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fileSharing readOnlyRecommended="1"/>
  <workbookPr filterPrivacy="1" codeName="ThisWorkbook" hidePivotFieldList="1" defaultThemeVersion="166925"/>
  <xr:revisionPtr revIDLastSave="0" documentId="13_ncr:1_{DFE3B92C-85DC-47E2-940A-065A150FEB05}" xr6:coauthVersionLast="47" xr6:coauthVersionMax="47" xr10:uidLastSave="{00000000-0000-0000-0000-000000000000}"/>
  <bookViews>
    <workbookView xWindow="28680" yWindow="-120" windowWidth="29040" windowHeight="15840" tabRatio="864" xr2:uid="{423A33DB-E849-4D5C-B525-273D1F5CDCCB}"/>
  </bookViews>
  <sheets>
    <sheet name="1" sheetId="46" r:id="rId1"/>
    <sheet name="1of3" sheetId="47" r:id="rId2"/>
    <sheet name="2of3" sheetId="48" r:id="rId3"/>
    <sheet name="3of3" sheetId="51" r:id="rId4"/>
    <sheet name="4" sheetId="49" r:id="rId5"/>
    <sheet name="5" sheetId="5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E">#REF!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X">#REF!</definedName>
    <definedName name="\Y">#REF!</definedName>
    <definedName name="\Z">#REF!</definedName>
    <definedName name="____PG13">#REF!</definedName>
    <definedName name="____PG14">#REF!</definedName>
    <definedName name="____PG15">#REF!</definedName>
    <definedName name="____PG16">#REF!</definedName>
    <definedName name="__181">#REF!</definedName>
    <definedName name="__PG13">#REF!</definedName>
    <definedName name="__PG14">#REF!</definedName>
    <definedName name="__PG15">#REF!</definedName>
    <definedName name="__PG16">#REF!</definedName>
    <definedName name="__PG34">#REF!</definedName>
    <definedName name="__PG38">#REF!</definedName>
    <definedName name="_12MEACT">'[1]Page 1'!#REF!</definedName>
    <definedName name="_12MEBUD">'[1]Page 1'!#REF!</definedName>
    <definedName name="_12MONRECON">#REF!</definedName>
    <definedName name="_12MONWHL">#REF!</definedName>
    <definedName name="_181">#REF!</definedName>
    <definedName name="_1997">#REF!</definedName>
    <definedName name="_2QESP_EXT">#REF!</definedName>
    <definedName name="_3A_CONSOLIDATE">#REF!</definedName>
    <definedName name="_3B_CONSOLIDATE">#REF!</definedName>
    <definedName name="_3C_CONSOLIDATE">#REF!</definedName>
    <definedName name="_3D_CONSOLIDATE">#REF!</definedName>
    <definedName name="_447">#REF!</definedName>
    <definedName name="_447_2">#REF!</definedName>
    <definedName name="_4Q_EXT">#REF!</definedName>
    <definedName name="_501547EXP">#REF!</definedName>
    <definedName name="_555">#REF!</definedName>
    <definedName name="_555_21_Nonrecvrbl_Purc_Pwr_Retail">#REF!</definedName>
    <definedName name="_555447">#REF!</definedName>
    <definedName name="_96DEC_1">#REF!</definedName>
    <definedName name="_96DEC_2">#REF!</definedName>
    <definedName name="_96NOV">#REF!</definedName>
    <definedName name="_96NOV_2">#REF!</definedName>
    <definedName name="_96OCT_1">#REF!</definedName>
    <definedName name="_96OCT_2">#REF!</definedName>
    <definedName name="_97APR_1">#REF!</definedName>
    <definedName name="_97APR_2">#REF!</definedName>
    <definedName name="_97FEB_1">#REF!</definedName>
    <definedName name="_97FEB_2">#REF!</definedName>
    <definedName name="_97JAN_1">#REF!</definedName>
    <definedName name="_97JAN_2">#REF!</definedName>
    <definedName name="_97MAR_1">#REF!</definedName>
    <definedName name="_97MAR_2">#REF!</definedName>
    <definedName name="_97MAY_1">#REF!</definedName>
    <definedName name="_97MAY_2">#REF!</definedName>
    <definedName name="_BSA2">#REF!</definedName>
    <definedName name="_BSL2">#REF!</definedName>
    <definedName name="_BUD1">#REF!</definedName>
    <definedName name="_BUD2">#REF!</definedName>
    <definedName name="_BUD3">#REF!</definedName>
    <definedName name="_BUD4">#REF!</definedName>
    <definedName name="_BUD5">#REF!</definedName>
    <definedName name="_CFL2">#REF!</definedName>
    <definedName name="_Fill" hidden="1">#REF!</definedName>
    <definedName name="_IST2">#REF!</definedName>
    <definedName name="_je3">[2]A!#REF!</definedName>
    <definedName name="_je4">[2]A!#REF!</definedName>
    <definedName name="_je5">[2]A!#REF!</definedName>
    <definedName name="_je6">[2]A!#REF!</definedName>
    <definedName name="_Key1" hidden="1">#REF!</definedName>
    <definedName name="_NonRecov447_2">#REF!</definedName>
    <definedName name="_Order1" hidden="1">255</definedName>
    <definedName name="_PG03">#REF!</definedName>
    <definedName name="_PG04">#REF!</definedName>
    <definedName name="_PG05">#REF!</definedName>
    <definedName name="_PG1">#REF!</definedName>
    <definedName name="_PG10">#REF!</definedName>
    <definedName name="_PG13">#REF!</definedName>
    <definedName name="_PG14">#REF!</definedName>
    <definedName name="_PG15">#REF!</definedName>
    <definedName name="_PG16">#REF!</definedName>
    <definedName name="_PG2">#REF!</definedName>
    <definedName name="_PG31">#REF!</definedName>
    <definedName name="_PG38">#REF!</definedName>
    <definedName name="_Sort" hidden="1">#REF!</definedName>
    <definedName name="_TTT1">#REF!</definedName>
    <definedName name="_TTT2">#REF!</definedName>
    <definedName name="_TTT3">#REF!</definedName>
    <definedName name="aaa">#REF!</definedName>
    <definedName name="ACCT_VARIANCE">#REF!</definedName>
    <definedName name="adds">#REF!</definedName>
    <definedName name="AP_OTHER">#REF!</definedName>
    <definedName name="AssetRange">#REF!</definedName>
    <definedName name="ASSUMPTIONS">#REF!</definedName>
    <definedName name="B_PLAN_1">'[3]Business Plan'!#REF!</definedName>
    <definedName name="B_PLAN_2">#REF!</definedName>
    <definedName name="B_PLAN_3">#REF!</definedName>
    <definedName name="B_PLAN_4">'[3]Business Plan'!#REF!</definedName>
    <definedName name="BalDatData">#REF!</definedName>
    <definedName name="BENEFITS_EXP">#REF!</definedName>
    <definedName name="BS_Forecast">#REF!</definedName>
    <definedName name="BS_Plan">#REF!</definedName>
    <definedName name="BS_Plan2">#REF!</definedName>
    <definedName name="BTLTAX">#REF!</definedName>
    <definedName name="BTLTAXES">#REF!</definedName>
    <definedName name="BTLTXBUD">#REF!</definedName>
    <definedName name="BUD_COMP">#REF!</definedName>
    <definedName name="BUDGET">'[4]2005_BUDGET'!$A$2:$O$233</definedName>
    <definedName name="BUDGET2000">'[5]Page 4'!$A$2:$O$233</definedName>
    <definedName name="BUDGET4A">#REF!</definedName>
    <definedName name="BUDGET4B">#REF!</definedName>
    <definedName name="BUDGET4C">#REF!</definedName>
    <definedName name="C_13RETL">#REF!</definedName>
    <definedName name="C_13WHSL">#REF!</definedName>
    <definedName name="C_14RETL">#REF!</definedName>
    <definedName name="C_15RETL">#REF!</definedName>
    <definedName name="C_15WHSL">#REF!</definedName>
    <definedName name="CASHFLS">'[6]CASH FLOWS BKUP'!#REF!</definedName>
    <definedName name="CBM">#REF!</definedName>
    <definedName name="CBM_EXTEND">#REF!</definedName>
    <definedName name="CF_Forecast">#REF!</definedName>
    <definedName name="CF_Plan2">#REF!</definedName>
    <definedName name="CFPRES">#REF!</definedName>
    <definedName name="CMACT">'[1]Page 1'!#REF!</definedName>
    <definedName name="CMBUD">'[1]Page 1'!#REF!</definedName>
    <definedName name="CMTAX">#REF!</definedName>
    <definedName name="COAL">#REF!</definedName>
    <definedName name="COAL1">#REF!</definedName>
    <definedName name="COAL2">#REF!</definedName>
    <definedName name="COAL3">#REF!</definedName>
    <definedName name="COM_EQ">#REF!</definedName>
    <definedName name="CON12ME">#REF!</definedName>
    <definedName name="CON12MEWS">#REF!</definedName>
    <definedName name="CONASSET">#REF!</definedName>
    <definedName name="CONLIAB">#REF!</definedName>
    <definedName name="Cons_Assets">#REF!</definedName>
    <definedName name="Cons_Elims">#REF!</definedName>
    <definedName name="Cons_IS">#REF!</definedName>
    <definedName name="Cons_Liab">#REF!</definedName>
    <definedName name="CONSCF4A">#REF!</definedName>
    <definedName name="CONSCF4B">#REF!</definedName>
    <definedName name="Consol_Act">#REF!</definedName>
    <definedName name="Consol_Bud">#REF!</definedName>
    <definedName name="CONSOLP1">#REF!</definedName>
    <definedName name="CONSOLP2">#REF!</definedName>
    <definedName name="CONSOLP3">#REF!</definedName>
    <definedName name="CONSOLP4">#REF!</definedName>
    <definedName name="CONTENTS">#REF!</definedName>
    <definedName name="CONYTD">#REF!</definedName>
    <definedName name="CURRENT">#REF!</definedName>
    <definedName name="CurrYear">[7]Controls!$D$8</definedName>
    <definedName name="DAT">'[8]DAT ACCOUNTS'!$A$1:$D$65536</definedName>
    <definedName name="DEFERRED">#REF!</definedName>
    <definedName name="DEFERREDCAP">#REF!</definedName>
    <definedName name="DEFERREDFUEL">#REF!</definedName>
    <definedName name="DELAINE">#REF!</definedName>
    <definedName name="DELAINE1">#REF!</definedName>
    <definedName name="deprec">#REF!</definedName>
    <definedName name="DETAIL146234">[4]DL1204!#REF!</definedName>
    <definedName name="dfdfdf">#REF!</definedName>
    <definedName name="DISC_2Q">#REF!</definedName>
    <definedName name="DISC_3Q">#REF!</definedName>
    <definedName name="DISC_4Q">#REF!</definedName>
    <definedName name="DIST">#REF!</definedName>
    <definedName name="DISTLIST">#REF!</definedName>
    <definedName name="DocketNum">[9]Sheet1!$B$5</definedName>
    <definedName name="Download">[10]Download!$A$1:$D$2526</definedName>
    <definedName name="DOWNLOAD_1099">#REF!</definedName>
    <definedName name="EEGSA_Act">#REF!</definedName>
    <definedName name="EEGSA_Bud">#REF!</definedName>
    <definedName name="EGY12MIS">#REF!</definedName>
    <definedName name="EGYASSTS">#REF!</definedName>
    <definedName name="EGYCFSCH">#REF!</definedName>
    <definedName name="EGYCMIS">#REF!</definedName>
    <definedName name="EGYLIABS">#REF!</definedName>
    <definedName name="EGYPCFSH">#REF!</definedName>
    <definedName name="EGYPCFSHPORT">#REF!</definedName>
    <definedName name="EGYPRIS">#REF!</definedName>
    <definedName name="EGYRESCH">#REF!</definedName>
    <definedName name="ELIM_12ME">#REF!</definedName>
    <definedName name="ELIM_BS">#REF!</definedName>
    <definedName name="ELIM_YTD">#REF!</definedName>
    <definedName name="ENERGY">#REF!</definedName>
    <definedName name="ep">#REF!</definedName>
    <definedName name="EPMWorkbookOptions_1">"dgEAAB+LCAAAAAAABACFkMEKgkAQhu9B77DsPVcLOoTaoS5BYhRU10lHXdJZ2d3aHj8pLKpD12++f4b5w/mtqdkVtZGKIh54PmdImcollRG/2GIUTPk8Hg7Cg9Lnk1LntLWdaliXIzO7GRnxytp2JoRzznMTT+lSjH0/EMdkvcsqbGAkyVigDPkrlf9P8e4qY+EWC42mSiltkeICaoOh+IQPb1Ej6CVYSGkHV+zNb/xw+182WlnMLOa9/Tv4"</definedName>
    <definedName name="EPMWorkbookOptions_2" hidden="1">"9F3OxBOtzB60hFONCeryveGHd9WJr+7iO45h/1l2AQAA"</definedName>
    <definedName name="EPMWorkbookOptions_3">"o1s4EqlE8B610JuPnYjkFU/L3HmrbcP/yRmOXPKJeuASuYH95ABG2Bo5qzh7MQfk03JwGK0NKLt9I9By1LsJPxS1jut7zu8JxEyKgi79ULV/eCqrdV+Q+RSSClKmGbbGrAXImtzYV8U24AbNU/OHzOhh4KKPLvYDwNFHgylXygMwB4VyxeYKXGlQL9TKAAUaQYmzzSpXNdlZz2mvjMBtFC5nrgNjk9TEDFha5ZkAApn7r9H0krD4WnzpCpqk"</definedName>
    <definedName name="EPMWorkbookOptions_4" hidden="1">"6E8MeRREvS+0SUnYctgROJHUxwqaIzX4wXPcx/xMOvmNNbl/cg/z5an9Q+apQ7hbm/7/T6tqTxcJuZJ2ulppmqvR9OFiZW5QrEsa03IVRaNUYmmmfO2KPTcxUkfSBGP2lr12Zi5oLRuCKKp9RT95KbNsucxx3OFLuXSDSzlhMS3Ynt40NKmrajrZEBLh0sxduJlpniDcpqALPbWvidLJyq1UGbpWqx6uXPb2lLuiMS1dXdWFthFX3GvX7Dmp"</definedName>
    <definedName name="EPMWorkbookOptions_5" hidden="1">"KZHH2S/QtnH9L6FzS0ZWun392km5nAJHaJX1P/g9SNOVCssescXmbq+6zTnc2EWS3fX1v4jPyUh8bnUTpf5yVm+rrT5/4llO+fbW7ozBtE4V1YiNd5FmpXmCSGXjT18yRwu1cntCTVjcOHRstw1ZmjfJUu8u2sw0TxCt1tXFvkZ4Fj9Tt9Xb0+0akUSv5K8t3lWameYJKtXlzukHE8fLs3aEPLlqnS0NuErBrJoMkSddLZiVOluw64MqYmoI"</definedName>
    <definedName name="EPMWorkbookOptions_6" hidden="1">"IbAvQJ4zBtMllWzba8W/+sq1q/TMjMRHNXdOVpzQ9TsnGTppSd+vnZHLqe8dSej1Nan3iTW+fntbkITF+f6jK2my2pTvu5CjQKlsdoJSGH8ckMR23DDiqaxbTilrEpt0vX0xbN24fZmM12CAIRypnhqAl1zqSRtjnOgCwrOgqtdDb5AgN80xNrk1R0YWxZwv7vds29Pwqd0wA2sNN10g5PAnwg4yXegAHhK/Re9b9q9fVt6LO3uNfwGmFkse"</definedName>
    <definedName name="EPMWorkbookOptions_7" hidden="1">"7icAAA=="</definedName>
    <definedName name="EPS">#REF!</definedName>
    <definedName name="Equity">#REF!</definedName>
    <definedName name="ESOP_GOAL">#REF!</definedName>
    <definedName name="ESOPWP">#REF!</definedName>
    <definedName name="EV__EVCOM_OPTIONS__" hidden="1">8</definedName>
    <definedName name="EV__EXPOPTIONS__" hidden="1">1</definedName>
    <definedName name="EV__LASTREFTIME__" hidden="1">"(GMT-05:00)4/18/2017 4:58:12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FCST">#REF!</definedName>
    <definedName name="FOR_DENISE_O.">[4]DL1204!#REF!</definedName>
    <definedName name="FORE_VS_FORE">#REF!</definedName>
    <definedName name="FRANCHISE_TAX">#REF!</definedName>
    <definedName name="FRCST_NI">#REF!</definedName>
    <definedName name="FRCST_NI_DISC">#REF!</definedName>
    <definedName name="FRCST_OP_INC">#REF!</definedName>
    <definedName name="Fuel_Separation_Factor">#REF!</definedName>
    <definedName name="GROSS_TAX">#REF!</definedName>
    <definedName name="HIDECOLUM">'[11]IS Energy Consol_Emera Jun-18'!#REF!</definedName>
    <definedName name="HIDECOLUMN">'[11]IS Energy Consol_Emera Jun-18'!$N$1</definedName>
    <definedName name="HIDECOLUMN2">'[11]IS Energy Consol_Emera Jun-18'!#REF!</definedName>
    <definedName name="HP_I_Assets">#REF!</definedName>
    <definedName name="HP_I_BS">#REF!</definedName>
    <definedName name="HP_I_Elims">#REF!</definedName>
    <definedName name="HP_I_Liab">#REF!</definedName>
    <definedName name="HP_I_PL">#REF!</definedName>
    <definedName name="INOUT_TPS_NI">#REF!</definedName>
    <definedName name="INPUT_COAL">#REF!</definedName>
    <definedName name="INPUT_DISC">#REF!</definedName>
    <definedName name="input_ni_1999">#REF!</definedName>
    <definedName name="INPUT_NI_ACT">#REF!</definedName>
    <definedName name="INPUT_NI_BUD">#REF!</definedName>
    <definedName name="INPUT_TPS">#REF!</definedName>
    <definedName name="INPUT_TT">#REF!</definedName>
    <definedName name="INTEREST_EXPENSE">#REF!</definedName>
    <definedName name="Interest_Note">#REF!</definedName>
    <definedName name="INTEXP">#REF!</definedName>
    <definedName name="INUT_TPS_NI">#REF!</definedName>
    <definedName name="Inventory_Note">#REF!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42786.5434953704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S_Forecast">#REF!</definedName>
    <definedName name="IS_Monthly">#REF!</definedName>
    <definedName name="IS_Plan">#REF!</definedName>
    <definedName name="IS_Plan2">#REF!</definedName>
    <definedName name="IS2_">#REF!</definedName>
    <definedName name="JE_four_Entry">#REF!</definedName>
    <definedName name="JE_four_Spreadsheet">#REF!</definedName>
    <definedName name="JE7FSRECON">#REF!</definedName>
    <definedName name="jjj" hidden="1">{"Page 1",#N/A,FALSE,"INDSDUE2";"Page 2",#N/A,FALSE,"INDSDUE2"}</definedName>
    <definedName name="Journal">#REF!</definedName>
    <definedName name="KUABILLING">#REF!</definedName>
    <definedName name="KUASUPPD">#REF!</definedName>
    <definedName name="LiabEquityRange">#REF!</definedName>
    <definedName name="LIZ">#REF!</definedName>
    <definedName name="LORICLARKDATA">[4]DL1204!#REF!</definedName>
    <definedName name="MACROS">[12]UPDATES!$A$6</definedName>
    <definedName name="MEMO">#REF!</definedName>
    <definedName name="MONRECON">#REF!</definedName>
    <definedName name="MONWHL">#REF!</definedName>
    <definedName name="Net_Income">#REF!</definedName>
    <definedName name="ni_1999_ext">#REF!</definedName>
    <definedName name="NI_2Q">#REF!</definedName>
    <definedName name="NI_3Q">#REF!</definedName>
    <definedName name="NI_4Q">#REF!</definedName>
    <definedName name="NONREC">#REF!</definedName>
    <definedName name="o">#REF!</definedName>
    <definedName name="O_MADDER">#REF!</definedName>
    <definedName name="ONE">#REF!</definedName>
    <definedName name="OP_INC_1998">#REF!</definedName>
    <definedName name="OP_INC_2Q">#REF!</definedName>
    <definedName name="OP_INC_3Q">#REF!</definedName>
    <definedName name="OP_INC_4Q">#REF!</definedName>
    <definedName name="OP_INC_ACTUAL">#REF!</definedName>
    <definedName name="OP_INC_BUDGET">#REF!</definedName>
    <definedName name="OTHER_CF">#REF!</definedName>
    <definedName name="OTHER_CR">#REF!</definedName>
    <definedName name="OtherCurLiab_Note">#REF!</definedName>
    <definedName name="OtherIncExp_Note">#REF!</definedName>
    <definedName name="OUC">#REF!</definedName>
    <definedName name="OUC_AMORTIZATIO">#REF!</definedName>
    <definedName name="Page_8">#REF!</definedName>
    <definedName name="Page1">#REF!</definedName>
    <definedName name="PAGE10">#REF!</definedName>
    <definedName name="PAGE1A">#REF!</definedName>
    <definedName name="PAGE1C">#REF!</definedName>
    <definedName name="PAGE1D">#REF!</definedName>
    <definedName name="PAGE1D2">#REF!</definedName>
    <definedName name="Page2">#REF!</definedName>
    <definedName name="PAGE2A">#REF!</definedName>
    <definedName name="PAGE2B">#REF!</definedName>
    <definedName name="PAGE4A">#REF!</definedName>
    <definedName name="PAGE4AWS">#REF!</definedName>
    <definedName name="PAGE4B">#REF!</definedName>
    <definedName name="PAGE4C">#REF!</definedName>
    <definedName name="PAGE4D">#REF!</definedName>
    <definedName name="PAGE6">#REF!</definedName>
    <definedName name="PAGE7">#REF!</definedName>
    <definedName name="PAGE8">#REF!</definedName>
    <definedName name="PAGE9">#REF!</definedName>
    <definedName name="PagePrint">#REF!</definedName>
    <definedName name="Par_Act">#REF!</definedName>
    <definedName name="Par_Bud">#REF!</definedName>
    <definedName name="PE_C_MO">#REF!</definedName>
    <definedName name="PE_C_QTR">#REF!</definedName>
    <definedName name="PE_C_YTD">#REF!</definedName>
    <definedName name="PE_CPYIS">'[1]PEC Income Stmt'!#REF!</definedName>
    <definedName name="PEOPLES">#REF!</definedName>
    <definedName name="PG_13_OF16">#REF!</definedName>
    <definedName name="PG_15_OF_16">#REF!</definedName>
    <definedName name="PG_16_OF_16">#REF!</definedName>
    <definedName name="PG_8_OF_16">#REF!</definedName>
    <definedName name="PG4ABUD">#REF!</definedName>
    <definedName name="PGIII_10">#REF!</definedName>
    <definedName name="PGIII_11">#REF!</definedName>
    <definedName name="PGIII_12">#REF!</definedName>
    <definedName name="PGIII_13">#REF!</definedName>
    <definedName name="PGIII_14">#REF!</definedName>
    <definedName name="PGIII_15">#REF!</definedName>
    <definedName name="PGIII_1A">#REF!</definedName>
    <definedName name="PGIII_2">#REF!</definedName>
    <definedName name="PGIII_3">#REF!</definedName>
    <definedName name="PGIII_4">#REF!</definedName>
    <definedName name="PGIII_5">#REF!</definedName>
    <definedName name="PGIII_6">#REF!</definedName>
    <definedName name="PGIII_7">#REF!</definedName>
    <definedName name="PGIII_8">#REF!</definedName>
    <definedName name="PGIII_9">#REF!</definedName>
    <definedName name="PLANBOOK_CF1">#REF!</definedName>
    <definedName name="PLANBOOK_CF2">#REF!</definedName>
    <definedName name="PLANBOOK_CF3">#REF!</definedName>
    <definedName name="PLANBSP1">#REF!</definedName>
    <definedName name="PLANBSP2">#REF!</definedName>
    <definedName name="PLANCAPS">#REF!</definedName>
    <definedName name="PLANCFP3">#REF!</definedName>
    <definedName name="PLANCFP4">#REF!</definedName>
    <definedName name="PLANCFP5">#REF!</definedName>
    <definedName name="PLANCFP6">#REF!</definedName>
    <definedName name="PLANCFP7">#REF!</definedName>
    <definedName name="PLANIS">#REF!</definedName>
    <definedName name="PLANISP1">#REF!</definedName>
    <definedName name="PLANISP2">#REF!</definedName>
    <definedName name="PLANISP3">#REF!</definedName>
    <definedName name="PLine1">[9]Sheet1!$B$8</definedName>
    <definedName name="PLine2">[9]Sheet1!$B$9</definedName>
    <definedName name="PLine3">[9]Sheet1!$B$10</definedName>
    <definedName name="PLine4">[9]Sheet1!$B$11</definedName>
    <definedName name="PLNQTBS1">#REF!</definedName>
    <definedName name="PLNQTBS2">#REF!</definedName>
    <definedName name="PMTAX">#REF!</definedName>
    <definedName name="PPE">#REF!</definedName>
    <definedName name="PRESBSA1">#REF!</definedName>
    <definedName name="PRESBSA2">#REF!</definedName>
    <definedName name="PRESCFLW">#REF!</definedName>
    <definedName name="PRINT">#REF!</definedName>
    <definedName name="PRINT_2Q">#REF!</definedName>
    <definedName name="PRINT_3Q">#REF!</definedName>
    <definedName name="PRINT_4Q">#REF!</definedName>
    <definedName name="_xlnm.Print_Area" localSheetId="0">'1'!$B$1:$L$66</definedName>
    <definedName name="_xlnm.Print_Area" localSheetId="1">'1of3'!$B$62:$T$118,'1of3'!$B$2:$T$57</definedName>
    <definedName name="_xlnm.Print_Area" localSheetId="2">'2of3'!$B$2:$X$75,'2of3'!$B$81:$X$148</definedName>
    <definedName name="_xlnm.Print_Area" localSheetId="3">'3of3'!$A$3:$Y$90,'3of3'!$AB$3:$AZ$90</definedName>
    <definedName name="_xlnm.Print_Area" localSheetId="4">'4'!$B$3:$Z$61</definedName>
    <definedName name="_xlnm.Print_Area" localSheetId="5">'5'!$B$4:$L$93</definedName>
    <definedName name="_xlnm.Print_Area">#REF!</definedName>
    <definedName name="Print_Area1">#REF!</definedName>
    <definedName name="PRINT_COMPANIES">#REF!</definedName>
    <definedName name="PRINT_INPUT">#REF!</definedName>
    <definedName name="PRINT_TECO">#REF!</definedName>
    <definedName name="PrintRangeC1">#REF!</definedName>
    <definedName name="PYBS">#REF!</definedName>
    <definedName name="PYEGYASSTS">#REF!</definedName>
    <definedName name="PYEGYLIABS">#REF!</definedName>
    <definedName name="PYISWP">#REF!</definedName>
    <definedName name="QTD">#REF!</definedName>
    <definedName name="REFORECAST_1">'[13]OOR PRESENT.'!#REF!</definedName>
    <definedName name="REFORECAST_2">'[13]OOR PRESENT.'!#REF!</definedName>
    <definedName name="REFORECAST_3">'[13]OOR PRESENT.'!#REF!</definedName>
    <definedName name="REFORECAST_4">'[13]OOR PRESENT.'!#REF!</definedName>
    <definedName name="REFORECAST_5">'[13]OOR PRESENT.'!#REF!</definedName>
    <definedName name="REGTAX">#REF!</definedName>
    <definedName name="RETAIL_PG9_OF_16">#REF!</definedName>
    <definedName name="rev153data">#REF!</definedName>
    <definedName name="rev451data">#REF!</definedName>
    <definedName name="REVEXPRECON">#REF!</definedName>
    <definedName name="REVIEW">#REF!</definedName>
    <definedName name="sally">[14]UPDATES!$A$6</definedName>
    <definedName name="SUMMARY">#REF!</definedName>
    <definedName name="SUPRESS">#REF!</definedName>
    <definedName name="SUPRESS2">#REF!</definedName>
    <definedName name="SURV">'[15]SURV ACCOUNTS'!$A$1:$C$65536</definedName>
    <definedName name="SURVEY">#REF!</definedName>
    <definedName name="TABLE">#REF!</definedName>
    <definedName name="TAXRATE">#REF!</definedName>
    <definedName name="TAXUP">#REF!</definedName>
    <definedName name="TAXWSHT">#REF!</definedName>
    <definedName name="TECO_TRANSPORT">#REF!</definedName>
    <definedName name="TEFIS99">#REF!</definedName>
    <definedName name="TITLE_CELL">#REF!</definedName>
    <definedName name="TMPV_Act">#REF!</definedName>
    <definedName name="TMPV_Bud">#REF!</definedName>
    <definedName name="TPS_EXT">#REF!</definedName>
    <definedName name="TPSGO_Act">#REF!</definedName>
    <definedName name="TPSGO_Bud">#REF!</definedName>
    <definedName name="TPSNETINC">#REF!</definedName>
    <definedName name="TPSOPINC">#REF!</definedName>
    <definedName name="Trial_Balance_2019_Actuals">#REF!</definedName>
    <definedName name="Trial_Balance_2020_Actuals">#REF!</definedName>
    <definedName name="TTT">#REF!</definedName>
    <definedName name="TWO">#REF!</definedName>
    <definedName name="UPDATED">[16]Input!$B$3</definedName>
    <definedName name="VEHDEPWT">#REF!</definedName>
    <definedName name="WHSL">#REF!</definedName>
    <definedName name="WHSL100_">#REF!</definedName>
    <definedName name="WHSLDEFERRED">#REF!</definedName>
    <definedName name="WKS_BUDCASHFLOW">#REF!</definedName>
    <definedName name="WKS_CMCASHFLOW">#REF!</definedName>
    <definedName name="WKS_CMYTDVEHDEP">#REF!</definedName>
    <definedName name="WKS_PMBUDCASHFL">#REF!</definedName>
    <definedName name="WKS_PMCASHFLO">#REF!</definedName>
    <definedName name="WKS_PMCMCASHFLO">#REF!</definedName>
    <definedName name="WKS_PMYTDCASHFL">#REF!</definedName>
    <definedName name="WKS_PMYTDVEHDP">#REF!</definedName>
    <definedName name="WKS_YTDCASHFLOW">#REF!</definedName>
    <definedName name="WORK_PROJECT_DESCRIPTION">[16]Working!$AE:$AE</definedName>
    <definedName name="WORK_TOTAL">[16]Working!$X:$X</definedName>
    <definedName name="WORK_YEAR">[16]Working!$K:$K</definedName>
    <definedName name="wrn.Print." hidden="1">{"Page 1",#N/A,FALSE,"INDSDUE2";"Page 2",#N/A,FALSE,"INDSDUE2"}</definedName>
    <definedName name="YTD">#REF!</definedName>
    <definedName name="YTDACT">'[1]Page 1'!#REF!</definedName>
    <definedName name="YTDBUD">'[1]Page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7" i="49" l="1"/>
  <c r="N15" i="49"/>
  <c r="V15" i="49"/>
  <c r="F20" i="46" l="1"/>
  <c r="D20" i="46"/>
  <c r="F11" i="46"/>
  <c r="D11" i="46"/>
  <c r="AL84" i="51" l="1"/>
  <c r="AX84" i="51"/>
  <c r="AV84" i="51"/>
  <c r="AT84" i="51"/>
  <c r="AR84" i="51"/>
  <c r="AP84" i="51"/>
  <c r="AJ84" i="51"/>
  <c r="AH84" i="51"/>
  <c r="AF84" i="51"/>
  <c r="AD84" i="51"/>
  <c r="W84" i="51"/>
  <c r="U84" i="51"/>
  <c r="S84" i="51"/>
  <c r="Q84" i="51"/>
  <c r="K84" i="51"/>
  <c r="I84" i="51"/>
  <c r="G84" i="51"/>
  <c r="E84" i="51"/>
  <c r="C84" i="51"/>
  <c r="O84" i="51" l="1"/>
  <c r="X134" i="48" l="1"/>
  <c r="T138" i="48"/>
  <c r="R138" i="48"/>
  <c r="P138" i="48"/>
  <c r="L138" i="48"/>
  <c r="J138" i="48"/>
  <c r="H138" i="48"/>
  <c r="F138" i="48"/>
  <c r="D138" i="48"/>
  <c r="T59" i="48"/>
  <c r="R59" i="48"/>
  <c r="P59" i="48"/>
  <c r="L59" i="48"/>
  <c r="J59" i="48"/>
  <c r="H59" i="48"/>
  <c r="F59" i="48"/>
  <c r="V55" i="48"/>
  <c r="D59" i="48"/>
  <c r="X55" i="48" l="1"/>
  <c r="J30" i="48" l="1"/>
  <c r="H30" i="48"/>
  <c r="F29" i="48"/>
  <c r="F30" i="48"/>
  <c r="N121" i="48" l="1"/>
  <c r="V121" i="48" s="1"/>
  <c r="X121" i="48" s="1"/>
  <c r="N42" i="48"/>
  <c r="V42" i="48" s="1"/>
  <c r="X42" i="48" s="1"/>
  <c r="J45" i="48" l="1"/>
  <c r="L45" i="48"/>
  <c r="F45" i="48"/>
  <c r="D45" i="48"/>
  <c r="J109" i="48" l="1"/>
  <c r="F109" i="48"/>
  <c r="H109" i="48"/>
  <c r="F108" i="48"/>
  <c r="H108" i="48" l="1"/>
  <c r="H29" i="48"/>
  <c r="J29" i="48"/>
  <c r="J108" i="48"/>
  <c r="P25" i="47" l="1"/>
  <c r="P26" i="47"/>
  <c r="D29" i="48" l="1"/>
  <c r="D108" i="48"/>
  <c r="D30" i="48" l="1"/>
  <c r="L108" i="48"/>
  <c r="D109" i="48"/>
  <c r="L30" i="48" l="1"/>
  <c r="L29" i="48"/>
  <c r="L109" i="48"/>
  <c r="F107" i="48" l="1"/>
  <c r="F110" i="48"/>
  <c r="H107" i="48"/>
  <c r="J28" i="48"/>
  <c r="H28" i="48"/>
  <c r="F28" i="48"/>
  <c r="F27" i="48"/>
  <c r="M84" i="51" l="1"/>
  <c r="N108" i="48"/>
  <c r="V108" i="48" s="1"/>
  <c r="X108" i="48" s="1"/>
  <c r="AN84" i="51" l="1"/>
  <c r="AZ84" i="51"/>
  <c r="Y84" i="51"/>
  <c r="N30" i="48"/>
  <c r="V30" i="48" s="1"/>
  <c r="X30" i="48" s="1"/>
  <c r="N29" i="48"/>
  <c r="V29" i="48" s="1"/>
  <c r="X29" i="48" s="1"/>
  <c r="N109" i="48"/>
  <c r="V109" i="48" s="1"/>
  <c r="X109" i="48" s="1"/>
  <c r="N59" i="48" l="1"/>
  <c r="N138" i="48"/>
  <c r="X59" i="48" l="1"/>
  <c r="V59" i="48"/>
  <c r="X138" i="48"/>
  <c r="V138" i="48"/>
  <c r="J107" i="48" l="1"/>
  <c r="F106" i="48"/>
  <c r="H6" i="49" l="1"/>
  <c r="B65" i="47"/>
  <c r="B5" i="47"/>
  <c r="A6" i="51"/>
  <c r="AB6" i="51" s="1"/>
  <c r="B5" i="48"/>
  <c r="B84" i="48" s="1"/>
  <c r="B6" i="50"/>
  <c r="N96" i="47" l="1"/>
  <c r="N98" i="47" s="1"/>
  <c r="N108" i="47" s="1"/>
  <c r="J96" i="47"/>
  <c r="N36" i="47"/>
  <c r="N38" i="47" s="1"/>
  <c r="N48" i="47" s="1"/>
  <c r="J36" i="47"/>
  <c r="F39" i="50" l="1"/>
  <c r="F42" i="50" l="1"/>
  <c r="L110" i="48" l="1"/>
  <c r="L111" i="48"/>
  <c r="L112" i="48"/>
  <c r="L113" i="48"/>
  <c r="L114" i="48"/>
  <c r="L117" i="48"/>
  <c r="L118" i="48"/>
  <c r="L119" i="48"/>
  <c r="L122" i="48"/>
  <c r="L123" i="48"/>
  <c r="L125" i="48"/>
  <c r="J101" i="48"/>
  <c r="J103" i="48"/>
  <c r="J105" i="48"/>
  <c r="J110" i="48"/>
  <c r="J111" i="48"/>
  <c r="J112" i="48"/>
  <c r="J113" i="48"/>
  <c r="J114" i="48"/>
  <c r="J115" i="48"/>
  <c r="J116" i="48"/>
  <c r="J117" i="48"/>
  <c r="J118" i="48"/>
  <c r="J119" i="48"/>
  <c r="J122" i="48"/>
  <c r="J123" i="48"/>
  <c r="J125" i="48"/>
  <c r="H101" i="48"/>
  <c r="H103" i="48"/>
  <c r="H105" i="48"/>
  <c r="H115" i="48"/>
  <c r="H116" i="48"/>
  <c r="H117" i="48"/>
  <c r="H118" i="48"/>
  <c r="H120" i="48"/>
  <c r="H125" i="48"/>
  <c r="F101" i="48"/>
  <c r="F102" i="48"/>
  <c r="F103" i="48"/>
  <c r="F105" i="48"/>
  <c r="F111" i="48"/>
  <c r="F112" i="48"/>
  <c r="F113" i="48"/>
  <c r="F114" i="48"/>
  <c r="F115" i="48"/>
  <c r="F116" i="48"/>
  <c r="F117" i="48"/>
  <c r="F119" i="48"/>
  <c r="F120" i="48"/>
  <c r="F122" i="48"/>
  <c r="F123" i="48"/>
  <c r="F125" i="48"/>
  <c r="L46" i="48"/>
  <c r="L44" i="48"/>
  <c r="L43" i="48"/>
  <c r="L40" i="48"/>
  <c r="L39" i="48"/>
  <c r="L38" i="48"/>
  <c r="L35" i="48"/>
  <c r="L34" i="48"/>
  <c r="L33" i="48"/>
  <c r="L32" i="48"/>
  <c r="L31" i="48"/>
  <c r="J46" i="48"/>
  <c r="J44" i="48"/>
  <c r="J43" i="48"/>
  <c r="J40" i="48"/>
  <c r="J39" i="48"/>
  <c r="J38" i="48"/>
  <c r="J37" i="48"/>
  <c r="J36" i="48"/>
  <c r="J35" i="48"/>
  <c r="J34" i="48"/>
  <c r="J33" i="48"/>
  <c r="J32" i="48"/>
  <c r="J31" i="48"/>
  <c r="J26" i="48"/>
  <c r="J24" i="48"/>
  <c r="J22" i="48"/>
  <c r="J21" i="48"/>
  <c r="H46" i="48"/>
  <c r="H41" i="48"/>
  <c r="H39" i="48"/>
  <c r="H38" i="48"/>
  <c r="H37" i="48"/>
  <c r="H36" i="48"/>
  <c r="H26" i="48"/>
  <c r="H24" i="48"/>
  <c r="H22" i="48"/>
  <c r="H21" i="48"/>
  <c r="F46" i="48"/>
  <c r="F44" i="48"/>
  <c r="F43" i="48"/>
  <c r="F41" i="48"/>
  <c r="F40" i="48"/>
  <c r="F38" i="48"/>
  <c r="F37" i="48"/>
  <c r="F36" i="48"/>
  <c r="F35" i="48"/>
  <c r="F34" i="48"/>
  <c r="F33" i="48"/>
  <c r="F32" i="48"/>
  <c r="F31" i="48"/>
  <c r="F26" i="48"/>
  <c r="F24" i="48"/>
  <c r="F23" i="48"/>
  <c r="F22" i="48"/>
  <c r="F21" i="48"/>
  <c r="J100" i="48"/>
  <c r="H100" i="48"/>
  <c r="F100" i="48"/>
  <c r="T127" i="48"/>
  <c r="R127" i="48"/>
  <c r="P127" i="48"/>
  <c r="T48" i="48"/>
  <c r="R48" i="48"/>
  <c r="P48" i="48"/>
  <c r="D110" i="48"/>
  <c r="D111" i="48"/>
  <c r="D112" i="48"/>
  <c r="D113" i="48"/>
  <c r="D114" i="48"/>
  <c r="D117" i="48"/>
  <c r="D119" i="48"/>
  <c r="D120" i="48"/>
  <c r="D122" i="48"/>
  <c r="D123" i="48"/>
  <c r="D31" i="48"/>
  <c r="D32" i="48"/>
  <c r="D33" i="48"/>
  <c r="D34" i="48"/>
  <c r="D35" i="48"/>
  <c r="D38" i="48"/>
  <c r="D40" i="48"/>
  <c r="D41" i="48"/>
  <c r="D43" i="48"/>
  <c r="D44" i="48"/>
  <c r="F45" i="49" l="1"/>
  <c r="J20" i="46"/>
  <c r="J11" i="46"/>
  <c r="F51" i="49" l="1"/>
  <c r="H73" i="47"/>
  <c r="P73" i="47" s="1"/>
  <c r="F49" i="49" l="1"/>
  <c r="F47" i="49"/>
  <c r="F43" i="49"/>
  <c r="H13" i="47"/>
  <c r="P13" i="47" s="1"/>
  <c r="L7" i="49"/>
  <c r="D53" i="49" l="1"/>
  <c r="F17" i="49"/>
  <c r="F21" i="49"/>
  <c r="F19" i="49"/>
  <c r="F41" i="49"/>
  <c r="F53" i="49" s="1"/>
  <c r="F44" i="50"/>
  <c r="F25" i="49"/>
  <c r="L116" i="48"/>
  <c r="L37" i="48"/>
  <c r="F49" i="50"/>
  <c r="F15" i="49" l="1"/>
  <c r="F46" i="50"/>
  <c r="B78" i="48"/>
  <c r="F23" i="49"/>
  <c r="L36" i="48"/>
  <c r="F27" i="49" l="1"/>
  <c r="F51" i="50"/>
  <c r="D48" i="46" s="1"/>
  <c r="F26" i="50"/>
  <c r="R73" i="47"/>
  <c r="T73" i="47" s="1"/>
  <c r="T13" i="47"/>
  <c r="L115" i="48"/>
  <c r="N36" i="48" l="1"/>
  <c r="V36" i="48" s="1"/>
  <c r="D37" i="48"/>
  <c r="N37" i="48"/>
  <c r="V37" i="48" s="1"/>
  <c r="N115" i="48" l="1"/>
  <c r="V115" i="48" s="1"/>
  <c r="D36" i="48"/>
  <c r="X37" i="48"/>
  <c r="N116" i="48"/>
  <c r="V116" i="48" s="1"/>
  <c r="D116" i="48"/>
  <c r="X36" i="48" l="1"/>
  <c r="D115" i="48"/>
  <c r="X115" i="48" s="1"/>
  <c r="X116" i="48"/>
  <c r="D22" i="48" l="1"/>
  <c r="L22" i="48"/>
  <c r="L101" i="48"/>
  <c r="N22" i="48" l="1"/>
  <c r="V22" i="48" s="1"/>
  <c r="X22" i="48" s="1"/>
  <c r="N101" i="48"/>
  <c r="V101" i="48" s="1"/>
  <c r="D101" i="48"/>
  <c r="X101" i="48" l="1"/>
  <c r="R22" i="47" l="1"/>
  <c r="R82" i="47" s="1"/>
  <c r="D33" i="47"/>
  <c r="H33" i="47" s="1"/>
  <c r="P33" i="47" s="1"/>
  <c r="D93" i="47"/>
  <c r="H93" i="47" s="1"/>
  <c r="P93" i="47" s="1"/>
  <c r="J38" i="47"/>
  <c r="J48" i="47" s="1"/>
  <c r="J98" i="47"/>
  <c r="J108" i="47" s="1"/>
  <c r="J104" i="48"/>
  <c r="J25" i="48"/>
  <c r="D23" i="47"/>
  <c r="F23" i="47"/>
  <c r="H104" i="48"/>
  <c r="H25" i="48"/>
  <c r="F25" i="48"/>
  <c r="F104" i="48"/>
  <c r="D84" i="47"/>
  <c r="F84" i="47"/>
  <c r="F85" i="47"/>
  <c r="D85" i="47"/>
  <c r="D24" i="47"/>
  <c r="F24" i="47"/>
  <c r="R21" i="47" l="1"/>
  <c r="L99" i="48"/>
  <c r="F39" i="48"/>
  <c r="H124" i="48"/>
  <c r="H45" i="48"/>
  <c r="D22" i="47"/>
  <c r="F82" i="47"/>
  <c r="D82" i="47"/>
  <c r="F22" i="47"/>
  <c r="L28" i="47"/>
  <c r="P28" i="47" s="1"/>
  <c r="T28" i="47" s="1"/>
  <c r="H34" i="48"/>
  <c r="N34" i="48"/>
  <c r="R23" i="47"/>
  <c r="R84" i="47" s="1"/>
  <c r="F31" i="47"/>
  <c r="H31" i="47" s="1"/>
  <c r="P31" i="47" s="1"/>
  <c r="T31" i="47" s="1"/>
  <c r="L88" i="47"/>
  <c r="P88" i="47" s="1"/>
  <c r="T88" i="47" s="1"/>
  <c r="R33" i="47"/>
  <c r="R93" i="47" s="1"/>
  <c r="T93" i="47" s="1"/>
  <c r="N43" i="48"/>
  <c r="H43" i="48"/>
  <c r="P129" i="48"/>
  <c r="P140" i="48" s="1"/>
  <c r="H16" i="47"/>
  <c r="P16" i="47" s="1"/>
  <c r="R24" i="47"/>
  <c r="R85" i="47"/>
  <c r="F91" i="47"/>
  <c r="H91" i="47" s="1"/>
  <c r="P91" i="47" s="1"/>
  <c r="T91" i="47" s="1"/>
  <c r="D90" i="47"/>
  <c r="H90" i="47" s="1"/>
  <c r="P90" i="47" s="1"/>
  <c r="T90" i="47" s="1"/>
  <c r="D30" i="47"/>
  <c r="H30" i="47" s="1"/>
  <c r="P30" i="47" s="1"/>
  <c r="T30" i="47" s="1"/>
  <c r="B79" i="48"/>
  <c r="B64" i="48" s="1"/>
  <c r="B143" i="48" s="1"/>
  <c r="T129" i="48"/>
  <c r="T140" i="48" s="1"/>
  <c r="N33" i="48"/>
  <c r="H33" i="48"/>
  <c r="R26" i="47"/>
  <c r="R87" i="47"/>
  <c r="T87" i="47" s="1"/>
  <c r="R81" i="47"/>
  <c r="R129" i="48"/>
  <c r="R140" i="48" s="1"/>
  <c r="H76" i="47"/>
  <c r="P76" i="47" s="1"/>
  <c r="L104" i="48"/>
  <c r="L25" i="48"/>
  <c r="H23" i="47"/>
  <c r="P23" i="47" s="1"/>
  <c r="H84" i="47"/>
  <c r="P84" i="47" s="1"/>
  <c r="H24" i="47"/>
  <c r="P24" i="47" s="1"/>
  <c r="J27" i="48"/>
  <c r="J106" i="48"/>
  <c r="H106" i="48"/>
  <c r="H27" i="48"/>
  <c r="H85" i="47"/>
  <c r="P85" i="47" s="1"/>
  <c r="J20" i="48"/>
  <c r="J99" i="48"/>
  <c r="H99" i="48"/>
  <c r="H20" i="48"/>
  <c r="J23" i="48"/>
  <c r="J102" i="48"/>
  <c r="T26" i="47" l="1"/>
  <c r="L20" i="48"/>
  <c r="D99" i="48"/>
  <c r="D39" i="48"/>
  <c r="E74" i="51"/>
  <c r="F118" i="48"/>
  <c r="H22" i="47"/>
  <c r="P22" i="47" s="1"/>
  <c r="T22" i="47" s="1"/>
  <c r="N124" i="48"/>
  <c r="V124" i="48" s="1"/>
  <c r="X124" i="48" s="1"/>
  <c r="N45" i="48"/>
  <c r="V45" i="48" s="1"/>
  <c r="X45" i="48" s="1"/>
  <c r="D106" i="48"/>
  <c r="H82" i="47"/>
  <c r="P82" i="47" s="1"/>
  <c r="T82" i="47" s="1"/>
  <c r="D23" i="48"/>
  <c r="D27" i="48"/>
  <c r="D107" i="48"/>
  <c r="D28" i="48"/>
  <c r="T85" i="47"/>
  <c r="V34" i="48"/>
  <c r="X34" i="48" s="1"/>
  <c r="V33" i="48"/>
  <c r="X33" i="48" s="1"/>
  <c r="H112" i="48"/>
  <c r="N112" i="48"/>
  <c r="N122" i="48"/>
  <c r="H122" i="48"/>
  <c r="T84" i="47"/>
  <c r="R50" i="48"/>
  <c r="P50" i="48"/>
  <c r="T33" i="47"/>
  <c r="T50" i="48"/>
  <c r="N113" i="48"/>
  <c r="H113" i="48"/>
  <c r="V43" i="48"/>
  <c r="X43" i="48" s="1"/>
  <c r="T23" i="47"/>
  <c r="L26" i="48"/>
  <c r="D26" i="48"/>
  <c r="L105" i="48"/>
  <c r="D25" i="48"/>
  <c r="N25" i="48"/>
  <c r="V25" i="48" s="1"/>
  <c r="T24" i="47"/>
  <c r="L28" i="48"/>
  <c r="L27" i="48"/>
  <c r="L106" i="48"/>
  <c r="L100" i="48"/>
  <c r="L21" i="48"/>
  <c r="D21" i="48"/>
  <c r="Q74" i="51"/>
  <c r="F20" i="48"/>
  <c r="D20" i="48"/>
  <c r="D24" i="48"/>
  <c r="H23" i="48"/>
  <c r="L24" i="48"/>
  <c r="L103" i="48"/>
  <c r="L107" i="48" l="1"/>
  <c r="N39" i="48"/>
  <c r="V39" i="48" s="1"/>
  <c r="X39" i="48" s="1"/>
  <c r="N28" i="48"/>
  <c r="V28" i="48" s="1"/>
  <c r="X28" i="48" s="1"/>
  <c r="N107" i="48"/>
  <c r="V107" i="48" s="1"/>
  <c r="X107" i="48" s="1"/>
  <c r="AF74" i="51"/>
  <c r="N26" i="48"/>
  <c r="V26" i="48" s="1"/>
  <c r="X26" i="48" s="1"/>
  <c r="T61" i="48"/>
  <c r="P61" i="48"/>
  <c r="N118" i="48"/>
  <c r="V118" i="48" s="1"/>
  <c r="D118" i="48"/>
  <c r="R61" i="48"/>
  <c r="N21" i="48"/>
  <c r="V21" i="48" s="1"/>
  <c r="X21" i="48" s="1"/>
  <c r="V113" i="48"/>
  <c r="X113" i="48" s="1"/>
  <c r="V122" i="48"/>
  <c r="X122" i="48" s="1"/>
  <c r="V112" i="48"/>
  <c r="X112" i="48" s="1"/>
  <c r="X25" i="48"/>
  <c r="N27" i="48"/>
  <c r="F48" i="48"/>
  <c r="N20" i="48"/>
  <c r="V20" i="48" s="1"/>
  <c r="X20" i="48" s="1"/>
  <c r="N99" i="48"/>
  <c r="F99" i="48"/>
  <c r="AR74" i="51"/>
  <c r="N100" i="48"/>
  <c r="V100" i="48" s="1"/>
  <c r="D100" i="48"/>
  <c r="D102" i="48"/>
  <c r="D103" i="48"/>
  <c r="N103" i="48"/>
  <c r="V103" i="48" s="1"/>
  <c r="L23" i="48"/>
  <c r="N24" i="48"/>
  <c r="V24" i="48" s="1"/>
  <c r="X24" i="48" s="1"/>
  <c r="H102" i="48"/>
  <c r="X118" i="48" l="1"/>
  <c r="N105" i="48"/>
  <c r="V105" i="48" s="1"/>
  <c r="D105" i="48"/>
  <c r="N104" i="48"/>
  <c r="V104" i="48" s="1"/>
  <c r="D104" i="48"/>
  <c r="N106" i="48"/>
  <c r="V27" i="48"/>
  <c r="X27" i="48" s="1"/>
  <c r="F127" i="48"/>
  <c r="V99" i="48"/>
  <c r="X99" i="48" s="1"/>
  <c r="X100" i="48"/>
  <c r="H81" i="47"/>
  <c r="N23" i="48"/>
  <c r="V23" i="48" s="1"/>
  <c r="X103" i="48"/>
  <c r="L102" i="48" l="1"/>
  <c r="F129" i="48"/>
  <c r="F140" i="48" s="1"/>
  <c r="F50" i="48"/>
  <c r="X105" i="48"/>
  <c r="X104" i="48"/>
  <c r="V106" i="48"/>
  <c r="X106" i="48" s="1"/>
  <c r="P81" i="47"/>
  <c r="N102" i="48"/>
  <c r="X23" i="48"/>
  <c r="V102" i="48" l="1"/>
  <c r="F61" i="48"/>
  <c r="T81" i="47"/>
  <c r="X102" i="48"/>
  <c r="N44" i="48" l="1"/>
  <c r="N46" i="48"/>
  <c r="V46" i="48" s="1"/>
  <c r="K74" i="51"/>
  <c r="H44" i="48"/>
  <c r="O74" i="51" l="1"/>
  <c r="C74" i="51"/>
  <c r="D46" i="48"/>
  <c r="X46" i="48" s="1"/>
  <c r="AL74" i="51"/>
  <c r="L41" i="48"/>
  <c r="L48" i="48" s="1"/>
  <c r="F24" i="50"/>
  <c r="F28" i="50" s="1"/>
  <c r="V44" i="48"/>
  <c r="X44" i="48" s="1"/>
  <c r="H35" i="48"/>
  <c r="N35" i="48"/>
  <c r="N123" i="48"/>
  <c r="H123" i="48"/>
  <c r="AD74" i="51"/>
  <c r="L89" i="47"/>
  <c r="T76" i="47"/>
  <c r="T16" i="47"/>
  <c r="R25" i="47"/>
  <c r="D48" i="48" l="1"/>
  <c r="L50" i="48"/>
  <c r="L61" i="48" s="1"/>
  <c r="W74" i="51"/>
  <c r="F15" i="50"/>
  <c r="F20" i="50" s="1"/>
  <c r="D44" i="46" s="1"/>
  <c r="X67" i="48"/>
  <c r="AX74" i="51"/>
  <c r="D32" i="47"/>
  <c r="D92" i="47"/>
  <c r="D96" i="47" s="1"/>
  <c r="D98" i="47" s="1"/>
  <c r="D108" i="47" s="1"/>
  <c r="I74" i="51"/>
  <c r="L20" i="50"/>
  <c r="V123" i="48"/>
  <c r="X123" i="48" s="1"/>
  <c r="N125" i="48"/>
  <c r="V125" i="48" s="1"/>
  <c r="D125" i="48"/>
  <c r="AP74" i="51"/>
  <c r="F33" i="50"/>
  <c r="D46" i="46" s="1"/>
  <c r="H114" i="48"/>
  <c r="N114" i="48"/>
  <c r="V35" i="48"/>
  <c r="X35" i="48" s="1"/>
  <c r="P89" i="47"/>
  <c r="L96" i="47"/>
  <c r="L98" i="47" s="1"/>
  <c r="L108" i="47" s="1"/>
  <c r="T25" i="47"/>
  <c r="R86" i="47"/>
  <c r="D13" i="46"/>
  <c r="D22" i="46"/>
  <c r="L120" i="48" l="1"/>
  <c r="L127" i="48" s="1"/>
  <c r="N32" i="48"/>
  <c r="H32" i="48"/>
  <c r="D50" i="48"/>
  <c r="D61" i="48" s="1"/>
  <c r="N41" i="48"/>
  <c r="L29" i="47"/>
  <c r="P29" i="47" s="1"/>
  <c r="T29" i="47" s="1"/>
  <c r="V114" i="48"/>
  <c r="X114" i="48" s="1"/>
  <c r="X125" i="48"/>
  <c r="D127" i="48"/>
  <c r="T89" i="47"/>
  <c r="V13" i="48"/>
  <c r="T86" i="47"/>
  <c r="D36" i="47"/>
  <c r="D38" i="47" s="1"/>
  <c r="H21" i="47"/>
  <c r="H111" i="48"/>
  <c r="N111" i="48"/>
  <c r="L129" i="48" l="1"/>
  <c r="L140" i="48" s="1"/>
  <c r="AJ74" i="51"/>
  <c r="V32" i="48"/>
  <c r="X32" i="48" s="1"/>
  <c r="J120" i="48"/>
  <c r="J41" i="48"/>
  <c r="V41" i="48" s="1"/>
  <c r="X41" i="48" s="1"/>
  <c r="U74" i="51"/>
  <c r="L36" i="47"/>
  <c r="L38" i="47" s="1"/>
  <c r="L48" i="47" s="1"/>
  <c r="H31" i="48"/>
  <c r="D129" i="48"/>
  <c r="D140" i="48" s="1"/>
  <c r="X13" i="48"/>
  <c r="V92" i="48"/>
  <c r="P21" i="47"/>
  <c r="D48" i="47"/>
  <c r="V111" i="48"/>
  <c r="X111" i="48" s="1"/>
  <c r="AV74" i="51" l="1"/>
  <c r="G74" i="51"/>
  <c r="J48" i="48"/>
  <c r="N120" i="48"/>
  <c r="V120" i="48" s="1"/>
  <c r="X120" i="48" s="1"/>
  <c r="S74" i="51"/>
  <c r="H110" i="48"/>
  <c r="N31" i="48"/>
  <c r="V31" i="48" s="1"/>
  <c r="X31" i="48" s="1"/>
  <c r="J127" i="48"/>
  <c r="X92" i="48"/>
  <c r="T21" i="47"/>
  <c r="AH74" i="51"/>
  <c r="H40" i="48" l="1"/>
  <c r="J129" i="48"/>
  <c r="J140" i="48" s="1"/>
  <c r="J50" i="48"/>
  <c r="N40" i="48"/>
  <c r="N110" i="48"/>
  <c r="V110" i="48" s="1"/>
  <c r="X110" i="48" s="1"/>
  <c r="H48" i="48"/>
  <c r="H119" i="48"/>
  <c r="AT74" i="51"/>
  <c r="J61" i="48" l="1"/>
  <c r="H50" i="48"/>
  <c r="N119" i="48"/>
  <c r="V119" i="48" s="1"/>
  <c r="H127" i="48"/>
  <c r="V40" i="48"/>
  <c r="H129" i="48" l="1"/>
  <c r="H140" i="48" s="1"/>
  <c r="H61" i="48"/>
  <c r="X119" i="48"/>
  <c r="X40" i="48"/>
  <c r="U28" i="51" l="1"/>
  <c r="AV28" i="51" l="1"/>
  <c r="F32" i="47"/>
  <c r="W28" i="51"/>
  <c r="F92" i="47"/>
  <c r="AX28" i="51"/>
  <c r="H32" i="47" l="1"/>
  <c r="F36" i="47"/>
  <c r="F38" i="47" s="1"/>
  <c r="F48" i="47" s="1"/>
  <c r="F96" i="47"/>
  <c r="F98" i="47" s="1"/>
  <c r="F108" i="47" s="1"/>
  <c r="H92" i="47"/>
  <c r="P32" i="47" l="1"/>
  <c r="H36" i="47"/>
  <c r="H38" i="47" s="1"/>
  <c r="H48" i="47" s="1"/>
  <c r="P92" i="47"/>
  <c r="H96" i="47"/>
  <c r="H98" i="47" s="1"/>
  <c r="H108" i="47" s="1"/>
  <c r="T92" i="47" l="1"/>
  <c r="P96" i="47"/>
  <c r="P98" i="47" s="1"/>
  <c r="P108" i="47" s="1"/>
  <c r="T32" i="47"/>
  <c r="P36" i="47"/>
  <c r="P38" i="47" s="1"/>
  <c r="P48" i="47" s="1"/>
  <c r="L25" i="50" l="1"/>
  <c r="D50" i="46" s="1"/>
  <c r="C25" i="51" l="1"/>
  <c r="C34" i="51" s="1"/>
  <c r="AD25" i="51"/>
  <c r="AD34" i="51" s="1"/>
  <c r="H53" i="49"/>
  <c r="H27" i="49" l="1"/>
  <c r="E25" i="51"/>
  <c r="AF25" i="51"/>
  <c r="AF34" i="51" s="1"/>
  <c r="E34" i="51" l="1"/>
  <c r="R27" i="47"/>
  <c r="J53" i="49"/>
  <c r="J27" i="49" l="1"/>
  <c r="R83" i="47"/>
  <c r="R36" i="47"/>
  <c r="T27" i="47"/>
  <c r="T83" i="47" l="1"/>
  <c r="R96" i="47"/>
  <c r="R98" i="47" s="1"/>
  <c r="R108" i="47" s="1"/>
  <c r="R38" i="47"/>
  <c r="R48" i="47" s="1"/>
  <c r="T36" i="47"/>
  <c r="T96" i="47" l="1"/>
  <c r="L53" i="49"/>
  <c r="N43" i="49" s="1"/>
  <c r="T38" i="47"/>
  <c r="F13" i="46"/>
  <c r="H13" i="46" s="1"/>
  <c r="N41" i="49" l="1"/>
  <c r="V41" i="49" s="1"/>
  <c r="V43" i="49"/>
  <c r="N51" i="50" s="1"/>
  <c r="N72" i="50" s="1"/>
  <c r="R43" i="49"/>
  <c r="Z43" i="49"/>
  <c r="L13" i="46"/>
  <c r="L34" i="50"/>
  <c r="L33" i="50"/>
  <c r="L27" i="49"/>
  <c r="T48" i="47"/>
  <c r="L35" i="50"/>
  <c r="X69" i="48"/>
  <c r="N51" i="49"/>
  <c r="N45" i="49"/>
  <c r="N49" i="49"/>
  <c r="T98" i="47"/>
  <c r="F22" i="46"/>
  <c r="H22" i="46" s="1"/>
  <c r="N19" i="49" l="1"/>
  <c r="V19" i="49" s="1"/>
  <c r="N17" i="49"/>
  <c r="N25" i="49"/>
  <c r="V25" i="49" s="1"/>
  <c r="N23" i="49"/>
  <c r="V23" i="49" s="1"/>
  <c r="Z41" i="49"/>
  <c r="R41" i="49"/>
  <c r="N47" i="49"/>
  <c r="R47" i="49" s="1"/>
  <c r="L22" i="46"/>
  <c r="L37" i="50"/>
  <c r="Z49" i="49"/>
  <c r="R49" i="49"/>
  <c r="V49" i="49"/>
  <c r="N50" i="50"/>
  <c r="N71" i="50" s="1"/>
  <c r="R45" i="49"/>
  <c r="Z45" i="49"/>
  <c r="V45" i="49"/>
  <c r="N52" i="50" s="1"/>
  <c r="N73" i="50" s="1"/>
  <c r="T108" i="47"/>
  <c r="N21" i="49" l="1"/>
  <c r="V21" i="49" s="1"/>
  <c r="V47" i="49"/>
  <c r="Z47" i="49"/>
  <c r="N53" i="49"/>
  <c r="N60" i="50"/>
  <c r="N81" i="50" s="1"/>
  <c r="L39" i="50"/>
  <c r="D52" i="46" s="1"/>
  <c r="Z15" i="49"/>
  <c r="R15" i="49"/>
  <c r="L51" i="50"/>
  <c r="Z17" i="49"/>
  <c r="R17" i="49"/>
  <c r="L41" i="50"/>
  <c r="D54" i="46" s="1"/>
  <c r="R23" i="49"/>
  <c r="Z23" i="49"/>
  <c r="R19" i="49"/>
  <c r="L52" i="50"/>
  <c r="Z19" i="49"/>
  <c r="L72" i="50" l="1"/>
  <c r="L73" i="50"/>
  <c r="N27" i="49"/>
  <c r="Z21" i="49"/>
  <c r="R21" i="49"/>
  <c r="L60" i="50"/>
  <c r="L81" i="50" s="1"/>
  <c r="L50" i="50"/>
  <c r="L71" i="50" s="1"/>
  <c r="V51" i="49"/>
  <c r="Z51" i="49" l="1"/>
  <c r="Z53" i="49" s="1"/>
  <c r="R51" i="49"/>
  <c r="R53" i="49" s="1"/>
  <c r="R25" i="49"/>
  <c r="R27" i="49" s="1"/>
  <c r="D35" i="46" s="1"/>
  <c r="Z25" i="49"/>
  <c r="Z27" i="49" s="1"/>
  <c r="D39" i="46" s="1"/>
  <c r="N53" i="50"/>
  <c r="V53" i="49"/>
  <c r="V27" i="49" l="1"/>
  <c r="D37" i="46" s="1"/>
  <c r="L53" i="50"/>
  <c r="N55" i="50"/>
  <c r="N74" i="50"/>
  <c r="N76" i="50" s="1"/>
  <c r="V95" i="48"/>
  <c r="X95" i="48" s="1"/>
  <c r="L55" i="50" l="1"/>
  <c r="L74" i="50"/>
  <c r="L76" i="50" s="1"/>
  <c r="D24" i="46" l="1"/>
  <c r="D15" i="46" l="1"/>
  <c r="N117" i="48"/>
  <c r="AZ74" i="51"/>
  <c r="M74" i="51"/>
  <c r="AN74" i="51"/>
  <c r="N38" i="48" l="1"/>
  <c r="Y74" i="51"/>
  <c r="N127" i="48"/>
  <c r="V117" i="48"/>
  <c r="X117" i="48" l="1"/>
  <c r="X127" i="48" s="1"/>
  <c r="V127" i="48"/>
  <c r="N129" i="48"/>
  <c r="N140" i="48" s="1"/>
  <c r="N48" i="48"/>
  <c r="V38" i="48"/>
  <c r="N50" i="48" l="1"/>
  <c r="N61" i="48" s="1"/>
  <c r="V129" i="48"/>
  <c r="V140" i="48" s="1"/>
  <c r="V48" i="48"/>
  <c r="X38" i="48"/>
  <c r="X129" i="48"/>
  <c r="X140" i="48" s="1"/>
  <c r="H20" i="46"/>
  <c r="X48" i="48" l="1"/>
  <c r="V50" i="48"/>
  <c r="V61" i="48" s="1"/>
  <c r="H24" i="46"/>
  <c r="L20" i="46"/>
  <c r="L24" i="46" s="1"/>
  <c r="N67" i="50" s="1"/>
  <c r="N79" i="50" s="1"/>
  <c r="N83" i="50" s="1"/>
  <c r="L58" i="46" s="1"/>
  <c r="N46" i="50" l="1"/>
  <c r="N58" i="50" s="1"/>
  <c r="N62" i="50" s="1"/>
  <c r="L56" i="46" s="1"/>
  <c r="X50" i="48"/>
  <c r="X61" i="48" s="1"/>
  <c r="H11" i="46"/>
  <c r="L11" i="46" l="1"/>
  <c r="L15" i="46" s="1"/>
  <c r="L67" i="50" s="1"/>
  <c r="L79" i="50" s="1"/>
  <c r="L83" i="50" s="1"/>
  <c r="D58" i="46" s="1"/>
  <c r="H15" i="46"/>
  <c r="L46" i="50" l="1"/>
  <c r="L58" i="50" s="1"/>
  <c r="L62" i="50" s="1"/>
  <c r="D56" i="46" s="1"/>
</calcChain>
</file>

<file path=xl/sharedStrings.xml><?xml version="1.0" encoding="utf-8"?>
<sst xmlns="http://schemas.openxmlformats.org/spreadsheetml/2006/main" count="1648" uniqueCount="283">
  <si>
    <t>Economic Development</t>
  </si>
  <si>
    <t>Rate Case Expense</t>
  </si>
  <si>
    <t>Adjustments</t>
  </si>
  <si>
    <t>Solaris and Waterfall</t>
  </si>
  <si>
    <t>Incentive Compensation Plan</t>
  </si>
  <si>
    <t>Parent Debt Adjustment</t>
  </si>
  <si>
    <t>Stockholder Relations</t>
  </si>
  <si>
    <t>Civic Club Meals</t>
  </si>
  <si>
    <t>Fuel Inventory</t>
  </si>
  <si>
    <t xml:space="preserve">   Depreciation &amp; Amortization</t>
  </si>
  <si>
    <t xml:space="preserve">   Deferred Income Taxes</t>
  </si>
  <si>
    <t xml:space="preserve">   Investment Tax Credits</t>
  </si>
  <si>
    <t xml:space="preserve">   AFUDC (Debt &amp; Other)</t>
  </si>
  <si>
    <t xml:space="preserve">   Deferred Clause Revenues (Expenses)</t>
  </si>
  <si>
    <t xml:space="preserve">   Other</t>
  </si>
  <si>
    <t>CWIP</t>
  </si>
  <si>
    <t>Income Taxes</t>
  </si>
  <si>
    <t/>
  </si>
  <si>
    <t>Date</t>
  </si>
  <si>
    <t>Total</t>
  </si>
  <si>
    <t>Actual</t>
  </si>
  <si>
    <t>TAMPA ELECTRIC COMPANY</t>
  </si>
  <si>
    <t>-</t>
  </si>
  <si>
    <t>Cost Rate</t>
  </si>
  <si>
    <t>AVERAGE</t>
  </si>
  <si>
    <t>RATE BASE</t>
  </si>
  <si>
    <t>INCOME STATEMENT</t>
  </si>
  <si>
    <t>Year End</t>
  </si>
  <si>
    <t>Net</t>
  </si>
  <si>
    <t xml:space="preserve">                             TAMPA ELECTRIC COMPANY</t>
  </si>
  <si>
    <t>SCHEDULE 1</t>
  </si>
  <si>
    <t>EARNINGS SURVEILLANCE REPORT SUMMARY</t>
  </si>
  <si>
    <t>(1)</t>
  </si>
  <si>
    <t>(2)</t>
  </si>
  <si>
    <t>(3)</t>
  </si>
  <si>
    <t>(4)</t>
  </si>
  <si>
    <t>(5)</t>
  </si>
  <si>
    <t>FPSC</t>
  </si>
  <si>
    <t>Pro Forma</t>
  </si>
  <si>
    <t>I. Average Rate of Return</t>
  </si>
  <si>
    <t>Per Books</t>
  </si>
  <si>
    <t>Adjusted</t>
  </si>
  <si>
    <t xml:space="preserve">   (Jurisdictional)</t>
  </si>
  <si>
    <t>Net Operating Income</t>
  </si>
  <si>
    <t>$</t>
  </si>
  <si>
    <t>(a)</t>
  </si>
  <si>
    <t>(b)</t>
  </si>
  <si>
    <t>Average Rate Base</t>
  </si>
  <si>
    <t>Average Rate of Return</t>
  </si>
  <si>
    <t>II. Year End Rate of Return</t>
  </si>
  <si>
    <t xml:space="preserve">    (Jurisdictional)</t>
  </si>
  <si>
    <t>Year End Rate Base</t>
  </si>
  <si>
    <t>Year End Rate of Return</t>
  </si>
  <si>
    <t xml:space="preserve">          (b) Includes reversal of AFUDC earnings.</t>
  </si>
  <si>
    <t>III. Required Rate of Return</t>
  </si>
  <si>
    <t xml:space="preserve">     Average Capital Structure</t>
  </si>
  <si>
    <t xml:space="preserve">        (FPSC Adjusted Basis)</t>
  </si>
  <si>
    <t xml:space="preserve">   Low</t>
  </si>
  <si>
    <t>%</t>
  </si>
  <si>
    <t xml:space="preserve">   Midpoint</t>
  </si>
  <si>
    <t xml:space="preserve">   High</t>
  </si>
  <si>
    <t>IV. Financial Integrity Indicators</t>
  </si>
  <si>
    <t>A. TIE With AFUDC</t>
  </si>
  <si>
    <t>(System per books basis)</t>
  </si>
  <si>
    <t>B. TIE Without AFUDC</t>
  </si>
  <si>
    <t>C. AFUDC To Net Income</t>
  </si>
  <si>
    <t>D. Internally Generated Funds</t>
  </si>
  <si>
    <t>E. LTD To Total Investor Funds</t>
  </si>
  <si>
    <t>(FPSC adjusted basis)</t>
  </si>
  <si>
    <t>F. STD To Total Investor Funds</t>
  </si>
  <si>
    <t>G. Return On Common Equity (Avg)</t>
  </si>
  <si>
    <t xml:space="preserve">The calculations on this schedule were made in direct response to and according to methodology prescribed in Order No. PSC-93-0165-FOF-EI, </t>
  </si>
  <si>
    <t>calculations may not present fairly the Company's current financial status and that they should not be used for that purpose.</t>
  </si>
  <si>
    <t>I am aware that Section 837.06, Florida Statutes, provides:</t>
  </si>
  <si>
    <t>Whoever knowingly makes a false statement in writing with the intent to mislead a public servant in the performance of his official duty</t>
  </si>
  <si>
    <t xml:space="preserve">  shall be guilty of a misdemeanor of the second degree, punishable as provided in s. 775.082, s. 775.083, or s. 775.084.</t>
  </si>
  <si>
    <t>SCHEDULE 2</t>
  </si>
  <si>
    <t>PAGE 1 OF 3</t>
  </si>
  <si>
    <t>(6)</t>
  </si>
  <si>
    <t>(7)</t>
  </si>
  <si>
    <t>(8)</t>
  </si>
  <si>
    <t>(9)</t>
  </si>
  <si>
    <t>Accumulated</t>
  </si>
  <si>
    <t>Construction</t>
  </si>
  <si>
    <t>Plant In</t>
  </si>
  <si>
    <t>Depreciation &amp;</t>
  </si>
  <si>
    <t>Property Held</t>
  </si>
  <si>
    <t xml:space="preserve">Work In </t>
  </si>
  <si>
    <t>Nuclear Fuel</t>
  </si>
  <si>
    <t xml:space="preserve">Working </t>
  </si>
  <si>
    <t>Service</t>
  </si>
  <si>
    <t>Amortization</t>
  </si>
  <si>
    <t>For Future Use</t>
  </si>
  <si>
    <t>Progress</t>
  </si>
  <si>
    <t>(Net)</t>
  </si>
  <si>
    <t>Utility Plant</t>
  </si>
  <si>
    <t>Capital</t>
  </si>
  <si>
    <t>Rate Base</t>
  </si>
  <si>
    <t>System Per Books</t>
  </si>
  <si>
    <t>Jurisdictional Per Books</t>
  </si>
  <si>
    <t>=</t>
  </si>
  <si>
    <t>FPSC Adjustments</t>
  </si>
  <si>
    <t>Other</t>
  </si>
  <si>
    <t>ECRC</t>
  </si>
  <si>
    <t>CWIP in Rate Base</t>
  </si>
  <si>
    <t>Acquisition Book Values</t>
  </si>
  <si>
    <t>Acquisition Accumulated Amortizations</t>
  </si>
  <si>
    <t xml:space="preserve">Acquisition Adjustments </t>
  </si>
  <si>
    <t>Lease</t>
  </si>
  <si>
    <t>Total FPSC Adjustments</t>
  </si>
  <si>
    <t>FPSC Adjusted</t>
  </si>
  <si>
    <t>Pro Forma Revenue Increase and</t>
  </si>
  <si>
    <t xml:space="preserve"> Annualization Adjustments:</t>
  </si>
  <si>
    <t>Total Pro Forma Adjustments</t>
  </si>
  <si>
    <t>Pro Forma Adjusted</t>
  </si>
  <si>
    <t>The calculations on this schedule were made in direct response to and according to methodology prescribed in Order No. PSC-93-0165-FOF-EI, Order No. PSC-09-0283-FOF-EI, Order No. PSC-09-0571-FOF-EI,</t>
  </si>
  <si>
    <t xml:space="preserve"> Tampa Electric Company takes the position that certain portions of these prescribed calculations may not present fairly the Company's current financial status and that they should not be used for that purpose.</t>
  </si>
  <si>
    <t xml:space="preserve">TAMPA ELECTRIC COMPANY                     </t>
  </si>
  <si>
    <t>SCHEDULE 3</t>
  </si>
  <si>
    <t xml:space="preserve">YEAR END RATE OF RETURN                     </t>
  </si>
  <si>
    <t>PAGE 2 OF 3</t>
  </si>
  <si>
    <t>(10)</t>
  </si>
  <si>
    <t>(11)</t>
  </si>
  <si>
    <t>O &amp; M</t>
  </si>
  <si>
    <t>Deferred</t>
  </si>
  <si>
    <t>Investment Tax</t>
  </si>
  <si>
    <t>Operating</t>
  </si>
  <si>
    <t>Fuel &amp;</t>
  </si>
  <si>
    <t>Taxes Other</t>
  </si>
  <si>
    <t>Credit</t>
  </si>
  <si>
    <t>(Gain)/Loss</t>
  </si>
  <si>
    <t>Revenues</t>
  </si>
  <si>
    <t>Net Interchange</t>
  </si>
  <si>
    <t>Than Income</t>
  </si>
  <si>
    <t>Current</t>
  </si>
  <si>
    <t>On Disposition</t>
  </si>
  <si>
    <t>Expenses</t>
  </si>
  <si>
    <t>Income</t>
  </si>
  <si>
    <t>Recoverable Fuel</t>
  </si>
  <si>
    <t>Recoverable Fuel - ROI</t>
  </si>
  <si>
    <t>GPIF Revenues/Penalties</t>
  </si>
  <si>
    <t>Recoverable ECCR</t>
  </si>
  <si>
    <t>Recoverable ECCR - ROI</t>
  </si>
  <si>
    <t>Recoverable ECRC</t>
  </si>
  <si>
    <t>Recoverable ECRC - ROI</t>
  </si>
  <si>
    <t>Industry Association Dues</t>
  </si>
  <si>
    <t>Promotional Advertising</t>
  </si>
  <si>
    <t>Franchise Fee Revenue and Expense</t>
  </si>
  <si>
    <t>Gross Receipts Tax</t>
  </si>
  <si>
    <t>Income Tax True-up</t>
  </si>
  <si>
    <t>Opt Prov Revenue and Third Party Purchase</t>
  </si>
  <si>
    <t>Acquisition Amortizations</t>
  </si>
  <si>
    <t>Asset Optimization/Incentive Program</t>
  </si>
  <si>
    <t>Pro Forma R&amp;D Tax Credit</t>
  </si>
  <si>
    <t xml:space="preserve">AVERAGE RATE OF RETURN                     </t>
  </si>
  <si>
    <t xml:space="preserve">TAMPA ELECTRIC COMPANY           </t>
  </si>
  <si>
    <t>SCHEDULE 4</t>
  </si>
  <si>
    <t xml:space="preserve">CAPITAL STRUCTURE           </t>
  </si>
  <si>
    <t>FPSC ADJUSTED BASIS</t>
  </si>
  <si>
    <t>Low Point</t>
  </si>
  <si>
    <t>Mid Point</t>
  </si>
  <si>
    <t>High Point</t>
  </si>
  <si>
    <t>System</t>
  </si>
  <si>
    <t>Retail</t>
  </si>
  <si>
    <t>Ratio</t>
  </si>
  <si>
    <t>Weighted Cost</t>
  </si>
  <si>
    <t>Specific</t>
  </si>
  <si>
    <t>Pro Rata</t>
  </si>
  <si>
    <t>(%)</t>
  </si>
  <si>
    <t>Long Term Debt</t>
  </si>
  <si>
    <t>Short Term Debt</t>
  </si>
  <si>
    <t>Customer Deposits</t>
  </si>
  <si>
    <t>Common Equity</t>
  </si>
  <si>
    <t>Deferred Income Taxes</t>
  </si>
  <si>
    <t>Tax Credits - Weighted Cost</t>
  </si>
  <si>
    <t xml:space="preserve">Total                             </t>
  </si>
  <si>
    <t>YEAR END</t>
  </si>
  <si>
    <t xml:space="preserve">Total                            </t>
  </si>
  <si>
    <t xml:space="preserve">TAMPA ELECTRIC COMPANY          </t>
  </si>
  <si>
    <t>SCHEDULE 5</t>
  </si>
  <si>
    <t>FINANCIAL INTEGRITY INDICATORS</t>
  </si>
  <si>
    <t>A. Times Interest Earned With AFUDC</t>
  </si>
  <si>
    <t>D. Percent Internally Generated Funds</t>
  </si>
  <si>
    <t xml:space="preserve">   Earnings Before Interest</t>
  </si>
  <si>
    <t xml:space="preserve">   Net Income</t>
  </si>
  <si>
    <t xml:space="preserve">   AFUDC - Debt</t>
  </si>
  <si>
    <t xml:space="preserve">   Common Dividends</t>
  </si>
  <si>
    <t xml:space="preserve">   Income Taxes</t>
  </si>
  <si>
    <t xml:space="preserve">     Total</t>
  </si>
  <si>
    <t xml:space="preserve">   Interest Charges (Before Deducting</t>
  </si>
  <si>
    <t xml:space="preserve">      AFUDC - Debt)</t>
  </si>
  <si>
    <t xml:space="preserve">   Tie With AFUDC</t>
  </si>
  <si>
    <t xml:space="preserve">   Total</t>
  </si>
  <si>
    <t>B. Times Interest Earned Without AFUDC</t>
  </si>
  <si>
    <t xml:space="preserve">   Construction Expenditures</t>
  </si>
  <si>
    <t xml:space="preserve">     (Excluding AFUDC Other &amp; Debt)</t>
  </si>
  <si>
    <t xml:space="preserve">   AFUDC - Other</t>
  </si>
  <si>
    <t>Percent Internally Generated Funds</t>
  </si>
  <si>
    <t>E. Long Term Debt as Percent of Total Capital</t>
  </si>
  <si>
    <t>F. Short Term Debt as Percent of Total Capital</t>
  </si>
  <si>
    <t xml:space="preserve">   Tie Without AFUDC</t>
  </si>
  <si>
    <t xml:space="preserve">    Long Term Debt</t>
  </si>
  <si>
    <t xml:space="preserve">    Short Term Debt</t>
  </si>
  <si>
    <t xml:space="preserve">    Common Equity</t>
  </si>
  <si>
    <t>C. Percent AFUDC to Net Income Available For Common Stockholders</t>
  </si>
  <si>
    <t xml:space="preserve">    Total</t>
  </si>
  <si>
    <t xml:space="preserve">   % Long Term Debt to Total</t>
  </si>
  <si>
    <t xml:space="preserve">     Subtotal</t>
  </si>
  <si>
    <t xml:space="preserve">   % Short Term Debt to Total</t>
  </si>
  <si>
    <t xml:space="preserve">G. FPSC Adjusted Average Jurisdictional Return On Common Equity </t>
  </si>
  <si>
    <t xml:space="preserve">   Net Income Available For </t>
  </si>
  <si>
    <t xml:space="preserve">   FPSC Adjusted Average Earned Rate Of Return</t>
  </si>
  <si>
    <t xml:space="preserve">      Common Stockholders</t>
  </si>
  <si>
    <t xml:space="preserve">   Less: Reconciled Average Retail Weighted</t>
  </si>
  <si>
    <t>Percent AFUDC to Available Net Income</t>
  </si>
  <si>
    <t xml:space="preserve">          Cost Rates For:</t>
  </si>
  <si>
    <t xml:space="preserve">            Long Term Debt</t>
  </si>
  <si>
    <t xml:space="preserve">            Short Term Debt</t>
  </si>
  <si>
    <t xml:space="preserve">            Customer Deposits</t>
  </si>
  <si>
    <t xml:space="preserve">            Tax Credits-Weighted Cost (Midpoint)</t>
  </si>
  <si>
    <t xml:space="preserve">          </t>
  </si>
  <si>
    <t>Subtotal</t>
  </si>
  <si>
    <t xml:space="preserve">   Divided By Common Equity Ratio</t>
  </si>
  <si>
    <t xml:space="preserve">   Jurisdictional Return On Common Equity</t>
  </si>
  <si>
    <t>Whoever knowingly makes a false statement  in  writing  with the intent to mislead a public servant in the performance of his</t>
  </si>
  <si>
    <t xml:space="preserve">  Reconciled Average Retail Amounts</t>
  </si>
  <si>
    <t xml:space="preserve">   x (Income Tax Rate of 24.522%)</t>
  </si>
  <si>
    <t xml:space="preserve">     TAMPA ELECTRIC COMPANY</t>
  </si>
  <si>
    <t xml:space="preserve">      AVERAGE RATE OF RETURN </t>
  </si>
  <si>
    <t>PAGE 3 OF 3</t>
  </si>
  <si>
    <t>YEAR END RATE OF RETURN</t>
  </si>
  <si>
    <t xml:space="preserve">      SYSTEM ADJUSTMENTS     </t>
  </si>
  <si>
    <t>SYSTEM ADJUSTMENTS</t>
  </si>
  <si>
    <t>Working Capital Adjustments</t>
  </si>
  <si>
    <t>Net Utility Plant Adjustments</t>
  </si>
  <si>
    <t>ECRC - Plant In Service</t>
  </si>
  <si>
    <t>ECRC - Acc Deprec &amp; Amortization</t>
  </si>
  <si>
    <t>Other:</t>
  </si>
  <si>
    <t xml:space="preserve">   Other Return Provided</t>
  </si>
  <si>
    <t xml:space="preserve">   Non-utility</t>
  </si>
  <si>
    <t xml:space="preserve">   Investor Funds</t>
  </si>
  <si>
    <t xml:space="preserve">   Unamortized Rate Case Expense</t>
  </si>
  <si>
    <t>Acquisition Book Value</t>
  </si>
  <si>
    <t>Acquisition Accumulated Amortization</t>
  </si>
  <si>
    <t>Acquisition Adjustment - Plant</t>
  </si>
  <si>
    <t>Acquisition Adjustment - Acc Amortiz</t>
  </si>
  <si>
    <t>Total Adjustments</t>
  </si>
  <si>
    <t>Income Statement Adjustments</t>
  </si>
  <si>
    <t>Revenue</t>
  </si>
  <si>
    <t>Opt Prov Revenue and 3rd Party Purchase</t>
  </si>
  <si>
    <t>Current Month Amount:</t>
  </si>
  <si>
    <t>SPPCRC</t>
  </si>
  <si>
    <t>Recoverable SPPCRC</t>
  </si>
  <si>
    <t>Recoverable SPPCRC - ROI</t>
  </si>
  <si>
    <t>SPPCRC - Plant In Service</t>
  </si>
  <si>
    <t>SPPCRC - Acc Deprec &amp; Amortization</t>
  </si>
  <si>
    <t>ECCR</t>
  </si>
  <si>
    <t>Fuel</t>
  </si>
  <si>
    <t xml:space="preserve">  official duty shall be guilty of a misdemeanor of the second degree, punishable as provided in s. 775.082, s. 775.083, or s. 775.084.</t>
  </si>
  <si>
    <t>ECCR - Acc Deprec &amp; Amortization</t>
  </si>
  <si>
    <t>ECCR - Plant in Service</t>
  </si>
  <si>
    <t>CETM</t>
  </si>
  <si>
    <t>Recoverable CETM</t>
  </si>
  <si>
    <t xml:space="preserve">Fuel  </t>
  </si>
  <si>
    <t xml:space="preserve">Fuel </t>
  </si>
  <si>
    <t>Recoverable CETM - ROI</t>
  </si>
  <si>
    <t>Shared Services Adjustment</t>
  </si>
  <si>
    <t>Order No. PSC-09-0283-FOF-EI, Order No. PSC-09-0571-FOF-EI, Order No. PSC-13-0443-FOF-EI, Order PSC-17-0456-S-EI, and PSC-2021-0423-S-EI by the</t>
  </si>
  <si>
    <t xml:space="preserve">Florida Public Service Commission and for that reason only.  Tampa Electric Company takes the position that certain portions of these prescribed </t>
  </si>
  <si>
    <t>Order No. PSC-09-0283-FOF-EI, Order No. PSC-09-0571-FOF-EI, Order No. PSC-13-0443-FOF-EI, Order PSC-17-0456-S-EI, and PSC-2021-0423-S-EI  by the  Florida Public Service Commission and for that reason only.</t>
  </si>
  <si>
    <t xml:space="preserve">TAMPA ELECTRIC COMPANY                  </t>
  </si>
  <si>
    <t xml:space="preserve">AVERAGE RATE OF RETURN                  </t>
  </si>
  <si>
    <t xml:space="preserve">YEAR END RATE OF RETURN                  </t>
  </si>
  <si>
    <t>Richard Latta, Controller</t>
  </si>
  <si>
    <t>ROE Trigger Revenue</t>
  </si>
  <si>
    <t>Weather Normalization Adjustment</t>
  </si>
  <si>
    <t>(Pro Forma adjusted basis)</t>
  </si>
  <si>
    <t xml:space="preserve">H. Pro Forma  Adjusted Average Jurisdictional Return On Common Equity </t>
  </si>
  <si>
    <t xml:space="preserve">   Pro Forma Adjusted Average Earned Rate Of Return</t>
  </si>
  <si>
    <t>April 2022 Filed with Weather Normalization and ROE Trigger Revenues</t>
  </si>
  <si>
    <t>H. Return On Common Equity (RB Avg)</t>
  </si>
  <si>
    <t>Year End (RB Month End)</t>
  </si>
  <si>
    <t xml:space="preserve">          (a) Includes AFUDC debt of  $17,506,417  and  AFUDC equity of  $39,483,147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</si>
</sst>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5" formatCode="&quot;$&quot;#,##0_);\(&quot;$&quot;#,##0\)"/>
    <numFmt numFmtId="41" formatCode="_(* #,##0_);_(* \(#,##0\);_(* &quot;-&quot;_);_(@_)"/>
    <numFmt numFmtId="44" formatCode="_(&quot;$&quot;* #,##0.00_);_(&quot;$&quot;* \(#,##0.00\);_(&quot;$&quot;* &quot;-&quot;??_);_(@_)"/>
    <numFmt numFmtId="43" formatCode="_(* #,##0.00_);_(* \(#,##0.00\);_(* &quot;-&quot;??_);_(@_)"/>
    <numFmt numFmtId="164" formatCode="mmmm\ yyyy"/>
    <numFmt numFmtId="165" formatCode="_(* #,##0_);_(* \(#,##0\);_(* &quot;-&quot;??_);_(@_)"/>
    <numFmt numFmtId="166" formatCode="0_)"/>
    <numFmt numFmtId="167" formatCode="_(* #,##0.000000_);_(* \(#,##0.000000\);_(* &quot;-&quot;??_);_(@_)"/>
    <numFmt numFmtId="168" formatCode=";;;"/>
    <numFmt numFmtId="169" formatCode="#,##0.0000_);\(#,##0.0000\)"/>
    <numFmt numFmtId="170" formatCode="#,##0.0000000_);\(#,##0.0000000\)"/>
    <numFmt numFmtId="171" formatCode="[$-409]mmm\-yy;@"/>
    <numFmt numFmtId="172" formatCode="\ \ @\ \ "/>
    <numFmt numFmtId="173" formatCode="0.000_)"/>
    <numFmt numFmtId="174" formatCode="_(#,##0.0&quot;%&quot;_);\(#,##0.0&quot;%&quot;\);_(0.0&quot;%&quot;_)"/>
    <numFmt numFmtId="175" formatCode="&quot;$&quot;#,##0_);&quot;$&quot;\(#,##0\);&quot;$&quot;0_);@"/>
    <numFmt numFmtId="176" formatCode="&quot;$&quot;#,##0.00_);&quot;$&quot;\(#,##0.00\);&quot;$&quot;0.00_);@"/>
    <numFmt numFmtId="177" formatCode="0.0;\(0.0\);0.0"/>
    <numFmt numFmtId="178" formatCode="0.0%"/>
    <numFmt numFmtId="179" formatCode="##0.00"/>
    <numFmt numFmtId="180" formatCode="#,##0.0&quot;%&quot;_);\(#,##0.0&quot;%&quot;\);0.0&quot;%&quot;_)"/>
    <numFmt numFmtId="181" formatCode="_(#,##0.00\ \x_);\(#,##0.00\ \x\);0.00\ \x_)"/>
    <numFmt numFmtId="182" formatCode="0.0000000000"/>
    <numFmt numFmtId="183" formatCode="_(#,##0%_);\(#,##0%\);_(0%_)"/>
    <numFmt numFmtId="184" formatCode="_(#,##0.00%_);\(#,##0.00%\);_(0.00%_)"/>
    <numFmt numFmtId="185" formatCode="_(#,##0.0%_);\(#,##0.0%\);_(0.0%_)"/>
    <numFmt numFmtId="186" formatCode="#,##0.0%_);\(#,##0.0%\);0.0%_)"/>
    <numFmt numFmtId="187" formatCode="#,##0_);\(#,##0\);0_)"/>
    <numFmt numFmtId="188" formatCode="#,##0.0_);\(#,##0.0\);0.0_)"/>
    <numFmt numFmtId="189" formatCode="#,##0.00_);\(#,##0.00\);0.00_)"/>
    <numFmt numFmtId="190" formatCode="#,##0.000_);\(#,##0.000\);0.000_)"/>
    <numFmt numFmtId="191" formatCode="#,##0.0000_);\(#,##0.0000\);0.0000_)"/>
    <numFmt numFmtId="192" formatCode="#,##0_);\(#,##0\);0_);@"/>
    <numFmt numFmtId="193" formatCode="* _(#,##0.0_);* \(#,##0.0\);* _(0.0_);* @_)"/>
    <numFmt numFmtId="194" formatCode="#,##0.000"/>
    <numFmt numFmtId="195" formatCode="#,##0.000_);\(#,##0.000\)"/>
    <numFmt numFmtId="196" formatCode="#,##0.00000_);\(#,##0.00000\)"/>
  </numFmts>
  <fonts count="73">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sz val="11"/>
      <name val="Arial"/>
      <family val="2"/>
    </font>
    <font>
      <b/>
      <sz val="12"/>
      <name val="Arial"/>
      <family val="2"/>
    </font>
    <font>
      <sz val="12"/>
      <name val="Arial"/>
      <family val="2"/>
    </font>
    <font>
      <sz val="12"/>
      <name val="Helv"/>
    </font>
    <font>
      <u/>
      <sz val="12"/>
      <name val="Arial"/>
      <family val="2"/>
    </font>
    <font>
      <sz val="11"/>
      <color indexed="8"/>
      <name val="Calibri"/>
      <family val="2"/>
    </font>
    <font>
      <sz val="11"/>
      <name val="Calibri"/>
      <family val="2"/>
      <scheme val="minor"/>
    </font>
    <font>
      <sz val="14"/>
      <name val="Arial"/>
      <family val="2"/>
    </font>
    <font>
      <sz val="10"/>
      <color indexed="8"/>
      <name val="Arial"/>
      <family val="2"/>
    </font>
    <font>
      <b/>
      <sz val="11"/>
      <name val="Calibri"/>
      <family val="2"/>
      <scheme val="minor"/>
    </font>
    <font>
      <sz val="10"/>
      <name val="Arial"/>
      <family val="2"/>
    </font>
    <font>
      <sz val="12"/>
      <name val="Calibri"/>
      <family val="2"/>
      <scheme val="minor"/>
    </font>
    <font>
      <sz val="10"/>
      <name val="Courier"/>
      <family val="3"/>
    </font>
    <font>
      <sz val="11"/>
      <color indexed="8"/>
      <name val="Arial"/>
      <family val="2"/>
    </font>
    <font>
      <b/>
      <sz val="16"/>
      <name val="Arial"/>
      <family val="2"/>
    </font>
    <font>
      <b/>
      <sz val="11"/>
      <color theme="0"/>
      <name val="Calibri"/>
      <family val="2"/>
      <scheme val="minor"/>
    </font>
    <font>
      <u/>
      <sz val="10"/>
      <name val="Arial"/>
      <family val="2"/>
    </font>
    <font>
      <sz val="11"/>
      <color theme="1"/>
      <name val="Calibri"/>
      <family val="2"/>
    </font>
    <font>
      <b/>
      <sz val="14"/>
      <color theme="1" tint="4.9989318521683403E-2"/>
      <name val="Calibri"/>
      <family val="2"/>
      <scheme val="minor"/>
    </font>
    <font>
      <sz val="11"/>
      <color indexed="8"/>
      <name val="Calibri"/>
      <family val="2"/>
      <scheme val="minor"/>
    </font>
    <font>
      <sz val="8"/>
      <name val="Arial"/>
      <family val="2"/>
    </font>
    <font>
      <sz val="8"/>
      <name val="Tahoma"/>
      <family val="2"/>
    </font>
    <font>
      <sz val="8"/>
      <name val="Verdana"/>
      <family val="2"/>
    </font>
    <font>
      <sz val="12"/>
      <color indexed="8"/>
      <name val="Arial"/>
      <family val="2"/>
    </font>
    <font>
      <b/>
      <sz val="14"/>
      <color indexed="9"/>
      <name val="Arial"/>
      <family val="2"/>
    </font>
    <font>
      <sz val="11"/>
      <name val="Times"/>
      <family val="1"/>
    </font>
    <font>
      <sz val="14"/>
      <color rgb="FF000000"/>
      <name val="Arial"/>
      <family val="2"/>
    </font>
    <font>
      <sz val="9"/>
      <name val="Times New Roman"/>
      <family val="1"/>
    </font>
    <font>
      <sz val="10"/>
      <name val="Times New Roman"/>
      <family val="1"/>
    </font>
    <font>
      <b/>
      <i/>
      <sz val="12"/>
      <color indexed="39"/>
      <name val="Arial"/>
      <family val="2"/>
    </font>
    <font>
      <b/>
      <sz val="8"/>
      <color indexed="8"/>
      <name val="Tahoma"/>
      <family val="2"/>
    </font>
    <font>
      <b/>
      <u/>
      <sz val="8"/>
      <color indexed="8"/>
      <name val="Tahoma"/>
      <family val="2"/>
    </font>
    <font>
      <sz val="16"/>
      <color indexed="8"/>
      <name val="Calibri"/>
      <family val="2"/>
      <scheme val="minor"/>
    </font>
    <font>
      <b/>
      <sz val="20"/>
      <color rgb="FFFF0000"/>
      <name val="Calibri"/>
      <family val="2"/>
      <scheme val="minor"/>
    </font>
    <font>
      <sz val="11"/>
      <color indexed="18"/>
      <name val="Arial"/>
      <family val="2"/>
    </font>
    <font>
      <sz val="10"/>
      <color indexed="17"/>
      <name val="Arial"/>
      <family val="2"/>
    </font>
    <font>
      <b/>
      <sz val="9"/>
      <name val="Times New Roman"/>
      <family val="1"/>
    </font>
    <font>
      <b/>
      <sz val="10"/>
      <color indexed="17"/>
      <name val="Arial"/>
      <family val="2"/>
    </font>
    <font>
      <b/>
      <sz val="8"/>
      <color indexed="23"/>
      <name val="Verdana"/>
      <family val="2"/>
    </font>
    <font>
      <sz val="10"/>
      <name val="Arial Narro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4"/>
      <name val="Arial"/>
      <family val="2"/>
    </font>
    <font>
      <u val="doubleAccounting"/>
      <sz val="9"/>
      <name val="Times New Roman"/>
      <family val="1"/>
    </font>
    <font>
      <u val="singleAccounting"/>
      <sz val="9"/>
      <name val="Times New Roman"/>
      <family val="1"/>
    </font>
    <font>
      <sz val="16"/>
      <color indexed="9"/>
      <name val="Tahoma"/>
      <family val="2"/>
    </font>
    <font>
      <b/>
      <sz val="11"/>
      <color rgb="FFFFFFFF"/>
      <name val="Calibri"/>
      <family val="2"/>
      <scheme val="minor"/>
    </font>
    <font>
      <sz val="10"/>
      <name val="MS Sans Serif"/>
      <family val="2"/>
    </font>
    <font>
      <b/>
      <sz val="20"/>
      <name val="Calibri"/>
      <family val="2"/>
    </font>
    <font>
      <b/>
      <sz val="16"/>
      <color indexed="8"/>
      <name val="Calibri"/>
      <family val="2"/>
      <scheme val="minor"/>
    </font>
    <font>
      <sz val="14"/>
      <color indexed="8"/>
      <name val="Calibri"/>
      <family val="2"/>
      <scheme val="minor"/>
    </font>
    <font>
      <sz val="12"/>
      <name val="Arial MT"/>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s>
  <fills count="44">
    <fill>
      <patternFill patternType="none"/>
    </fill>
    <fill>
      <patternFill patternType="gray125"/>
    </fill>
    <fill>
      <patternFill patternType="solid">
        <fgColor theme="4"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55"/>
        <bgColor indexed="64"/>
      </patternFill>
    </fill>
    <fill>
      <patternFill patternType="solid">
        <fgColor rgb="FFF6F6F6"/>
        <bgColor indexed="64"/>
      </patternFill>
    </fill>
    <fill>
      <patternFill patternType="solid">
        <fgColor rgb="FF4F81BD"/>
      </patternFill>
    </fill>
    <fill>
      <patternFill patternType="solid">
        <fgColor indexed="26"/>
        <bgColor indexed="64"/>
      </patternFill>
    </fill>
    <fill>
      <patternFill patternType="solid">
        <fgColor indexed="13"/>
        <bgColor indexed="64"/>
      </patternFill>
    </fill>
    <fill>
      <patternFill patternType="solid">
        <fgColor rgb="FFFFFFFF"/>
        <bgColor rgb="FF000000"/>
      </patternFill>
    </fill>
    <fill>
      <patternFill patternType="solid">
        <fgColor indexed="34"/>
        <b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top style="thin">
        <color indexed="64"/>
      </top>
      <bottom style="thin">
        <color indexed="64"/>
      </bottom>
      <diagonal/>
    </border>
    <border>
      <left/>
      <right/>
      <top style="medium">
        <color indexed="8"/>
      </top>
      <bottom/>
      <diagonal/>
    </border>
    <border>
      <left/>
      <right style="thin">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right/>
      <top style="thin">
        <color theme="0" tint="-0.14999847407452621"/>
      </top>
      <bottom style="thin">
        <color theme="0" tint="-0.14999847407452621"/>
      </bottom>
      <diagonal/>
    </border>
    <border>
      <left style="thin">
        <color rgb="FF000000"/>
      </left>
      <right style="thin">
        <color rgb="FF000000"/>
      </right>
      <top style="thin">
        <color rgb="FF000000"/>
      </top>
      <bottom/>
      <diagonal/>
    </border>
    <border>
      <left style="thin">
        <color indexed="64"/>
      </left>
      <right style="medium">
        <color indexed="64"/>
      </right>
      <top/>
      <bottom/>
      <diagonal/>
    </border>
    <border>
      <left style="thin">
        <color indexed="64"/>
      </left>
      <right style="thin">
        <color indexed="55"/>
      </right>
      <top/>
      <bottom/>
      <diagonal/>
    </border>
    <border>
      <left/>
      <right/>
      <top style="dotted">
        <color indexed="64"/>
      </top>
      <bottom style="dotted">
        <color indexed="64"/>
      </bottom>
      <diagonal/>
    </border>
    <border>
      <left style="thin">
        <color indexed="9"/>
      </left>
      <right/>
      <top style="thin">
        <color indexed="9"/>
      </top>
      <bottom style="thin">
        <color indexed="23"/>
      </bottom>
      <diagonal/>
    </border>
    <border>
      <left style="thin">
        <color indexed="23"/>
      </left>
      <right style="dashed">
        <color indexed="9"/>
      </right>
      <top/>
      <bottom style="dashed">
        <color indexed="9"/>
      </bottom>
      <diagonal/>
    </border>
    <border>
      <left/>
      <right/>
      <top style="thin">
        <color theme="1" tint="0.499984740745262"/>
      </top>
      <bottom style="thin">
        <color theme="1"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29">
    <xf numFmtId="0" fontId="0" fillId="0" borderId="0"/>
    <xf numFmtId="43" fontId="1" fillId="0" borderId="0" applyFont="0" applyFill="0" applyBorder="0" applyAlignment="0" applyProtection="0"/>
    <xf numFmtId="0" fontId="10"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37" fontId="9" fillId="0" borderId="0"/>
    <xf numFmtId="0" fontId="9" fillId="0" borderId="0"/>
    <xf numFmtId="0" fontId="9" fillId="0" borderId="0"/>
    <xf numFmtId="37" fontId="10" fillId="0" borderId="0"/>
    <xf numFmtId="0" fontId="6" fillId="0" borderId="0"/>
    <xf numFmtId="43" fontId="9" fillId="0" borderId="0" applyFont="0" applyFill="0" applyBorder="0" applyAlignment="0" applyProtection="0"/>
    <xf numFmtId="37" fontId="9" fillId="0" borderId="0"/>
    <xf numFmtId="43" fontId="12" fillId="0" borderId="0" applyFont="0" applyFill="0" applyBorder="0" applyAlignment="0" applyProtection="0"/>
    <xf numFmtId="0" fontId="17" fillId="0" borderId="0"/>
    <xf numFmtId="43" fontId="6" fillId="0" borderId="0" applyFont="0" applyFill="0" applyBorder="0" applyAlignment="0" applyProtection="0"/>
    <xf numFmtId="43" fontId="6" fillId="0" borderId="0" applyFont="0" applyFill="0" applyBorder="0" applyAlignment="0" applyProtection="0"/>
    <xf numFmtId="166" fontId="19" fillId="0" borderId="0"/>
    <xf numFmtId="43" fontId="20" fillId="0" borderId="0" applyFont="0" applyFill="0" applyBorder="0" applyAlignment="0" applyProtection="0"/>
    <xf numFmtId="44" fontId="9" fillId="0" borderId="0" applyFont="0" applyFill="0" applyBorder="0" applyAlignment="0" applyProtection="0"/>
    <xf numFmtId="44" fontId="20" fillId="0" borderId="0" applyFont="0" applyFill="0" applyBorder="0" applyAlignment="0" applyProtection="0"/>
    <xf numFmtId="166" fontId="9" fillId="0" borderId="0"/>
    <xf numFmtId="0" fontId="15" fillId="0" borderId="0"/>
    <xf numFmtId="0" fontId="9" fillId="0" borderId="0"/>
    <xf numFmtId="43" fontId="6" fillId="0" borderId="0" applyFont="0" applyFill="0" applyBorder="0" applyAlignment="0" applyProtection="0"/>
    <xf numFmtId="0" fontId="24"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 fillId="0" borderId="0"/>
    <xf numFmtId="0" fontId="1" fillId="0" borderId="0"/>
    <xf numFmtId="0" fontId="6" fillId="0" borderId="0" applyNumberFormat="0" applyFont="0" applyFill="0" applyBorder="0" applyAlignment="0" applyProtection="0"/>
    <xf numFmtId="0" fontId="26" fillId="0" borderId="0"/>
    <xf numFmtId="172" fontId="23" fillId="7" borderId="0" applyNumberFormat="0" applyFill="0" applyBorder="0" applyAlignment="0" applyProtection="0">
      <protection locked="0"/>
    </xf>
    <xf numFmtId="171" fontId="27" fillId="0" borderId="0" applyNumberFormat="0" applyAlignment="0"/>
    <xf numFmtId="37" fontId="28" fillId="5" borderId="9" applyBorder="0" applyProtection="0">
      <alignment vertical="center"/>
    </xf>
    <xf numFmtId="0" fontId="29" fillId="8" borderId="0" applyBorder="0">
      <alignment horizontal="left" vertical="center" indent="1"/>
    </xf>
    <xf numFmtId="0" fontId="30" fillId="9" borderId="12">
      <alignment vertical="center"/>
    </xf>
    <xf numFmtId="0" fontId="31" fillId="10" borderId="13">
      <alignment horizontal="center" vertical="center"/>
    </xf>
    <xf numFmtId="173" fontId="32" fillId="0" borderId="0"/>
    <xf numFmtId="173" fontId="32" fillId="0" borderId="0"/>
    <xf numFmtId="173" fontId="32" fillId="0" borderId="0"/>
    <xf numFmtId="173" fontId="32" fillId="0" borderId="0"/>
    <xf numFmtId="173" fontId="32" fillId="0" borderId="0"/>
    <xf numFmtId="173" fontId="32" fillId="0" borderId="0"/>
    <xf numFmtId="173" fontId="32" fillId="0" borderId="0"/>
    <xf numFmtId="173" fontId="32" fillId="0" borderId="0"/>
    <xf numFmtId="41"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5" fillId="0" borderId="0" applyFont="0" applyFill="0" applyBorder="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5" fontId="15" fillId="0" borderId="0" applyFont="0" applyFill="0" applyBorder="0" applyProtection="0"/>
    <xf numFmtId="0" fontId="33" fillId="0" borderId="0">
      <alignment vertical="top"/>
    </xf>
    <xf numFmtId="174" fontId="34" fillId="11" borderId="0" applyFill="0" applyBorder="0" applyAlignment="0" applyProtection="0">
      <alignment horizontal="right"/>
    </xf>
    <xf numFmtId="175" fontId="34" fillId="0" borderId="0" applyFill="0" applyBorder="0" applyAlignment="0" applyProtection="0">
      <alignment horizontal="right"/>
    </xf>
    <xf numFmtId="175" fontId="34" fillId="0" borderId="0" applyFill="0" applyBorder="0" applyAlignment="0">
      <alignment horizontal="right"/>
    </xf>
    <xf numFmtId="176" fontId="34" fillId="0" borderId="0" applyFill="0" applyBorder="0" applyAlignment="0">
      <alignment horizontal="right"/>
    </xf>
    <xf numFmtId="177" fontId="34" fillId="0" borderId="0" applyFill="0" applyBorder="0" applyAlignment="0">
      <alignment horizontal="center"/>
    </xf>
    <xf numFmtId="178" fontId="35" fillId="0" borderId="14" applyFill="0" applyBorder="0" applyAlignment="0">
      <alignment horizontal="centerContinuous"/>
    </xf>
    <xf numFmtId="38" fontId="27" fillId="7" borderId="0" applyNumberFormat="0" applyBorder="0" applyAlignment="0" applyProtection="0"/>
    <xf numFmtId="171" fontId="36" fillId="7" borderId="0"/>
    <xf numFmtId="37" fontId="37" fillId="0" borderId="11">
      <alignment vertical="center"/>
    </xf>
    <xf numFmtId="0" fontId="36" fillId="7" borderId="0"/>
    <xf numFmtId="171" fontId="8" fillId="0" borderId="11" applyNumberFormat="0" applyAlignment="0" applyProtection="0">
      <alignment horizontal="left" vertical="center"/>
    </xf>
    <xf numFmtId="171" fontId="8" fillId="0" borderId="6">
      <alignment horizontal="left" vertical="center"/>
    </xf>
    <xf numFmtId="0" fontId="37" fillId="0" borderId="2" applyNumberFormat="0" applyFill="0">
      <alignment horizontal="centerContinuous" vertical="top"/>
    </xf>
    <xf numFmtId="0" fontId="38" fillId="5" borderId="15" applyNumberFormat="0" applyBorder="0">
      <alignment horizontal="left" vertical="center" indent="1"/>
    </xf>
    <xf numFmtId="0" fontId="39" fillId="3" borderId="0"/>
    <xf numFmtId="0" fontId="40" fillId="0" borderId="0"/>
    <xf numFmtId="10" fontId="27" fillId="11" borderId="4" applyNumberFormat="0" applyBorder="0" applyAlignment="0" applyProtection="0"/>
    <xf numFmtId="0" fontId="41" fillId="0" borderId="4">
      <alignment vertical="center" wrapText="1"/>
    </xf>
    <xf numFmtId="179" fontId="42" fillId="0" borderId="10" applyBorder="0">
      <protection locked="0"/>
    </xf>
    <xf numFmtId="180" fontId="43" fillId="12" borderId="3" applyFont="0" applyBorder="0" applyAlignment="0"/>
    <xf numFmtId="180" fontId="43" fillId="12" borderId="3" applyFill="0" applyAlignment="0"/>
    <xf numFmtId="181" fontId="34" fillId="0" borderId="0" applyFill="0" applyBorder="0" applyAlignment="0">
      <alignment horizontal="right"/>
    </xf>
    <xf numFmtId="171" fontId="44" fillId="0" borderId="0">
      <alignment horizontal="right"/>
    </xf>
    <xf numFmtId="171" fontId="42" fillId="0" borderId="16" applyNumberFormat="0" applyAlignment="0"/>
    <xf numFmtId="0" fontId="45" fillId="7" borderId="0">
      <alignment horizontal="left" indent="1"/>
    </xf>
    <xf numFmtId="182"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171" fontId="6" fillId="0" borderId="0"/>
    <xf numFmtId="0" fontId="26" fillId="0" borderId="0"/>
    <xf numFmtId="171" fontId="1" fillId="0" borderId="0"/>
    <xf numFmtId="171" fontId="6" fillId="0" borderId="0"/>
    <xf numFmtId="0" fontId="46" fillId="0" borderId="0"/>
    <xf numFmtId="0" fontId="6" fillId="0" borderId="0"/>
    <xf numFmtId="3" fontId="27" fillId="0" borderId="0" applyNumberFormat="0"/>
    <xf numFmtId="3" fontId="27" fillId="0" borderId="0" applyNumberFormat="0"/>
    <xf numFmtId="0" fontId="1" fillId="0" borderId="0"/>
    <xf numFmtId="0" fontId="1" fillId="0" borderId="0"/>
    <xf numFmtId="40" fontId="47" fillId="5" borderId="0">
      <alignment horizontal="right"/>
    </xf>
    <xf numFmtId="171" fontId="48" fillId="5" borderId="0">
      <alignment horizontal="right"/>
    </xf>
    <xf numFmtId="171" fontId="49" fillId="5" borderId="8"/>
    <xf numFmtId="171" fontId="49" fillId="0" borderId="0" applyBorder="0">
      <alignment horizontal="centerContinuous"/>
    </xf>
    <xf numFmtId="171" fontId="50" fillId="0" borderId="0" applyBorder="0">
      <alignment horizontal="centerContinuous"/>
    </xf>
    <xf numFmtId="0" fontId="51" fillId="13" borderId="0"/>
    <xf numFmtId="10" fontId="6" fillId="0" borderId="0" applyFont="0" applyFill="0" applyBorder="0" applyAlignment="0" applyProtection="0"/>
    <xf numFmtId="10" fontId="6" fillId="0" borderId="0">
      <alignment horizontal="center"/>
    </xf>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83" fontId="34" fillId="0" borderId="0" applyFill="0" applyBorder="0" applyAlignment="0">
      <alignment horizontal="right"/>
    </xf>
    <xf numFmtId="184" fontId="34" fillId="0" borderId="0" applyFill="0" applyBorder="0" applyAlignment="0"/>
    <xf numFmtId="185" fontId="43" fillId="0" borderId="3">
      <alignment horizontal="right"/>
    </xf>
    <xf numFmtId="186" fontId="43" fillId="12" borderId="3" applyFont="0" applyBorder="0" applyAlignment="0">
      <alignment horizontal="right"/>
    </xf>
    <xf numFmtId="186" fontId="43" fillId="0" borderId="3" applyFill="0" applyAlignment="0">
      <alignment horizontal="right"/>
    </xf>
    <xf numFmtId="186" fontId="43" fillId="0" borderId="0" applyFill="0" applyAlignment="0">
      <alignment horizontal="right"/>
    </xf>
    <xf numFmtId="187" fontId="34" fillId="0" borderId="0" applyFill="0" applyBorder="0" applyAlignment="0">
      <alignment horizontal="left"/>
    </xf>
    <xf numFmtId="188" fontId="34" fillId="0" borderId="0" applyFill="0" applyBorder="0" applyAlignment="0">
      <alignment horizontal="right"/>
    </xf>
    <xf numFmtId="189" fontId="34" fillId="0" borderId="0" applyFill="0" applyBorder="0" applyAlignment="0">
      <alignment horizontal="right"/>
    </xf>
    <xf numFmtId="190" fontId="34" fillId="0" borderId="0" applyFill="0" applyBorder="0" applyAlignment="0">
      <alignment horizontal="right"/>
    </xf>
    <xf numFmtId="191" fontId="34" fillId="0" borderId="0" applyFill="0" applyBorder="0" applyAlignment="0"/>
    <xf numFmtId="192" fontId="34" fillId="0" borderId="0" applyBorder="0" applyAlignment="0">
      <alignment horizontal="right"/>
    </xf>
    <xf numFmtId="187" fontId="43" fillId="0" borderId="3" applyFill="0" applyAlignment="0">
      <alignment horizontal="right"/>
    </xf>
    <xf numFmtId="37" fontId="43" fillId="0" borderId="0" applyFill="0" applyAlignment="0">
      <alignment horizontal="right"/>
    </xf>
    <xf numFmtId="193" fontId="52" fillId="0" borderId="0" applyNumberFormat="0" applyFill="0" applyBorder="0" applyAlignment="0">
      <alignment horizontal="right"/>
    </xf>
    <xf numFmtId="192" fontId="34" fillId="14" borderId="0" applyFont="0" applyBorder="0" applyAlignment="0">
      <alignment horizontal="right"/>
    </xf>
    <xf numFmtId="187" fontId="43" fillId="0" borderId="3" applyFill="0" applyBorder="0" applyAlignment="0">
      <alignment horizontal="right"/>
      <protection locked="0"/>
    </xf>
    <xf numFmtId="171" fontId="53" fillId="0" borderId="0" applyFill="0" applyBorder="0">
      <alignment horizontal="right"/>
    </xf>
    <xf numFmtId="174" fontId="34" fillId="11" borderId="0" applyFill="0" applyBorder="0" applyAlignment="0">
      <alignment horizontal="right"/>
    </xf>
    <xf numFmtId="0" fontId="54" fillId="8" borderId="0">
      <alignment horizontal="left" indent="1"/>
    </xf>
    <xf numFmtId="0" fontId="55" fillId="0" borderId="0"/>
    <xf numFmtId="0" fontId="26" fillId="0" borderId="0"/>
    <xf numFmtId="171" fontId="56" fillId="0" borderId="0" applyNumberFormat="0" applyFont="0" applyFill="0" applyBorder="0" applyAlignment="0" applyProtection="0">
      <alignment horizontal="left"/>
    </xf>
    <xf numFmtId="194" fontId="35" fillId="0" borderId="0">
      <protection locked="0"/>
    </xf>
    <xf numFmtId="0" fontId="57" fillId="6" borderId="0"/>
    <xf numFmtId="0" fontId="58" fillId="0" borderId="0"/>
    <xf numFmtId="3" fontId="6" fillId="7" borderId="17" applyFont="0" applyFill="0" applyBorder="0" applyAlignment="0" applyProtection="0"/>
    <xf numFmtId="39" fontId="6" fillId="7" borderId="17" applyFont="0" applyFill="0" applyBorder="0" applyAlignment="0" applyProtection="0"/>
    <xf numFmtId="195" fontId="6" fillId="7" borderId="17" applyFont="0" applyFill="0" applyBorder="0" applyAlignment="0" applyProtection="0"/>
    <xf numFmtId="37" fontId="6" fillId="7" borderId="18" applyFont="0" applyFill="0" applyBorder="0" applyAlignment="0" applyProtection="0"/>
    <xf numFmtId="10" fontId="6" fillId="7" borderId="17" applyFont="0" applyFill="0" applyBorder="0" applyAlignment="0" applyProtection="0"/>
    <xf numFmtId="9" fontId="6" fillId="7" borderId="17" applyFont="0" applyFill="0" applyBorder="0" applyAlignment="0" applyProtection="0"/>
    <xf numFmtId="2" fontId="6" fillId="7" borderId="17" applyFont="0" applyFill="0" applyBorder="0" applyAlignment="0" applyProtection="0"/>
    <xf numFmtId="0" fontId="25" fillId="4" borderId="19">
      <alignment vertical="center"/>
    </xf>
    <xf numFmtId="0" fontId="59" fillId="2" borderId="19">
      <alignment horizontal="left" vertical="center"/>
    </xf>
    <xf numFmtId="49" fontId="34" fillId="0" borderId="0" applyFill="0" applyBorder="0" applyAlignment="0">
      <alignment horizontal="right"/>
    </xf>
    <xf numFmtId="0" fontId="24" fillId="0" borderId="0"/>
    <xf numFmtId="43" fontId="1"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43" fontId="24" fillId="0" borderId="0" applyFont="0" applyFill="0" applyBorder="0" applyAlignment="0" applyProtection="0"/>
    <xf numFmtId="0" fontId="24" fillId="0" borderId="0"/>
    <xf numFmtId="0" fontId="24" fillId="0" borderId="0"/>
    <xf numFmtId="0" fontId="24" fillId="0" borderId="0"/>
    <xf numFmtId="0" fontId="24" fillId="0" borderId="0"/>
    <xf numFmtId="39" fontId="60"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61" fillId="0" borderId="0" applyNumberFormat="0" applyFill="0" applyBorder="0" applyAlignment="0" applyProtection="0"/>
    <xf numFmtId="0" fontId="62" fillId="0" borderId="20" applyNumberFormat="0" applyFill="0" applyAlignment="0" applyProtection="0"/>
    <xf numFmtId="0" fontId="63" fillId="0" borderId="21" applyNumberFormat="0" applyFill="0" applyAlignment="0" applyProtection="0"/>
    <xf numFmtId="0" fontId="64" fillId="0" borderId="22" applyNumberFormat="0" applyFill="0" applyAlignment="0" applyProtection="0"/>
    <xf numFmtId="0" fontId="64" fillId="0" borderId="0" applyNumberFormat="0" applyFill="0" applyBorder="0" applyAlignment="0" applyProtection="0"/>
    <xf numFmtId="0" fontId="65" fillId="15" borderId="0" applyNumberFormat="0" applyBorder="0" applyAlignment="0" applyProtection="0"/>
    <xf numFmtId="0" fontId="66" fillId="16" borderId="0" applyNumberFormat="0" applyBorder="0" applyAlignment="0" applyProtection="0"/>
    <xf numFmtId="0" fontId="67" fillId="17" borderId="0" applyNumberFormat="0" applyBorder="0" applyAlignment="0" applyProtection="0"/>
    <xf numFmtId="0" fontId="68" fillId="18" borderId="23" applyNumberFormat="0" applyAlignment="0" applyProtection="0"/>
    <xf numFmtId="0" fontId="69" fillId="19" borderId="24" applyNumberFormat="0" applyAlignment="0" applyProtection="0"/>
    <xf numFmtId="0" fontId="70" fillId="19" borderId="23" applyNumberFormat="0" applyAlignment="0" applyProtection="0"/>
    <xf numFmtId="0" fontId="71" fillId="0" borderId="25" applyNumberFormat="0" applyFill="0" applyAlignment="0" applyProtection="0"/>
    <xf numFmtId="0" fontId="22" fillId="20" borderId="26" applyNumberFormat="0" applyAlignment="0" applyProtection="0"/>
    <xf numFmtId="0" fontId="2" fillId="0" borderId="0" applyNumberFormat="0" applyFill="0" applyBorder="0" applyAlignment="0" applyProtection="0"/>
    <xf numFmtId="0" fontId="1" fillId="21" borderId="27" applyNumberFormat="0" applyFont="0" applyAlignment="0" applyProtection="0"/>
    <xf numFmtId="0" fontId="72" fillId="0" borderId="0" applyNumberFormat="0" applyFill="0" applyBorder="0" applyAlignment="0" applyProtection="0"/>
    <xf numFmtId="0" fontId="3" fillId="0" borderId="28" applyNumberFormat="0" applyFill="0" applyAlignment="0" applyProtection="0"/>
    <xf numFmtId="0" fontId="4" fillId="2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3" borderId="0" applyNumberFormat="0" applyBorder="0" applyAlignment="0" applyProtection="0"/>
    <xf numFmtId="0" fontId="4"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4"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4"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cellStyleXfs>
  <cellXfs count="89">
    <xf numFmtId="0" fontId="0" fillId="0" borderId="0" xfId="0"/>
    <xf numFmtId="43" fontId="13" fillId="0" borderId="0" xfId="1" applyFont="1" applyFill="1"/>
    <xf numFmtId="37" fontId="13" fillId="0" borderId="0" xfId="0" applyNumberFormat="1" applyFont="1" applyFill="1"/>
    <xf numFmtId="10" fontId="9" fillId="0" borderId="0" xfId="5" applyNumberFormat="1" applyFont="1" applyFill="1" applyAlignment="1"/>
    <xf numFmtId="10" fontId="6" fillId="0" borderId="0" xfId="5" applyNumberFormat="1" applyFont="1" applyFill="1" applyAlignment="1"/>
    <xf numFmtId="165" fontId="9" fillId="0" borderId="0" xfId="3" applyNumberFormat="1" applyFont="1" applyFill="1" applyAlignment="1"/>
    <xf numFmtId="43" fontId="9" fillId="0" borderId="0" xfId="3" applyFont="1" applyFill="1" applyAlignment="1"/>
    <xf numFmtId="43" fontId="9" fillId="0" borderId="0" xfId="3" applyFont="1" applyFill="1" applyAlignment="1">
      <alignment horizontal="right"/>
    </xf>
    <xf numFmtId="37" fontId="8" fillId="0" borderId="0" xfId="0" applyNumberFormat="1" applyFont="1" applyFill="1"/>
    <xf numFmtId="37" fontId="8" fillId="0" borderId="0" xfId="0" applyNumberFormat="1" applyFont="1" applyFill="1" applyAlignment="1">
      <alignment horizontal="centerContinuous"/>
    </xf>
    <xf numFmtId="37" fontId="8" fillId="0" borderId="0" xfId="0" quotePrefix="1" applyNumberFormat="1" applyFont="1" applyFill="1" applyAlignment="1">
      <alignment horizontal="center"/>
    </xf>
    <xf numFmtId="37" fontId="8" fillId="0" borderId="0" xfId="0" applyNumberFormat="1" applyFont="1" applyFill="1" applyAlignment="1">
      <alignment horizontal="right"/>
    </xf>
    <xf numFmtId="37" fontId="9" fillId="0" borderId="0" xfId="0" applyNumberFormat="1" applyFont="1" applyFill="1"/>
    <xf numFmtId="164" fontId="8" fillId="0" borderId="0" xfId="0" quotePrefix="1" applyNumberFormat="1" applyFont="1" applyFill="1" applyAlignment="1">
      <alignment horizontal="centerContinuous"/>
    </xf>
    <xf numFmtId="37" fontId="9" fillId="0" borderId="0" xfId="0" applyNumberFormat="1" applyFont="1" applyFill="1" applyAlignment="1">
      <alignment horizontal="centerContinuous"/>
    </xf>
    <xf numFmtId="37" fontId="9" fillId="0" borderId="7" xfId="0" applyNumberFormat="1" applyFont="1" applyFill="1" applyBorder="1"/>
    <xf numFmtId="37" fontId="9" fillId="0" borderId="0" xfId="0" applyNumberFormat="1" applyFont="1" applyFill="1" applyAlignment="1">
      <alignment horizontal="center"/>
    </xf>
    <xf numFmtId="37" fontId="9" fillId="0" borderId="0" xfId="0" applyNumberFormat="1" applyFont="1" applyFill="1" applyAlignment="1">
      <alignment horizontal="fill"/>
    </xf>
    <xf numFmtId="37" fontId="7" fillId="0" borderId="0" xfId="0" quotePrefix="1" applyNumberFormat="1" applyFont="1" applyFill="1" applyAlignment="1">
      <alignment horizontal="right"/>
    </xf>
    <xf numFmtId="39" fontId="9" fillId="0" borderId="0" xfId="0" applyNumberFormat="1" applyFont="1" applyFill="1"/>
    <xf numFmtId="39" fontId="9" fillId="0" borderId="0" xfId="0" applyNumberFormat="1" applyFont="1" applyFill="1" applyAlignment="1">
      <alignment horizontal="fill"/>
    </xf>
    <xf numFmtId="37" fontId="9" fillId="0" borderId="0" xfId="0" quotePrefix="1" applyNumberFormat="1" applyFont="1" applyFill="1" applyAlignment="1">
      <alignment horizontal="fill"/>
    </xf>
    <xf numFmtId="39" fontId="9" fillId="0" borderId="0" xfId="0" quotePrefix="1" applyNumberFormat="1" applyFont="1" applyFill="1" applyAlignment="1">
      <alignment horizontal="fill"/>
    </xf>
    <xf numFmtId="169" fontId="9" fillId="0" borderId="0" xfId="0" applyNumberFormat="1" applyFont="1" applyFill="1"/>
    <xf numFmtId="37" fontId="7" fillId="0" borderId="0" xfId="0" applyNumberFormat="1" applyFont="1" applyFill="1"/>
    <xf numFmtId="0" fontId="13" fillId="0" borderId="0" xfId="0" applyFont="1" applyFill="1"/>
    <xf numFmtId="37" fontId="8" fillId="0" borderId="0" xfId="0" applyNumberFormat="1" applyFont="1" applyFill="1" applyAlignment="1" applyProtection="1">
      <alignment horizontal="centerContinuous"/>
      <protection locked="0"/>
    </xf>
    <xf numFmtId="37" fontId="9" fillId="0" borderId="0" xfId="0" quotePrefix="1" applyNumberFormat="1" applyFont="1" applyFill="1" applyAlignment="1">
      <alignment horizontal="center"/>
    </xf>
    <xf numFmtId="37" fontId="9" fillId="0" borderId="0" xfId="0" applyNumberFormat="1" applyFont="1" applyFill="1" applyAlignment="1">
      <alignment horizontal="right"/>
    </xf>
    <xf numFmtId="37" fontId="9" fillId="0" borderId="0" xfId="0" applyNumberFormat="1" applyFont="1" applyFill="1" applyAlignment="1">
      <alignment horizontal="left"/>
    </xf>
    <xf numFmtId="37" fontId="9" fillId="0" borderId="0" xfId="0" applyNumberFormat="1" applyFont="1" applyFill="1" applyProtection="1">
      <protection hidden="1"/>
    </xf>
    <xf numFmtId="167" fontId="9" fillId="0" borderId="0" xfId="3" applyNumberFormat="1" applyFont="1" applyFill="1" applyAlignment="1"/>
    <xf numFmtId="0" fontId="13" fillId="0" borderId="0" xfId="0" applyFont="1" applyFill="1" applyAlignment="1">
      <alignment horizontal="center"/>
    </xf>
    <xf numFmtId="0" fontId="16" fillId="0" borderId="0" xfId="0" applyFont="1" applyFill="1"/>
    <xf numFmtId="165" fontId="13" fillId="0" borderId="0" xfId="1" applyNumberFormat="1" applyFont="1" applyFill="1"/>
    <xf numFmtId="165" fontId="9" fillId="0" borderId="0" xfId="1" applyNumberFormat="1" applyFont="1" applyFill="1"/>
    <xf numFmtId="37" fontId="9" fillId="0" borderId="0" xfId="0" quotePrefix="1" applyNumberFormat="1" applyFont="1" applyFill="1"/>
    <xf numFmtId="165" fontId="9" fillId="0" borderId="0" xfId="3" quotePrefix="1" applyNumberFormat="1" applyFont="1" applyFill="1" applyAlignment="1"/>
    <xf numFmtId="37" fontId="9" fillId="0" borderId="0" xfId="0" applyNumberFormat="1" applyFont="1" applyFill="1" applyAlignment="1" applyProtection="1">
      <alignment horizontal="fill"/>
      <protection locked="0"/>
    </xf>
    <xf numFmtId="37" fontId="9" fillId="0" borderId="0" xfId="0" applyNumberFormat="1" applyFont="1" applyFill="1" applyProtection="1">
      <protection locked="0"/>
    </xf>
    <xf numFmtId="37" fontId="7" fillId="0" borderId="0" xfId="0" applyNumberFormat="1" applyFont="1" applyFill="1" applyAlignment="1">
      <alignment horizontal="right"/>
    </xf>
    <xf numFmtId="37" fontId="9" fillId="0" borderId="0" xfId="0" quotePrefix="1" applyNumberFormat="1" applyFont="1" applyFill="1" applyAlignment="1">
      <alignment horizontal="left"/>
    </xf>
    <xf numFmtId="0" fontId="6" fillId="0" borderId="0" xfId="0" applyFont="1" applyFill="1"/>
    <xf numFmtId="165" fontId="9" fillId="0" borderId="0" xfId="1" applyNumberFormat="1" applyFont="1" applyFill="1" applyProtection="1">
      <protection locked="0"/>
    </xf>
    <xf numFmtId="37" fontId="9" fillId="0" borderId="7" xfId="0" applyNumberFormat="1" applyFont="1" applyFill="1" applyBorder="1" applyAlignment="1">
      <alignment horizontal="center"/>
    </xf>
    <xf numFmtId="37" fontId="6" fillId="0" borderId="0" xfId="0" applyNumberFormat="1" applyFont="1" applyFill="1" applyAlignment="1">
      <alignment horizontal="right"/>
    </xf>
    <xf numFmtId="37" fontId="6" fillId="0" borderId="1" xfId="0" applyNumberFormat="1" applyFont="1" applyFill="1" applyBorder="1"/>
    <xf numFmtId="37" fontId="6" fillId="0" borderId="0" xfId="0" applyNumberFormat="1" applyFont="1" applyFill="1"/>
    <xf numFmtId="0" fontId="18" fillId="0" borderId="0" xfId="0" applyFont="1" applyFill="1"/>
    <xf numFmtId="39" fontId="9" fillId="0" borderId="0" xfId="0" quotePrefix="1" applyNumberFormat="1" applyFont="1" applyFill="1"/>
    <xf numFmtId="37" fontId="9" fillId="0" borderId="2" xfId="0" applyNumberFormat="1" applyFont="1" applyFill="1" applyBorder="1"/>
    <xf numFmtId="165" fontId="9" fillId="0" borderId="0" xfId="1" quotePrefix="1" applyNumberFormat="1" applyFont="1" applyFill="1"/>
    <xf numFmtId="37" fontId="9" fillId="0" borderId="1" xfId="0" applyNumberFormat="1" applyFont="1" applyFill="1" applyBorder="1"/>
    <xf numFmtId="165" fontId="9" fillId="0" borderId="0" xfId="1" applyNumberFormat="1" applyFont="1" applyFill="1" applyAlignment="1">
      <alignment horizontal="fill"/>
    </xf>
    <xf numFmtId="37" fontId="7" fillId="0" borderId="0" xfId="0" applyNumberFormat="1" applyFont="1" applyFill="1" applyAlignment="1">
      <alignment horizontal="center"/>
    </xf>
    <xf numFmtId="0" fontId="9" fillId="0" borderId="0" xfId="1" applyNumberFormat="1" applyFont="1" applyFill="1"/>
    <xf numFmtId="37" fontId="5" fillId="0" borderId="0" xfId="0" applyNumberFormat="1" applyFont="1" applyFill="1" applyAlignment="1">
      <alignment horizontal="centerContinuous"/>
    </xf>
    <xf numFmtId="37" fontId="7" fillId="0" borderId="0" xfId="0" quotePrefix="1" applyNumberFormat="1" applyFont="1" applyFill="1" applyAlignment="1">
      <alignment horizontal="left"/>
    </xf>
    <xf numFmtId="37" fontId="9" fillId="0" borderId="0" xfId="0" applyNumberFormat="1" applyFont="1" applyFill="1" applyProtection="1">
      <protection locked="0" hidden="1"/>
    </xf>
    <xf numFmtId="168" fontId="9" fillId="0" borderId="1" xfId="0" applyNumberFormat="1" applyFont="1" applyFill="1" applyBorder="1"/>
    <xf numFmtId="168" fontId="9" fillId="0" borderId="1" xfId="0" applyNumberFormat="1" applyFont="1" applyFill="1" applyBorder="1" applyProtection="1">
      <protection hidden="1"/>
    </xf>
    <xf numFmtId="37" fontId="9" fillId="0" borderId="1" xfId="0" applyNumberFormat="1" applyFont="1" applyFill="1" applyBorder="1" applyProtection="1">
      <protection hidden="1"/>
    </xf>
    <xf numFmtId="170" fontId="13" fillId="0" borderId="0" xfId="0" applyNumberFormat="1" applyFont="1" applyFill="1"/>
    <xf numFmtId="39" fontId="6" fillId="0" borderId="0" xfId="0" applyNumberFormat="1" applyFont="1" applyFill="1"/>
    <xf numFmtId="37" fontId="11" fillId="0" borderId="0" xfId="0" applyNumberFormat="1" applyFont="1" applyFill="1"/>
    <xf numFmtId="37" fontId="9" fillId="0" borderId="5" xfId="0" applyNumberFormat="1" applyFont="1" applyFill="1" applyBorder="1"/>
    <xf numFmtId="37" fontId="6" fillId="0" borderId="5" xfId="0" applyNumberFormat="1" applyFont="1" applyFill="1" applyBorder="1"/>
    <xf numFmtId="37" fontId="6" fillId="0" borderId="0" xfId="0" applyNumberFormat="1" applyFont="1" applyFill="1" applyAlignment="1">
      <alignment horizontal="centerContinuous"/>
    </xf>
    <xf numFmtId="37" fontId="9" fillId="0" borderId="5" xfId="0" applyNumberFormat="1" applyFont="1" applyFill="1" applyBorder="1" applyAlignment="1">
      <alignment horizontal="centerContinuous"/>
    </xf>
    <xf numFmtId="37" fontId="9" fillId="0" borderId="0" xfId="0" quotePrefix="1" applyNumberFormat="1" applyFont="1" applyFill="1" applyAlignment="1">
      <alignment horizontal="right"/>
    </xf>
    <xf numFmtId="196" fontId="9" fillId="0" borderId="0" xfId="0" applyNumberFormat="1" applyFont="1" applyFill="1" applyAlignment="1">
      <alignment horizontal="fill"/>
    </xf>
    <xf numFmtId="39" fontId="9" fillId="0" borderId="0" xfId="3" applyNumberFormat="1" applyFont="1" applyFill="1" applyAlignment="1">
      <alignment horizontal="right"/>
    </xf>
    <xf numFmtId="37" fontId="8" fillId="0" borderId="0" xfId="0" applyNumberFormat="1" applyFont="1" applyFill="1" applyAlignment="1">
      <alignment horizontal="center"/>
    </xf>
    <xf numFmtId="43" fontId="13" fillId="0" borderId="1" xfId="1" applyFont="1" applyFill="1" applyBorder="1"/>
    <xf numFmtId="168" fontId="6" fillId="0" borderId="1" xfId="0" applyNumberFormat="1" applyFont="1" applyFill="1" applyBorder="1"/>
    <xf numFmtId="37" fontId="8" fillId="0" borderId="0" xfId="0" quotePrefix="1" applyNumberFormat="1" applyFont="1" applyFill="1" applyAlignment="1">
      <alignment horizontal="left" indent="10"/>
    </xf>
    <xf numFmtId="37" fontId="21" fillId="0" borderId="0" xfId="0" quotePrefix="1" applyNumberFormat="1" applyFont="1" applyFill="1" applyAlignment="1">
      <alignment horizontal="center"/>
    </xf>
    <xf numFmtId="37" fontId="9" fillId="0" borderId="0" xfId="0" applyNumberFormat="1" applyFont="1" applyFill="1" applyAlignment="1" applyProtection="1">
      <alignment horizontal="center"/>
      <protection hidden="1"/>
    </xf>
    <xf numFmtId="165" fontId="14" fillId="0" borderId="0" xfId="3" applyNumberFormat="1" applyFont="1" applyFill="1"/>
    <xf numFmtId="164" fontId="9" fillId="0" borderId="0" xfId="0" quotePrefix="1" applyNumberFormat="1" applyFont="1" applyFill="1" applyAlignment="1">
      <alignment horizontal="centerContinuous"/>
    </xf>
    <xf numFmtId="39" fontId="9" fillId="0" borderId="0" xfId="0" applyNumberFormat="1" applyFont="1" applyFill="1" applyAlignment="1">
      <alignment horizontal="center"/>
    </xf>
    <xf numFmtId="0" fontId="16" fillId="0" borderId="0" xfId="0" applyFont="1" applyFill="1" applyAlignment="1">
      <alignment horizontal="center"/>
    </xf>
    <xf numFmtId="43" fontId="16" fillId="0" borderId="0" xfId="1" applyFont="1" applyFill="1"/>
    <xf numFmtId="0" fontId="9" fillId="0" borderId="0" xfId="0" applyFont="1" applyFill="1" applyAlignment="1">
      <alignment horizontal="centerContinuous"/>
    </xf>
    <xf numFmtId="37" fontId="9" fillId="0" borderId="0" xfId="0" applyNumberFormat="1" applyFont="1" applyFill="1" applyAlignment="1" applyProtection="1">
      <alignment horizontal="centerContinuous"/>
      <protection locked="0"/>
    </xf>
    <xf numFmtId="37" fontId="9" fillId="0" borderId="0" xfId="0" quotePrefix="1" applyNumberFormat="1" applyFont="1" applyFill="1" applyAlignment="1">
      <alignment horizontal="left" indent="10"/>
    </xf>
    <xf numFmtId="164" fontId="8" fillId="0" borderId="0" xfId="0" quotePrefix="1" applyNumberFormat="1" applyFont="1" applyFill="1" applyAlignment="1">
      <alignment horizontal="center"/>
    </xf>
    <xf numFmtId="37" fontId="8" fillId="0" borderId="0" xfId="0" applyNumberFormat="1" applyFont="1" applyFill="1" applyAlignment="1">
      <alignment horizontal="center"/>
    </xf>
    <xf numFmtId="37" fontId="8" fillId="0" borderId="0" xfId="0" quotePrefix="1" applyNumberFormat="1" applyFont="1" applyFill="1" applyAlignment="1">
      <alignment horizontal="left" indent="16"/>
    </xf>
  </cellXfs>
  <cellStyles count="229">
    <cellStyle name="****************************************** 2" xfId="32" xr:uid="{A363FEF7-B67A-4FE1-8C45-FC17B35CE4F2}"/>
    <cellStyle name="20% - Accent1" xfId="206" builtinId="30" customBuiltin="1"/>
    <cellStyle name="20% - Accent2" xfId="210" builtinId="34" customBuiltin="1"/>
    <cellStyle name="20% - Accent3" xfId="214" builtinId="38" customBuiltin="1"/>
    <cellStyle name="20% - Accent4" xfId="218" builtinId="42" customBuiltin="1"/>
    <cellStyle name="20% - Accent5" xfId="222" builtinId="46" customBuiltin="1"/>
    <cellStyle name="20% - Accent6" xfId="226" builtinId="50" customBuiltin="1"/>
    <cellStyle name="40% - Accent1" xfId="207" builtinId="31" customBuiltin="1"/>
    <cellStyle name="40% - Accent2" xfId="211" builtinId="35" customBuiltin="1"/>
    <cellStyle name="40% - Accent3" xfId="215" builtinId="39" customBuiltin="1"/>
    <cellStyle name="40% - Accent4" xfId="219" builtinId="43" customBuiltin="1"/>
    <cellStyle name="40% - Accent5" xfId="223" builtinId="47" customBuiltin="1"/>
    <cellStyle name="40% - Accent6" xfId="227" builtinId="51" customBuiltin="1"/>
    <cellStyle name="60% - Accent1" xfId="208" builtinId="32" customBuiltin="1"/>
    <cellStyle name="60% - Accent2" xfId="212" builtinId="36" customBuiltin="1"/>
    <cellStyle name="60% - Accent3" xfId="216" builtinId="40" customBuiltin="1"/>
    <cellStyle name="60% - Accent4" xfId="220" builtinId="44" customBuiltin="1"/>
    <cellStyle name="60% - Accent5" xfId="224" builtinId="48" customBuiltin="1"/>
    <cellStyle name="60% - Accent6" xfId="228" builtinId="52" customBuiltin="1"/>
    <cellStyle name="Accent1" xfId="205" builtinId="29" customBuiltin="1"/>
    <cellStyle name="Accent2" xfId="209" builtinId="33" customBuiltin="1"/>
    <cellStyle name="Accent3" xfId="213" builtinId="37" customBuiltin="1"/>
    <cellStyle name="Accent4" xfId="217" builtinId="41" customBuiltin="1"/>
    <cellStyle name="Accent5" xfId="221" builtinId="45" customBuiltin="1"/>
    <cellStyle name="Accent6" xfId="225" builtinId="49" customBuiltin="1"/>
    <cellStyle name="AcNote" xfId="34" xr:uid="{E591A867-FEA5-4653-B8F9-3235CFF9CD28}"/>
    <cellStyle name="active" xfId="35" xr:uid="{C0E17163-672A-4F02-A38C-A972DF828616}"/>
    <cellStyle name="amount" xfId="36" xr:uid="{655A79E3-3D0F-47CE-8CC8-8082D7F7C8E8}"/>
    <cellStyle name="Bad" xfId="194" builtinId="27" customBuiltin="1"/>
    <cellStyle name="Body text" xfId="37" xr:uid="{1F9B39A9-351F-432F-9D01-09DA3413E67C}"/>
    <cellStyle name="bodyText" xfId="38" xr:uid="{BD7495A8-E191-47CF-AC18-289A214E2ECB}"/>
    <cellStyle name="Calculation" xfId="198" builtinId="22" customBuiltin="1"/>
    <cellStyle name="Check Cell" xfId="200" builtinId="23" customBuiltin="1"/>
    <cellStyle name="columnHeader" xfId="39" xr:uid="{98B5D556-6106-43B9-9CAC-F5AB66279BB1}"/>
    <cellStyle name="Comma" xfId="1" builtinId="3"/>
    <cellStyle name="Comma  - Style1" xfId="40" xr:uid="{F83003E3-671D-4532-9B19-F430E7FDFF7C}"/>
    <cellStyle name="Comma  - Style2" xfId="41" xr:uid="{8EC432D9-5F8E-49EC-8F61-E223BA276273}"/>
    <cellStyle name="Comma  - Style3" xfId="42" xr:uid="{D121BF32-45E1-47EA-A37A-8D58C8EE83CE}"/>
    <cellStyle name="Comma  - Style4" xfId="43" xr:uid="{4FDD08CD-9323-4B12-8F9F-9FC1D7210557}"/>
    <cellStyle name="Comma  - Style5" xfId="44" xr:uid="{43DA2F37-3E52-4533-83BE-48AFD11D06B0}"/>
    <cellStyle name="Comma  - Style6" xfId="45" xr:uid="{F2C10090-5A25-41D4-8CE5-4CE897217231}"/>
    <cellStyle name="Comma  - Style7" xfId="46" xr:uid="{B97862E0-5DB2-4CB8-BDEF-C5DFA846F74E}"/>
    <cellStyle name="Comma  - Style8" xfId="47" xr:uid="{B6F82366-4BDA-4088-9210-64ED8B90BE7B}"/>
    <cellStyle name="Comma [0] 2" xfId="48" xr:uid="{5396D00B-03F3-4089-919E-332250E1B273}"/>
    <cellStyle name="Comma 10" xfId="172" xr:uid="{63B075B4-0DA4-41CB-92BB-DAF79011BBE3}"/>
    <cellStyle name="Comma 10 2" xfId="25" xr:uid="{39DDAC01-2DB8-40F0-8F34-DE73A3E14D68}"/>
    <cellStyle name="Comma 2" xfId="3" xr:uid="{82DE9D03-B045-49F8-9393-7E603F07A875}"/>
    <cellStyle name="Comma 2 2" xfId="29" xr:uid="{4BA923E8-5227-454C-9825-E46871C18C25}"/>
    <cellStyle name="Comma 2 2 2" xfId="16" xr:uid="{8823E963-A665-4047-A090-69B9CF06A5F0}"/>
    <cellStyle name="Comma 2 2 2 2" xfId="17" xr:uid="{B450EF52-713C-49D8-B11A-A46BC477D6FC}"/>
    <cellStyle name="Comma 2 3" xfId="49" xr:uid="{34531BA0-5169-4386-91A2-10FB4630FEC8}"/>
    <cellStyle name="Comma 2 4" xfId="28" xr:uid="{0531D3E3-3E59-4EE1-ABE9-C2007B3B715A}"/>
    <cellStyle name="Comma 3" xfId="12" xr:uid="{E121250B-F1A4-432A-9EAE-0D4ABD7412A7}"/>
    <cellStyle name="Comma 3 2" xfId="14" xr:uid="{CC8F6142-D58E-4370-8BE3-31BCF293403F}"/>
    <cellStyle name="Comma 3 2 2" xfId="175" xr:uid="{1095832E-6E42-448D-8068-A5EE17CA0109}"/>
    <cellStyle name="Comma 3 2 3" xfId="166" xr:uid="{6F763283-8DCB-46DC-AC75-74A090774C47}"/>
    <cellStyle name="Comma 3 3" xfId="19" xr:uid="{5456319C-F9EA-433D-9289-C55326C66BC4}"/>
    <cellStyle name="Comma 3 3 2" xfId="174" xr:uid="{A215053A-14C0-4014-92C2-D1BAA8BBAB96}"/>
    <cellStyle name="Comma 3 4" xfId="50" xr:uid="{6BE4C4C7-1D76-4F02-81CD-C81C7C6C7A22}"/>
    <cellStyle name="Comma 4" xfId="51" xr:uid="{177F81A1-1E89-42E1-A675-990C3D98424F}"/>
    <cellStyle name="Comma 5" xfId="52" xr:uid="{026912DF-3543-433E-835E-83C345E5C11A}"/>
    <cellStyle name="Comma 6" xfId="53" xr:uid="{6DFAA28C-6DCD-438D-9F58-1D21A94E339C}"/>
    <cellStyle name="Comma 7" xfId="54" xr:uid="{58FD997F-8090-431C-B1E3-58E5B2BBBB15}"/>
    <cellStyle name="Comma 8" xfId="55" xr:uid="{4B756128-C1B2-4DA2-8232-DD1D9E077150}"/>
    <cellStyle name="Comma 9" xfId="150" xr:uid="{584B7C35-0206-4111-952D-37124034EBC6}"/>
    <cellStyle name="Currency 2" xfId="6" xr:uid="{31A47E4C-4A9D-4F52-9445-84F6E718C804}"/>
    <cellStyle name="Currency 2 2" xfId="21" xr:uid="{1122031D-9709-4544-8F78-C2FBE50F9415}"/>
    <cellStyle name="Currency 3" xfId="20" xr:uid="{D8402429-0B2B-4262-B700-16F384DAC875}"/>
    <cellStyle name="Currency 3 2" xfId="56" xr:uid="{7DC23A97-0E76-47DC-B64C-C4B5D5E3DB2A}"/>
    <cellStyle name="DESCRIPTION" xfId="57" xr:uid="{4689F07C-F2BF-4AB6-AA1D-361855E80DEB}"/>
    <cellStyle name="DisplayPercent" xfId="58" xr:uid="{67E0F8BF-BC27-4FBA-B713-48E9A94301D5}"/>
    <cellStyle name="Dollar" xfId="59" xr:uid="{AD77165D-5176-423B-B4B6-F93F48DA1431}"/>
    <cellStyle name="Dollar0Decimals" xfId="60" xr:uid="{78E08848-6A46-4203-A526-527A74EABC9B}"/>
    <cellStyle name="Dollar2Decimals" xfId="61" xr:uid="{9EDAD276-F2C2-490D-AC10-38DC428A2B06}"/>
    <cellStyle name="DriversNumber" xfId="62" xr:uid="{2CB59215-2774-41B9-B9BB-B66567602FA1}"/>
    <cellStyle name="DriversPercent" xfId="63" xr:uid="{F3AB6A17-8B05-4F9B-9B48-237BB8F4DD03}"/>
    <cellStyle name="Explanatory Text" xfId="203" builtinId="53" customBuiltin="1"/>
    <cellStyle name="Good" xfId="193" builtinId="26" customBuiltin="1"/>
    <cellStyle name="Grey" xfId="64" xr:uid="{B21C8335-C6C9-4E26-B10E-AE8995A30540}"/>
    <cellStyle name="Header" xfId="65" xr:uid="{8177950D-C7D8-420A-832D-810EBE15BB54}"/>
    <cellStyle name="Header Total" xfId="66" xr:uid="{F7081DCC-46AA-44EA-9E16-94EF72E8AD68}"/>
    <cellStyle name="Header_newmodel" xfId="67" xr:uid="{24FE061C-5802-4D45-8913-18D36D9789A0}"/>
    <cellStyle name="Header1" xfId="68" xr:uid="{26634C75-7CAE-4C01-836E-87986914BD1B}"/>
    <cellStyle name="Header2" xfId="69" xr:uid="{BA953D6E-A10C-4F0D-9342-0F7D050BB0AB}"/>
    <cellStyle name="Header3" xfId="70" xr:uid="{DED1A424-EAB1-4577-B189-841402E69EA7}"/>
    <cellStyle name="Header4" xfId="71" xr:uid="{1F9A3526-6E2A-4465-A79D-99D0B0998EA4}"/>
    <cellStyle name="HeaderStyle" xfId="72" xr:uid="{58A38724-B41E-4890-B0E2-7822CFDC0147}"/>
    <cellStyle name="HeaderValueStyle" xfId="73" xr:uid="{2B1C6D92-68BF-4FCC-BBC6-6CD8A1E8CAD6}"/>
    <cellStyle name="Heading 1" xfId="189" builtinId="16" customBuiltin="1"/>
    <cellStyle name="Heading 2" xfId="190" builtinId="17" customBuiltin="1"/>
    <cellStyle name="Heading 3" xfId="191" builtinId="18" customBuiltin="1"/>
    <cellStyle name="Heading 4" xfId="192" builtinId="19" customBuiltin="1"/>
    <cellStyle name="Input" xfId="196" builtinId="20" customBuiltin="1"/>
    <cellStyle name="Input [yellow]" xfId="74" xr:uid="{622398F8-F733-4817-AE9A-A49BF871B56D}"/>
    <cellStyle name="Input Box" xfId="75" xr:uid="{A46851AF-3040-4519-9ECC-52113D2D7C56}"/>
    <cellStyle name="Inputs" xfId="76" xr:uid="{344F2534-FF35-496A-B662-26B9600ECA37}"/>
    <cellStyle name="ISBSPercentSS" xfId="77" xr:uid="{3819F539-6679-44DA-97A3-B325BD204C9E}"/>
    <cellStyle name="ISBSPercentSSBoldwBorders" xfId="78" xr:uid="{869BBC53-F6D6-4443-8B7F-5FFA2D4F9022}"/>
    <cellStyle name="Linked Cell" xfId="199" builtinId="24" customBuiltin="1"/>
    <cellStyle name="Multiple" xfId="79" xr:uid="{8E0012E6-DC9E-40C9-B840-607D7413D509}"/>
    <cellStyle name="Name" xfId="80" xr:uid="{C74DCF76-8A2C-4DCD-A5B2-61368029801B}"/>
    <cellStyle name="Neutral" xfId="195" builtinId="28" customBuiltin="1"/>
    <cellStyle name="NewAcct" xfId="81" xr:uid="{EF2D3AC4-42FC-49F8-B389-5C25381DB22E}"/>
    <cellStyle name="NonPrint_Heading" xfId="82" xr:uid="{F96EDBE3-EA91-44C2-9A03-945ED76E667C}"/>
    <cellStyle name="Normal" xfId="0" builtinId="0"/>
    <cellStyle name="Normal - Style1" xfId="83" xr:uid="{DE5991E5-6873-4ACF-A519-AC4B32AE35EB}"/>
    <cellStyle name="Normal 10" xfId="84" xr:uid="{536F43F3-8BE5-4838-AC35-772612E97248}"/>
    <cellStyle name="Normal 10 2" xfId="158" xr:uid="{FA7629E5-1E95-4363-B34C-F40696D6539A}"/>
    <cellStyle name="Normal 11" xfId="85" xr:uid="{A5B4D670-E9B8-4164-A024-5DA0C3D368B1}"/>
    <cellStyle name="Normal 11 2" xfId="9" xr:uid="{E14912ED-1059-4535-B6A8-E9C0349E843F}"/>
    <cellStyle name="Normal 11 2 2" xfId="159" xr:uid="{4C0E92FB-F5BA-4798-BC8E-42F632FD13E2}"/>
    <cellStyle name="Normal 12" xfId="86" xr:uid="{AC53BB7E-AD9D-4B87-B16A-20CCE2E289FC}"/>
    <cellStyle name="Normal 12 2" xfId="160" xr:uid="{704FCC8D-356F-43E6-9373-BBB8562B01AF}"/>
    <cellStyle name="Normal 13" xfId="87" xr:uid="{54518A65-A8DD-4ED2-86EB-04369694621C}"/>
    <cellStyle name="Normal 13 2" xfId="161" xr:uid="{9D225B9A-2BA6-4ED5-82EE-9D3248C7C2D0}"/>
    <cellStyle name="Normal 14" xfId="88" xr:uid="{98E57CA2-63EE-4D64-985D-47F3DDAED282}"/>
    <cellStyle name="Normal 14 2" xfId="162" xr:uid="{D71502C2-A0CA-4322-9002-1D2EF539EFB3}"/>
    <cellStyle name="Normal 15" xfId="89" xr:uid="{7CF64AAD-5638-4E4E-99ED-C59411FD75B0}"/>
    <cellStyle name="Normal 15 2" xfId="163" xr:uid="{3935ADDA-8CE7-4A06-91C0-BFF75154096B}"/>
    <cellStyle name="Normal 16" xfId="90" xr:uid="{A7B797B1-1396-4B2A-A138-4DDF6A0AD460}"/>
    <cellStyle name="Normal 16 2" xfId="164" xr:uid="{62117E6A-23DF-405F-A44A-2EE03D5DAC18}"/>
    <cellStyle name="Normal 17" xfId="33" xr:uid="{293C0E08-F091-4997-8B43-57C9BB316921}"/>
    <cellStyle name="Normal 17 2" xfId="165" xr:uid="{E6CBD86A-583C-457A-8401-1544E5BA8FAE}"/>
    <cellStyle name="Normal 18" xfId="149" xr:uid="{467EF0A6-E351-4E6E-A6EF-F916DDD72577}"/>
    <cellStyle name="Normal 19" xfId="167" xr:uid="{CD8906FB-1E8A-4ABD-9A39-D4FD9C56448A}"/>
    <cellStyle name="Normal 2" xfId="2" xr:uid="{3728E147-9275-4469-B52B-B2CF2DD14D12}"/>
    <cellStyle name="Normal 2 2" xfId="11" xr:uid="{84807212-FDCC-4BD5-BF4A-A4B87395063A}"/>
    <cellStyle name="Normal 2 3" xfId="13" xr:uid="{3AB5428B-612F-4E59-A647-408497B63229}"/>
    <cellStyle name="Normal 2 3 2" xfId="173" xr:uid="{1F7669D8-D3DF-4DE4-99AB-67626A6DE592}"/>
    <cellStyle name="Normal 2 3 3" xfId="92" xr:uid="{E5A1027E-7978-44DD-ACC8-10BA6C598D4A}"/>
    <cellStyle name="Normal 2 4" xfId="91" xr:uid="{E53D2BA3-D4D2-4711-B0C3-E1C8891BB5DC}"/>
    <cellStyle name="Normal 2 5" xfId="171" xr:uid="{88EE961F-439D-469D-B90A-A538B54EDD85}"/>
    <cellStyle name="Normal 2 6" xfId="26" xr:uid="{FA58C223-BA84-4ACE-A8B1-68777CF80F33}"/>
    <cellStyle name="Normal 20" xfId="168" xr:uid="{1C8621C8-2B81-499C-A25F-F9F26A705BC6}"/>
    <cellStyle name="Normal 21" xfId="169" xr:uid="{9DC58E45-52D6-4CA5-A7C9-AFF725404358}"/>
    <cellStyle name="Normal 22" xfId="170" xr:uid="{FF4820FD-0484-4687-873E-D6C4DF10FC78}"/>
    <cellStyle name="Normal 23" xfId="177" xr:uid="{3A452DAC-0BF2-4364-B312-A3F8A7FCB937}"/>
    <cellStyle name="Normal 24" xfId="178" xr:uid="{BF91DB2E-0F88-4C0B-B11B-AC76EE444F9F}"/>
    <cellStyle name="Normal 25" xfId="179" xr:uid="{0FE1658C-0512-4E99-9205-C121D415CF34}"/>
    <cellStyle name="Normal 26" xfId="180" xr:uid="{0C57762B-69A1-4EE5-B88F-7B8040BE8C39}"/>
    <cellStyle name="Normal 27" xfId="181" xr:uid="{96DC7AD1-8C0C-473E-8E19-F924E179C31F}"/>
    <cellStyle name="Normal 28" xfId="182" xr:uid="{DF2A3ED9-0095-4B64-B0A4-311984240950}"/>
    <cellStyle name="Normal 29" xfId="183" xr:uid="{FAF98F22-FABC-489F-97C0-FD7F33610C07}"/>
    <cellStyle name="Normal 3" xfId="4" xr:uid="{E741C472-39E5-4FFE-85F5-1BD47E9EC692}"/>
    <cellStyle name="Normal 3 2" xfId="22" xr:uid="{7B7F3270-45BB-4312-B703-29D76F8E736F}"/>
    <cellStyle name="Normal 3 2 2" xfId="93" xr:uid="{81C77531-CC21-4138-B382-D454D2FAB6A5}"/>
    <cellStyle name="Normal 3 3" xfId="151" xr:uid="{CF693890-0AA2-4AB7-AFAF-72F702C7DC4F}"/>
    <cellStyle name="Normal 3 4" xfId="27" xr:uid="{862F4E23-C7AC-4FB7-8E75-B0735EC2C027}"/>
    <cellStyle name="Normal 30" xfId="184" xr:uid="{1EA617E8-0922-46CE-97CA-CE8610FB7303}"/>
    <cellStyle name="Normal 31" xfId="185" xr:uid="{C7CA629E-1F3D-4BAD-BF5F-FD17F7AF3B82}"/>
    <cellStyle name="Normal 32" xfId="186" xr:uid="{E5596300-277A-4B58-A560-1457DEBCE0DC}"/>
    <cellStyle name="Normal 33" xfId="187" xr:uid="{11BD814A-CB9E-416D-8D2B-F455E3D3392D}"/>
    <cellStyle name="Normal 4" xfId="7" xr:uid="{59545ABD-8FAD-42BD-8526-F59A696FC8FA}"/>
    <cellStyle name="Normal 4 2" xfId="18" xr:uid="{1081B5B5-D283-4DC7-878E-D4B7D4F7B0EA}"/>
    <cellStyle name="Normal 4 2 2" xfId="152" xr:uid="{9EF5CBCD-D107-4F33-BBDB-702482927BB4}"/>
    <cellStyle name="Normal 4 3" xfId="94" xr:uid="{D02AA636-FBC4-478C-BD0B-B858A961D77B}"/>
    <cellStyle name="Normal 5" xfId="8" xr:uid="{93BF8683-20A5-4920-A1A7-C8DFBD73F4FB}"/>
    <cellStyle name="Normal 5 2" xfId="23" xr:uid="{7204B88C-3910-49E6-AB77-FFB63BA594E1}"/>
    <cellStyle name="Normal 5 2 2" xfId="96" xr:uid="{C1E3A77E-A2C3-4B42-96DF-8A3405F3C9D7}"/>
    <cellStyle name="Normal 5 3" xfId="153" xr:uid="{310B7BAB-1730-41AA-99BB-44307B1A1D45}"/>
    <cellStyle name="Normal 5 4" xfId="95" xr:uid="{38125665-9209-44CD-93D1-FF6BD2FDD99D}"/>
    <cellStyle name="Normal 6" xfId="10" xr:uid="{42177C39-55FC-4064-95D9-B670F327BCC6}"/>
    <cellStyle name="Normal 6 2" xfId="24" xr:uid="{A256DC07-9196-442E-9DC8-39EC311DF280}"/>
    <cellStyle name="Normal 6 2 2" xfId="97" xr:uid="{6152A06B-663D-4EE8-9C2C-CBB11B5E14C7}"/>
    <cellStyle name="Normal 6 3" xfId="154" xr:uid="{DFB556E1-6D5C-499B-BAD0-764263A20263}"/>
    <cellStyle name="Normal 6 4" xfId="31" xr:uid="{E6E7E34A-4FB5-4923-87BB-2067728A7BB4}"/>
    <cellStyle name="Normal 69" xfId="30" xr:uid="{4E9D9637-301D-48CF-A096-1F3B7B9B5F34}"/>
    <cellStyle name="Normal 7" xfId="15" xr:uid="{6A383B54-3598-4D94-AC78-20701AF5E2B0}"/>
    <cellStyle name="Normal 7 2" xfId="155" xr:uid="{8E71162E-107E-4354-BFCB-237AED76F8F7}"/>
    <cellStyle name="Normal 7 3" xfId="98" xr:uid="{55FC59A5-E515-426C-8249-7982AAA52C6D}"/>
    <cellStyle name="Normal 8" xfId="99" xr:uid="{53C2ABB0-4983-4E32-9458-9AE25FEB95BE}"/>
    <cellStyle name="Normal 8 2" xfId="156" xr:uid="{8576A08A-7890-44B4-8AE8-E14457D9F259}"/>
    <cellStyle name="Normal 9" xfId="100" xr:uid="{7CD99BA6-7066-49CD-BFD6-4AE927C5D9C6}"/>
    <cellStyle name="Normal 9 2" xfId="157" xr:uid="{8CADD03F-73CB-4A97-8477-2F0C8452575B}"/>
    <cellStyle name="Note" xfId="202" builtinId="10" customBuiltin="1"/>
    <cellStyle name="Output" xfId="197" builtinId="21" customBuiltin="1"/>
    <cellStyle name="Output Amounts" xfId="101" xr:uid="{85F07D65-D853-4FF4-BC69-0C338251EDA0}"/>
    <cellStyle name="Output Column Headings" xfId="102" xr:uid="{7E7F1AC5-75C1-4653-9DEC-FECCF2F46375}"/>
    <cellStyle name="Output Line Items" xfId="103" xr:uid="{4DA64B76-88D4-4DF7-ACEC-A3899BA1DA99}"/>
    <cellStyle name="Output Report Heading" xfId="104" xr:uid="{2326CEF9-3EF7-4675-9997-047DA5AABB4B}"/>
    <cellStyle name="Output Report Title" xfId="105" xr:uid="{78F1A466-D305-42E7-B609-B9350B191E13}"/>
    <cellStyle name="PageTitle" xfId="106" xr:uid="{58D4D415-0164-4E5B-BCEE-DF7CD734C032}"/>
    <cellStyle name="Percent [2]" xfId="107" xr:uid="{18033574-7ED2-476E-A15F-FC77C1BEE8A4}"/>
    <cellStyle name="Percent 2" xfId="5" xr:uid="{F6EF5D6F-5FA1-4F28-97F2-C50BEE414655}"/>
    <cellStyle name="Percent 2 2" xfId="176" xr:uid="{16FFBB57-0339-477E-8E92-2CF37AD027F6}"/>
    <cellStyle name="Percent 2 3" xfId="108" xr:uid="{ABF863AE-30CB-447B-877E-860BDC1A8F03}"/>
    <cellStyle name="Percent 3" xfId="109" xr:uid="{406F85FB-0567-4E6E-AF10-551080CD11FE}"/>
    <cellStyle name="Percent 4" xfId="110" xr:uid="{F07347A2-47EE-4E1B-B9CC-BA3CE25F23CD}"/>
    <cellStyle name="Percent 5" xfId="111" xr:uid="{C975E781-9778-4C4B-B6B0-24C1EF55C50A}"/>
    <cellStyle name="Percent 6" xfId="112" xr:uid="{C52C1561-4388-4570-B945-117BE4AD6F18}"/>
    <cellStyle name="Percent0Decimals" xfId="113" xr:uid="{5B7581F0-AC2D-4F83-B234-09ABB9FBE0FA}"/>
    <cellStyle name="Percent2Decimals" xfId="114" xr:uid="{4C37B133-33B4-4075-AA1D-5671414E679F}"/>
    <cellStyle name="PercentBoldwBorders" xfId="115" xr:uid="{83B1524D-3A26-41C9-9027-9834F5951422}"/>
    <cellStyle name="PercentSS" xfId="116" xr:uid="{67DDEE76-CEA3-4365-BA9B-FD9451E00EF4}"/>
    <cellStyle name="PercentSSBoldwBorders" xfId="117" xr:uid="{6C5945B7-9849-422A-AA2A-33E360094701}"/>
    <cellStyle name="PercentSSBoldwOutBorders" xfId="118" xr:uid="{BCD582E2-E1CD-447A-BCE4-5CD46A212803}"/>
    <cellStyle name="Plain0Decimals" xfId="119" xr:uid="{16EE7CAC-F755-4677-B1EA-E1AB8B6E4D0B}"/>
    <cellStyle name="Plain1Decimals" xfId="120" xr:uid="{24ACFEFE-3F1F-43EC-BC43-0357CD6D3D48}"/>
    <cellStyle name="Plain2Decimals" xfId="121" xr:uid="{4B38A12D-95FA-4EDC-B499-EBEC114754CF}"/>
    <cellStyle name="Plain3Decimals" xfId="122" xr:uid="{D96ADC4F-80EE-4FF9-A05B-967DC6B4023E}"/>
    <cellStyle name="Plain4Decimals" xfId="123" xr:uid="{82FEFF13-AE55-43CF-9638-700FC7364E55}"/>
    <cellStyle name="PlainDollar" xfId="124" xr:uid="{BE647B95-1494-4B6C-9160-929B891C7D0F}"/>
    <cellStyle name="PlainDollarBoldwBorders" xfId="125" xr:uid="{B9BB0210-B9D6-479A-BF96-E1B1A77D734C}"/>
    <cellStyle name="PlainDollarBoldwOutBorders" xfId="126" xr:uid="{6D57A1B3-3161-48D3-A2B5-4E878D5BC394}"/>
    <cellStyle name="PlainDollardBLUndLine" xfId="127" xr:uid="{D4AE2CE9-CC4B-40C7-AC41-E78B42EFB946}"/>
    <cellStyle name="PlainDollarSS" xfId="128" xr:uid="{08B649D1-A9AE-4697-86EC-0D35D8C4BB35}"/>
    <cellStyle name="PlainDollarSSwBorders" xfId="129" xr:uid="{1BB37C2F-A1E7-4AA8-AE65-BBB190958493}"/>
    <cellStyle name="PlainDollarUndLine" xfId="130" xr:uid="{49C1DBFB-1E98-4045-A88E-E274948B644B}"/>
    <cellStyle name="PlainPercent" xfId="131" xr:uid="{BF8A012C-4D57-481C-A978-795198570780}"/>
    <cellStyle name="Product Title" xfId="132" xr:uid="{2CE0A1E0-3C0F-4C89-8653-4D0F83BE25CC}"/>
    <cellStyle name="PropertyHeaderStyle" xfId="133" xr:uid="{0A301275-28A9-4661-8B73-FB24CE68D20C}"/>
    <cellStyle name="PropertyValueStyle" xfId="134" xr:uid="{0212AA35-BD7F-4BFF-AF70-53E0C3FB9079}"/>
    <cellStyle name="PSChar" xfId="135" xr:uid="{A111655B-CC4F-4364-B189-0C6EE99236D0}"/>
    <cellStyle name="ScratchPad" xfId="136" xr:uid="{91B90682-DFF8-4F18-8358-DA3B9FAF73AF}"/>
    <cellStyle name="sectionHeader" xfId="137" xr:uid="{CCA1618B-48FA-4E23-85F7-57EF35BEDF83}"/>
    <cellStyle name="SectionTitleRow" xfId="138" xr:uid="{AFB5FA92-753A-40AE-ABFC-035A36A06BC9}"/>
    <cellStyle name="SSComma0" xfId="139" xr:uid="{3700B71A-F93B-4F7B-AF84-5AEE29EF8D21}"/>
    <cellStyle name="SSComma2" xfId="140" xr:uid="{5D429158-42BE-4E3A-BBA6-028ADB12C405}"/>
    <cellStyle name="SSDecs3" xfId="141" xr:uid="{FE974700-70DC-40B1-B0B3-4A381F10C1E9}"/>
    <cellStyle name="SSDflt" xfId="142" xr:uid="{43E7F5C0-0D51-4D62-9514-8DFE9DDD229B}"/>
    <cellStyle name="SSDfltPct" xfId="143" xr:uid="{0E5D68CB-0647-4BDE-B1B1-A44999C7B243}"/>
    <cellStyle name="SSDfltPct0" xfId="144" xr:uid="{457CA311-BF6B-4366-B27C-F5A3A51F1F63}"/>
    <cellStyle name="SSFixed2" xfId="145" xr:uid="{310F1B6F-791C-4537-A6F1-2ACC88AD6E64}"/>
    <cellStyle name="SystemDefaultHead" xfId="146" xr:uid="{DAFEA34F-4497-417B-8F68-0CAE695F960B}"/>
    <cellStyle name="SystemDefaultValue" xfId="147" xr:uid="{C3BF3980-E396-4918-AE5B-478479856609}"/>
    <cellStyle name="Text" xfId="148" xr:uid="{D4C4A260-C554-4048-9D5D-5C2BF95A3D0E}"/>
    <cellStyle name="Title" xfId="188" builtinId="15" customBuiltin="1"/>
    <cellStyle name="Total" xfId="204" builtinId="25" customBuiltin="1"/>
    <cellStyle name="Warning Text" xfId="201" builtinId="11" customBuiltin="1"/>
  </cellStyles>
  <dxfs count="0"/>
  <tableStyles count="0" defaultTableStyle="TableStyleMedium2" defaultPivotStyle="PivotStyleLight16"/>
  <colors>
    <mruColors>
      <color rgb="FFE0C1FF"/>
      <color rgb="FFFF99CC"/>
      <color rgb="FF0000FF"/>
      <color rgb="FFCCECFF"/>
      <color rgb="FFFF66FF"/>
      <color rgb="FF0099FF"/>
      <color rgb="FFFF00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borfs\PLZAFP1V\CLOSEOUT\PAGES\2006\JAN%2020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jfjxp\Desktop\DEC%202005%20New%20format%20tri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nsolidations/2018/06%2018/Emera%20HFM/BPC%20reports%20that%20tie%20to%20Emera/Energy%20Consol%20Detail%20YTD%20IS%20_BS_Emera%20Hierarchy_Jun%202018.xlt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FWHW\My%20Documents\2003%20Budget\Final%20Files%20for%202003%20Budget\SOP%20for%20Final%20Budget%20-%2005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yborfs\PLZAFP1V\USERS\JKLAS\Plant%20Accting\OOR%201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PLT_ACCT\Data%20&amp;%20Apps\DATA\2003%20Monthly%20Reports\May_jak.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N_REPT/REG_ACCT/SURV/ACTUAL/2019%20S.R/xSurv-2019%20SE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TECACTG\SHARDATA\PLANT\4%20FORECAST\Monthly%20Forecast\SOP-Forecast\PGS\2018\2+10\CAPEX\REV%20CIBS%20DRAFT3_02+10%20PGS%20Capital%20Foreca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orfs\PLAZA7\Documents%20and%20Settings\updxt\My%20Documents\elimj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wmxt\AppData\Local\Microsoft\Windows\Temporary%20Internet%20Files\Content.Outlook\RPCK79KB\2012_7_RECON%20July.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borfs\PLZAFP1V\CLOSEOUT\PAGES\2006\Cash%20Flows\Cash%20Flow%20Presentation%20&amp;%20Detail\CASH_FLOW_%20DETAIL_05_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borfs\PLZAFP1V\FIN_REPT\FIN_REPT\Phil\CASH_FLOW_DETAIL_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borfs\PLZAFP1V\CLOSEOUT\PAGES\2006\Cash%20Flows\2006%20Budget%20FINAL%20for%20CASH%20FLOW.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borfs.tec.net\PLZAFP1V\GF&amp;P%20Change\2007GF&am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eslh\Desktop\Book%20of%20Tabs%20Review\xSurv-2020%20MAR%20-%20Final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borfs\PLZAFP1V\FIN_REPT\FIN_REPT\RATE%20CASE%20TRIAL%20RUN\MFRTes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S"/>
      <sheetName val=" VEHICLE DEPREC"/>
      <sheetName val="Download"/>
      <sheetName val="Reformat Cons"/>
      <sheetName val="New Template Consolidation"/>
      <sheetName val="DOWNLOAD05"/>
      <sheetName val="Consolidated BS"/>
      <sheetName val="Consolidated IS"/>
      <sheetName val="PEC Income Stmt"/>
      <sheetName val="IS Worksheet"/>
      <sheetName val="PEC Budg IS WKT"/>
      <sheetName val="BS Worksheet"/>
      <sheetName val="&quot;other&quot; RECON"/>
      <sheetName val="181 query"/>
      <sheetName val="CF-RANDY"/>
      <sheetName val="New CF Pres"/>
      <sheetName val="Page 3"/>
      <sheetName val="CONSOL. CF"/>
      <sheetName val="CF Template"/>
      <sheetName val="NEW CF"/>
      <sheetName val="REG. A. L."/>
      <sheetName val="Reg A.L. ST-LT"/>
      <sheetName val="Estimate"/>
      <sheetName val="Page 1"/>
      <sheetName val="Page 2"/>
      <sheetName val="Page 4"/>
      <sheetName val="Page 5"/>
      <sheetName val="Page 6"/>
      <sheetName val="Page 7"/>
      <sheetName val="Page 8"/>
      <sheetName val="Page 9"/>
      <sheetName val="Page 10"/>
      <sheetName val="Detail of Int Expense"/>
      <sheetName val="BUDGET"/>
      <sheetName val="ESOP GOALS"/>
      <sheetName val="2005 cash flow goal"/>
      <sheetName val="Page RE"/>
      <sheetName val="download03"/>
      <sheetName val="PEC Budget IS"/>
      <sheetName val="CJ 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S"/>
      <sheetName val="Download"/>
      <sheetName val=" VEHICLE DEPREC"/>
      <sheetName val="Reformat Cons"/>
      <sheetName val="New Template Consolidation"/>
      <sheetName val="DOWNLOAD04"/>
      <sheetName val="Consolidated BS"/>
      <sheetName val="Consolidated IS"/>
      <sheetName val="PEC Income Stmt"/>
      <sheetName val="IS Worksheet"/>
      <sheetName val="PEC Budg IS WKT"/>
      <sheetName val="BS Worksheet"/>
      <sheetName val="&quot;other&quot; RECON"/>
      <sheetName val="181 query"/>
      <sheetName val="CF-RANDY"/>
      <sheetName val="New CF Pres"/>
      <sheetName val="Page 3"/>
      <sheetName val="CF Template"/>
      <sheetName val="CONSOL. CF"/>
      <sheetName val="NEW CF"/>
      <sheetName val="REG. A. L."/>
      <sheetName val="Reg A.L. ST-LT"/>
      <sheetName val="Estimate"/>
      <sheetName val="Page 1"/>
      <sheetName val="Page 2"/>
      <sheetName val="Page 4"/>
      <sheetName val="Page 5"/>
      <sheetName val="Page 6"/>
      <sheetName val="Page 7"/>
      <sheetName val="Page 8"/>
      <sheetName val="Page 9"/>
      <sheetName val="Page 10"/>
      <sheetName val="Detail of Int Expense"/>
      <sheetName val="BUDGET"/>
      <sheetName val="ESOP GOALS"/>
      <sheetName val="2005 cash flow goal"/>
      <sheetName val="Page RE"/>
      <sheetName val="download03"/>
      <sheetName val="PEC Budget IS"/>
      <sheetName val="CJ 002"/>
    </sheetNames>
    <sheetDataSet>
      <sheetData sheetId="0" refreshError="1"/>
      <sheetData sheetId="1" refreshError="1">
        <row r="1">
          <cell r="B1" t="str">
            <v>1205 Final DL w/ Taxes &amp; PE&amp;C</v>
          </cell>
        </row>
        <row r="2">
          <cell r="A2" t="str">
            <v>10100</v>
          </cell>
          <cell r="B2" t="str">
            <v>ELECTRIC PLANT IN SERVICE</v>
          </cell>
          <cell r="C2">
            <v>74037707.180000007</v>
          </cell>
          <cell r="D2">
            <v>4759079605.5799999</v>
          </cell>
        </row>
        <row r="3">
          <cell r="A3" t="str">
            <v>10102</v>
          </cell>
          <cell r="B3" t="str">
            <v>ARO ASSET COST</v>
          </cell>
          <cell r="C3">
            <v>3947668.19</v>
          </cell>
          <cell r="D3">
            <v>4037201.88</v>
          </cell>
        </row>
        <row r="4">
          <cell r="A4" t="str">
            <v>101</v>
          </cell>
          <cell r="B4" t="str">
            <v>ACCOUNT TOTAL</v>
          </cell>
          <cell r="C4">
            <v>77985375.370000005</v>
          </cell>
          <cell r="D4">
            <v>4763116807.46</v>
          </cell>
        </row>
        <row r="5">
          <cell r="A5" t="str">
            <v>10200</v>
          </cell>
          <cell r="B5" t="str">
            <v>ELECTRIC PLANT PURCHASED OR S</v>
          </cell>
          <cell r="C5">
            <v>0</v>
          </cell>
          <cell r="D5">
            <v>0</v>
          </cell>
        </row>
        <row r="6">
          <cell r="A6" t="str">
            <v>102</v>
          </cell>
          <cell r="B6" t="str">
            <v>ACCOUNT TOTAL</v>
          </cell>
          <cell r="C6">
            <v>0</v>
          </cell>
          <cell r="D6">
            <v>0</v>
          </cell>
        </row>
        <row r="7">
          <cell r="A7" t="str">
            <v>10501</v>
          </cell>
          <cell r="B7" t="str">
            <v>COMPARK SUB 428D</v>
          </cell>
          <cell r="C7">
            <v>0</v>
          </cell>
          <cell r="D7">
            <v>726109.22</v>
          </cell>
        </row>
        <row r="8">
          <cell r="A8" t="str">
            <v>10502</v>
          </cell>
          <cell r="B8" t="str">
            <v>BEACON KEY TRANSMISSION R/W</v>
          </cell>
          <cell r="C8">
            <v>0</v>
          </cell>
          <cell r="D8">
            <v>612255.03</v>
          </cell>
        </row>
        <row r="9">
          <cell r="A9" t="str">
            <v>10503</v>
          </cell>
          <cell r="B9" t="str">
            <v>RIVER TO SO. HILLS TRANSM R/W</v>
          </cell>
          <cell r="C9">
            <v>0</v>
          </cell>
          <cell r="D9">
            <v>22613599.359999999</v>
          </cell>
        </row>
        <row r="10">
          <cell r="A10" t="str">
            <v>10504</v>
          </cell>
          <cell r="B10" t="str">
            <v>500/230 KV R/W TO PHOSP AREA</v>
          </cell>
          <cell r="C10">
            <v>0</v>
          </cell>
          <cell r="D10">
            <v>968745.09</v>
          </cell>
        </row>
        <row r="11">
          <cell r="A11" t="str">
            <v>10505</v>
          </cell>
          <cell r="B11" t="str">
            <v>TRANSMISSION SUBSTATION SITES</v>
          </cell>
          <cell r="C11">
            <v>0</v>
          </cell>
          <cell r="D11">
            <v>368966.6</v>
          </cell>
        </row>
        <row r="12">
          <cell r="A12" t="str">
            <v>10506</v>
          </cell>
          <cell r="B12" t="str">
            <v>DISTRIBUTION SUBSTATION SITES</v>
          </cell>
          <cell r="C12">
            <v>0</v>
          </cell>
          <cell r="D12">
            <v>2296854.13</v>
          </cell>
        </row>
        <row r="13">
          <cell r="A13" t="str">
            <v>10507</v>
          </cell>
          <cell r="B13" t="str">
            <v>BIG BEND BUFFER LAND</v>
          </cell>
          <cell r="C13">
            <v>0</v>
          </cell>
          <cell r="D13">
            <v>1203101.06</v>
          </cell>
        </row>
        <row r="14">
          <cell r="A14" t="str">
            <v>10508</v>
          </cell>
          <cell r="B14" t="str">
            <v>MANGO SUBSTN 421D</v>
          </cell>
          <cell r="C14">
            <v>0</v>
          </cell>
          <cell r="D14">
            <v>735.48</v>
          </cell>
        </row>
        <row r="15">
          <cell r="A15" t="str">
            <v>10509</v>
          </cell>
          <cell r="B15" t="str">
            <v>SILVER DOLLAR SUBSTN 418D</v>
          </cell>
          <cell r="C15">
            <v>474535.87</v>
          </cell>
          <cell r="D15">
            <v>534226.24</v>
          </cell>
        </row>
        <row r="16">
          <cell r="A16" t="str">
            <v>10510</v>
          </cell>
          <cell r="B16" t="str">
            <v>VALROY DIST SUB</v>
          </cell>
          <cell r="C16">
            <v>0</v>
          </cell>
          <cell r="D16">
            <v>9.25</v>
          </cell>
        </row>
        <row r="17">
          <cell r="A17" t="str">
            <v>10511</v>
          </cell>
          <cell r="B17" t="str">
            <v>NEW TAMPA TRANSMISSION EASEME</v>
          </cell>
          <cell r="C17">
            <v>0</v>
          </cell>
          <cell r="D17">
            <v>764573.33</v>
          </cell>
        </row>
        <row r="18">
          <cell r="A18" t="str">
            <v>10512</v>
          </cell>
          <cell r="B18" t="str">
            <v>ENGLISH CREEK TRANS &amp; DIST SU</v>
          </cell>
          <cell r="C18">
            <v>0</v>
          </cell>
          <cell r="D18">
            <v>786337.7</v>
          </cell>
        </row>
        <row r="19">
          <cell r="A19" t="str">
            <v>10513</v>
          </cell>
          <cell r="B19" t="str">
            <v>WILDERNESS TRANS &amp; DIST SUB</v>
          </cell>
          <cell r="C19">
            <v>0</v>
          </cell>
          <cell r="D19">
            <v>4717.7700000000004</v>
          </cell>
        </row>
        <row r="20">
          <cell r="A20" t="str">
            <v>10514</v>
          </cell>
          <cell r="B20" t="str">
            <v>EAGLE PALM SUBSTN 417D</v>
          </cell>
          <cell r="C20">
            <v>0</v>
          </cell>
          <cell r="D20">
            <v>216.8</v>
          </cell>
        </row>
        <row r="21">
          <cell r="A21" t="str">
            <v>10515</v>
          </cell>
          <cell r="B21" t="str">
            <v>ST RD 672 II - ADDT'L LAND 25</v>
          </cell>
          <cell r="C21">
            <v>0</v>
          </cell>
          <cell r="D21">
            <v>72851.929999999993</v>
          </cell>
        </row>
        <row r="22">
          <cell r="A22" t="str">
            <v>10516</v>
          </cell>
          <cell r="B22" t="str">
            <v>CHAPMAN ADDITION</v>
          </cell>
          <cell r="C22">
            <v>0</v>
          </cell>
          <cell r="D22">
            <v>68042.929999999993</v>
          </cell>
        </row>
        <row r="23">
          <cell r="A23" t="str">
            <v>10517</v>
          </cell>
          <cell r="B23" t="str">
            <v>PEARSON RD SUB EXPANSION</v>
          </cell>
          <cell r="C23">
            <v>0</v>
          </cell>
          <cell r="D23">
            <v>1159.02</v>
          </cell>
        </row>
        <row r="24">
          <cell r="A24" t="str">
            <v>10518</v>
          </cell>
          <cell r="B24" t="str">
            <v>LAKE HUTTO DIST SUB</v>
          </cell>
          <cell r="C24">
            <v>0</v>
          </cell>
          <cell r="D24">
            <v>0</v>
          </cell>
        </row>
        <row r="25">
          <cell r="A25" t="str">
            <v>10519</v>
          </cell>
          <cell r="B25" t="str">
            <v>HANDCART TRANS SWITCH STATION</v>
          </cell>
          <cell r="C25">
            <v>0</v>
          </cell>
          <cell r="D25">
            <v>0</v>
          </cell>
        </row>
        <row r="26">
          <cell r="A26" t="str">
            <v>10523</v>
          </cell>
          <cell r="B26" t="str">
            <v>OHIO TRANS SUB-ADDL LAND 173T</v>
          </cell>
          <cell r="C26">
            <v>0</v>
          </cell>
          <cell r="D26">
            <v>69143.91</v>
          </cell>
        </row>
        <row r="27">
          <cell r="A27" t="str">
            <v>10524</v>
          </cell>
          <cell r="B27" t="str">
            <v>PEBBLEDALE TRAN SUB-ADDL LAND</v>
          </cell>
          <cell r="C27">
            <v>0</v>
          </cell>
          <cell r="D27">
            <v>52400</v>
          </cell>
        </row>
        <row r="28">
          <cell r="A28" t="str">
            <v>10525</v>
          </cell>
          <cell r="B28" t="str">
            <v>RIVER TRANS SUB-ADDL LAND 89T</v>
          </cell>
          <cell r="C28">
            <v>0</v>
          </cell>
          <cell r="D28">
            <v>1438076.32</v>
          </cell>
        </row>
        <row r="29">
          <cell r="A29" t="str">
            <v>10527</v>
          </cell>
          <cell r="B29" t="str">
            <v>PALM RIVER OPR CTR-ADDL LAND</v>
          </cell>
          <cell r="C29">
            <v>0</v>
          </cell>
          <cell r="D29">
            <v>618703.87</v>
          </cell>
        </row>
        <row r="30">
          <cell r="A30" t="str">
            <v>10528</v>
          </cell>
          <cell r="B30" t="str">
            <v>CASS ST II - ADDT'L LAND 335D</v>
          </cell>
          <cell r="C30">
            <v>0</v>
          </cell>
          <cell r="D30">
            <v>1244134.23</v>
          </cell>
        </row>
        <row r="31">
          <cell r="A31" t="str">
            <v>10529</v>
          </cell>
          <cell r="B31" t="str">
            <v>THORNHILL SUB 316D</v>
          </cell>
          <cell r="C31">
            <v>0</v>
          </cell>
          <cell r="D31">
            <v>66278.45</v>
          </cell>
        </row>
        <row r="32">
          <cell r="A32" t="str">
            <v>10530</v>
          </cell>
          <cell r="B32" t="str">
            <v>SKYWAY 138KV ADD'L LAND 140D</v>
          </cell>
          <cell r="C32">
            <v>0</v>
          </cell>
          <cell r="D32">
            <v>368096.92</v>
          </cell>
        </row>
        <row r="33">
          <cell r="A33" t="str">
            <v>10531</v>
          </cell>
          <cell r="B33" t="str">
            <v>CYPRESS CREEK (298D)</v>
          </cell>
          <cell r="C33">
            <v>0</v>
          </cell>
          <cell r="D33">
            <v>71470.559999999998</v>
          </cell>
        </row>
        <row r="34">
          <cell r="A34" t="str">
            <v>10533</v>
          </cell>
          <cell r="B34" t="str">
            <v>KINGSMILL SUB</v>
          </cell>
          <cell r="C34">
            <v>0</v>
          </cell>
          <cell r="D34">
            <v>505.22</v>
          </cell>
        </row>
        <row r="35">
          <cell r="A35" t="str">
            <v>10536</v>
          </cell>
          <cell r="B35" t="str">
            <v>SUN CITY 100D</v>
          </cell>
          <cell r="C35">
            <v>0</v>
          </cell>
          <cell r="D35">
            <v>13154.91</v>
          </cell>
        </row>
        <row r="36">
          <cell r="A36" t="str">
            <v>10561</v>
          </cell>
          <cell r="B36" t="str">
            <v>LITHIA SWITCHING STATION 374T</v>
          </cell>
          <cell r="C36">
            <v>0</v>
          </cell>
          <cell r="D36">
            <v>83185.070000000007</v>
          </cell>
        </row>
        <row r="37">
          <cell r="A37" t="str">
            <v>10565</v>
          </cell>
          <cell r="B37" t="str">
            <v>49TH STREET SUB #29D</v>
          </cell>
          <cell r="C37">
            <v>0</v>
          </cell>
          <cell r="D37">
            <v>33337.440000000002</v>
          </cell>
        </row>
        <row r="38">
          <cell r="A38" t="str">
            <v>10567</v>
          </cell>
          <cell r="B38" t="str">
            <v>JUNEAU SUBSTATION LAND 83T</v>
          </cell>
          <cell r="C38">
            <v>0</v>
          </cell>
          <cell r="D38">
            <v>106084.49</v>
          </cell>
        </row>
        <row r="39">
          <cell r="A39" t="str">
            <v>10569</v>
          </cell>
          <cell r="B39" t="str">
            <v>WILDERNESS TRANSMISSION SUB S</v>
          </cell>
          <cell r="C39">
            <v>0</v>
          </cell>
          <cell r="D39">
            <v>0</v>
          </cell>
        </row>
        <row r="40">
          <cell r="A40" t="str">
            <v>10570</v>
          </cell>
          <cell r="B40" t="str">
            <v>BIG BEND BUFFER II</v>
          </cell>
          <cell r="C40">
            <v>0</v>
          </cell>
          <cell r="D40">
            <v>39724.47</v>
          </cell>
        </row>
        <row r="41">
          <cell r="A41" t="str">
            <v>10571</v>
          </cell>
          <cell r="B41" t="str">
            <v>CAUSEWAY BLVD. SUB 411D</v>
          </cell>
          <cell r="C41">
            <v>0</v>
          </cell>
          <cell r="D41">
            <v>4520.3</v>
          </cell>
        </row>
        <row r="42">
          <cell r="A42" t="str">
            <v>10573</v>
          </cell>
          <cell r="B42" t="str">
            <v>NORTHWOOD SUBSTN #407D</v>
          </cell>
          <cell r="C42">
            <v>0</v>
          </cell>
          <cell r="D42">
            <v>16162.49</v>
          </cell>
        </row>
        <row r="43">
          <cell r="A43" t="str">
            <v>105</v>
          </cell>
          <cell r="B43" t="str">
            <v>ACCOUNT TOTAL</v>
          </cell>
          <cell r="C43">
            <v>474535.87</v>
          </cell>
          <cell r="D43">
            <v>35247479.590000004</v>
          </cell>
        </row>
        <row r="44">
          <cell r="A44" t="str">
            <v>10600</v>
          </cell>
          <cell r="B44" t="str">
            <v>COMP CONSTRUCTION NOT CLASSFD</v>
          </cell>
          <cell r="C44">
            <v>-39997215.619999997</v>
          </cell>
          <cell r="D44">
            <v>125103371.04000001</v>
          </cell>
        </row>
        <row r="45">
          <cell r="A45" t="str">
            <v>106</v>
          </cell>
          <cell r="B45" t="str">
            <v>ACCOUNT TOTAL</v>
          </cell>
          <cell r="C45">
            <v>-39997215.619999997</v>
          </cell>
          <cell r="D45">
            <v>125103371.04000001</v>
          </cell>
        </row>
        <row r="46">
          <cell r="A46" t="str">
            <v>10700</v>
          </cell>
          <cell r="B46" t="str">
            <v>CONSTRUCT WORK IN PROGRESS</v>
          </cell>
          <cell r="C46">
            <v>-15140008.4</v>
          </cell>
          <cell r="D46">
            <v>116374183.20999999</v>
          </cell>
        </row>
        <row r="47">
          <cell r="A47" t="str">
            <v>107</v>
          </cell>
          <cell r="B47" t="str">
            <v>ACCOUNT TOTAL</v>
          </cell>
          <cell r="C47">
            <v>-15140008.4</v>
          </cell>
          <cell r="D47">
            <v>116374183.20999999</v>
          </cell>
        </row>
        <row r="48">
          <cell r="A48" t="str">
            <v>10801</v>
          </cell>
          <cell r="B48" t="str">
            <v>ACCUM DEPR ELEC UTIL PLANT</v>
          </cell>
          <cell r="C48">
            <v>446568800.94999999</v>
          </cell>
          <cell r="D48">
            <v>-1728755296.1900001</v>
          </cell>
        </row>
        <row r="49">
          <cell r="A49" t="str">
            <v>10802</v>
          </cell>
          <cell r="B49" t="str">
            <v>RETIREMENT WORK IN PROGRESS</v>
          </cell>
          <cell r="C49">
            <v>-458479981.29000002</v>
          </cell>
          <cell r="D49">
            <v>15806367.460000001</v>
          </cell>
        </row>
        <row r="50">
          <cell r="A50" t="str">
            <v>10803</v>
          </cell>
          <cell r="B50" t="str">
            <v>ACCUM ACCRUAL FOR DISMANTLING</v>
          </cell>
          <cell r="C50">
            <v>13436555.949999999</v>
          </cell>
          <cell r="D50">
            <v>-94552493.599999994</v>
          </cell>
        </row>
        <row r="51">
          <cell r="A51" t="str">
            <v>10804</v>
          </cell>
          <cell r="B51" t="str">
            <v>ACQUIS ADJ SEBRING</v>
          </cell>
          <cell r="C51">
            <v>35284.019999999997</v>
          </cell>
          <cell r="D51">
            <v>-3810674.7</v>
          </cell>
        </row>
        <row r="52">
          <cell r="A52" t="str">
            <v>10805</v>
          </cell>
          <cell r="B52" t="str">
            <v>ACCUM DEPREC - ARO</v>
          </cell>
          <cell r="C52">
            <v>-384969.68000000005</v>
          </cell>
          <cell r="D52">
            <v>-428901.78</v>
          </cell>
        </row>
        <row r="53">
          <cell r="A53" t="str">
            <v>10808</v>
          </cell>
          <cell r="B53" t="str">
            <v>NON-ARO COR A/D - DR.</v>
          </cell>
          <cell r="C53">
            <v>-11954402</v>
          </cell>
          <cell r="D53">
            <v>421764293</v>
          </cell>
        </row>
        <row r="54">
          <cell r="A54" t="str">
            <v>10809</v>
          </cell>
          <cell r="B54" t="str">
            <v>NON-ARO COR A/D - CR.</v>
          </cell>
          <cell r="C54">
            <v>11954402</v>
          </cell>
          <cell r="D54">
            <v>-421764293</v>
          </cell>
        </row>
        <row r="55">
          <cell r="A55" t="str">
            <v>108</v>
          </cell>
          <cell r="B55" t="str">
            <v>ACCOUNT TOTAL</v>
          </cell>
          <cell r="C55">
            <v>1175689.9499999657</v>
          </cell>
          <cell r="D55">
            <v>-1811740998.8099999</v>
          </cell>
        </row>
        <row r="56">
          <cell r="A56" t="str">
            <v>11100</v>
          </cell>
          <cell r="B56" t="str">
            <v>ACCUM AMORT PLANT IN SERVICE</v>
          </cell>
          <cell r="C56">
            <v>73978.990000000005</v>
          </cell>
          <cell r="D56">
            <v>-16570921.42</v>
          </cell>
        </row>
        <row r="57">
          <cell r="A57" t="str">
            <v>111</v>
          </cell>
          <cell r="B57" t="str">
            <v>ACCOUNT TOTAL</v>
          </cell>
          <cell r="C57">
            <v>73978.990000000005</v>
          </cell>
          <cell r="D57">
            <v>-16570921.42</v>
          </cell>
        </row>
        <row r="58">
          <cell r="A58" t="str">
            <v>11401</v>
          </cell>
          <cell r="B58" t="str">
            <v>ACQUIS ADJ OUC TRANS LINE</v>
          </cell>
          <cell r="C58">
            <v>-17444.71</v>
          </cell>
          <cell r="D58">
            <v>3925058.8</v>
          </cell>
        </row>
        <row r="59">
          <cell r="A59" t="str">
            <v>11402</v>
          </cell>
          <cell r="B59" t="str">
            <v>ACQUIS ADJ BB TRANS LINE (FPL</v>
          </cell>
          <cell r="C59">
            <v>-2871.56</v>
          </cell>
          <cell r="D59">
            <v>847110.89</v>
          </cell>
        </row>
        <row r="60">
          <cell r="A60" t="str">
            <v>114</v>
          </cell>
          <cell r="B60" t="str">
            <v>ACCOUNT TOTAL</v>
          </cell>
          <cell r="C60">
            <v>-20316.27</v>
          </cell>
          <cell r="D60">
            <v>4772169.6900000004</v>
          </cell>
        </row>
        <row r="61">
          <cell r="A61" t="str">
            <v>12102</v>
          </cell>
          <cell r="B61" t="str">
            <v>PALM RIVER OP SYSTEM-LAND</v>
          </cell>
          <cell r="C61">
            <v>0</v>
          </cell>
          <cell r="D61">
            <v>9188.01</v>
          </cell>
        </row>
        <row r="62">
          <cell r="A62" t="str">
            <v>12103</v>
          </cell>
          <cell r="B62" t="str">
            <v>LAND-WALMART</v>
          </cell>
          <cell r="C62">
            <v>0</v>
          </cell>
          <cell r="D62">
            <v>0</v>
          </cell>
        </row>
        <row r="63">
          <cell r="A63" t="str">
            <v>12106</v>
          </cell>
          <cell r="B63" t="str">
            <v>LAKE LUCERNE SUB</v>
          </cell>
          <cell r="C63">
            <v>0</v>
          </cell>
          <cell r="D63">
            <v>11686.93</v>
          </cell>
        </row>
        <row r="64">
          <cell r="A64" t="str">
            <v>12108</v>
          </cell>
          <cell r="B64" t="str">
            <v>POLK PACKING SUB</v>
          </cell>
          <cell r="C64">
            <v>0</v>
          </cell>
          <cell r="D64">
            <v>2483.4699999999998</v>
          </cell>
        </row>
        <row r="65">
          <cell r="A65" t="str">
            <v>12112</v>
          </cell>
          <cell r="B65" t="str">
            <v>ZAP CAP IN-SERVICE ACCOUNT</v>
          </cell>
          <cell r="C65">
            <v>5073.16</v>
          </cell>
          <cell r="D65">
            <v>4545764.72</v>
          </cell>
        </row>
        <row r="66">
          <cell r="A66" t="str">
            <v>12114</v>
          </cell>
          <cell r="B66" t="str">
            <v>ZAP FOR BUSINESS</v>
          </cell>
          <cell r="C66">
            <v>-6699.14</v>
          </cell>
          <cell r="D66">
            <v>707594.33</v>
          </cell>
        </row>
        <row r="67">
          <cell r="A67" t="str">
            <v>12117</v>
          </cell>
          <cell r="B67" t="str">
            <v>ARTWORK-TECO PLAZA</v>
          </cell>
          <cell r="C67">
            <v>0</v>
          </cell>
          <cell r="D67">
            <v>164280.19</v>
          </cell>
        </row>
        <row r="68">
          <cell r="A68" t="str">
            <v>12126</v>
          </cell>
          <cell r="B68" t="str">
            <v>REST EQUIP - PLAZA / 2002</v>
          </cell>
          <cell r="C68">
            <v>0</v>
          </cell>
          <cell r="D68">
            <v>73932.800000000003</v>
          </cell>
        </row>
        <row r="69">
          <cell r="A69" t="str">
            <v>12127</v>
          </cell>
          <cell r="B69" t="str">
            <v>REST EQUIP - PLAZA / 1999</v>
          </cell>
          <cell r="C69">
            <v>0</v>
          </cell>
          <cell r="D69">
            <v>0</v>
          </cell>
        </row>
        <row r="70">
          <cell r="A70" t="str">
            <v>12141</v>
          </cell>
          <cell r="B70" t="str">
            <v>TAMPA PALMS II</v>
          </cell>
          <cell r="C70">
            <v>0</v>
          </cell>
          <cell r="D70">
            <v>1084.5999999999999</v>
          </cell>
        </row>
        <row r="71">
          <cell r="A71" t="str">
            <v>12142</v>
          </cell>
          <cell r="B71" t="str">
            <v>LAND-DAVIS ISLAND SUB.</v>
          </cell>
          <cell r="C71">
            <v>0</v>
          </cell>
          <cell r="D71">
            <v>0</v>
          </cell>
        </row>
        <row r="72">
          <cell r="A72" t="str">
            <v>12143</v>
          </cell>
          <cell r="B72" t="str">
            <v>SO HOOKERS PT 334D</v>
          </cell>
          <cell r="C72">
            <v>0</v>
          </cell>
          <cell r="D72">
            <v>6002.31</v>
          </cell>
        </row>
        <row r="73">
          <cell r="A73" t="str">
            <v>12144</v>
          </cell>
          <cell r="B73" t="str">
            <v>SEFFNER SUB 31D</v>
          </cell>
          <cell r="C73">
            <v>0</v>
          </cell>
          <cell r="D73">
            <v>2890.67</v>
          </cell>
        </row>
        <row r="74">
          <cell r="A74" t="str">
            <v>12150</v>
          </cell>
          <cell r="B74" t="str">
            <v>PORT MANATEE</v>
          </cell>
          <cell r="C74">
            <v>0</v>
          </cell>
          <cell r="D74">
            <v>785302.91</v>
          </cell>
        </row>
        <row r="75">
          <cell r="A75" t="str">
            <v>12161</v>
          </cell>
          <cell r="B75" t="str">
            <v>GRANVILLE #19D</v>
          </cell>
          <cell r="C75">
            <v>0</v>
          </cell>
          <cell r="D75">
            <v>282.95999999999998</v>
          </cell>
        </row>
        <row r="76">
          <cell r="A76" t="str">
            <v>12163</v>
          </cell>
          <cell r="B76" t="str">
            <v>OSBORNE #82D</v>
          </cell>
          <cell r="C76">
            <v>0</v>
          </cell>
          <cell r="D76">
            <v>1127.03</v>
          </cell>
        </row>
        <row r="77">
          <cell r="A77" t="str">
            <v>12164</v>
          </cell>
          <cell r="B77" t="str">
            <v>45TH STREET #109D</v>
          </cell>
          <cell r="C77">
            <v>0</v>
          </cell>
          <cell r="D77">
            <v>1008.74</v>
          </cell>
        </row>
        <row r="78">
          <cell r="A78" t="str">
            <v>12165</v>
          </cell>
          <cell r="B78" t="str">
            <v>VAN DYKE TEMP #168</v>
          </cell>
          <cell r="C78">
            <v>0</v>
          </cell>
          <cell r="D78">
            <v>638.48</v>
          </cell>
        </row>
        <row r="79">
          <cell r="A79" t="str">
            <v>121</v>
          </cell>
          <cell r="B79" t="str">
            <v>ACCOUNT TOTAL</v>
          </cell>
          <cell r="C79">
            <v>-1625.98</v>
          </cell>
          <cell r="D79">
            <v>6313268.1500000004</v>
          </cell>
        </row>
        <row r="80">
          <cell r="A80" t="str">
            <v>12212</v>
          </cell>
          <cell r="B80" t="str">
            <v>ZAP CAP IN-SERVICE RESERVE AC</v>
          </cell>
          <cell r="C80">
            <v>-24680.26</v>
          </cell>
          <cell r="D80">
            <v>-2704008.81</v>
          </cell>
        </row>
        <row r="81">
          <cell r="A81" t="str">
            <v>12214</v>
          </cell>
          <cell r="B81" t="str">
            <v>ZAP FOR BUSINESS</v>
          </cell>
          <cell r="C81">
            <v>-2616</v>
          </cell>
          <cell r="D81">
            <v>-395977.6</v>
          </cell>
        </row>
        <row r="82">
          <cell r="A82" t="str">
            <v>12226</v>
          </cell>
          <cell r="B82" t="str">
            <v>DEPR - REST EQUIP / 2002</v>
          </cell>
          <cell r="C82">
            <v>-1232.21</v>
          </cell>
          <cell r="D82">
            <v>-39430.74</v>
          </cell>
        </row>
        <row r="83">
          <cell r="A83" t="str">
            <v>12227</v>
          </cell>
          <cell r="B83" t="str">
            <v>DEPR - REST REMODEL /1999</v>
          </cell>
          <cell r="C83">
            <v>0</v>
          </cell>
          <cell r="D83">
            <v>0</v>
          </cell>
        </row>
        <row r="84">
          <cell r="A84" t="str">
            <v>122</v>
          </cell>
          <cell r="B84" t="str">
            <v>ACCOUNT TOTAL</v>
          </cell>
          <cell r="C84">
            <v>-28528.47</v>
          </cell>
          <cell r="D84">
            <v>-3139417.15</v>
          </cell>
        </row>
        <row r="85">
          <cell r="A85" t="str">
            <v>12301</v>
          </cell>
          <cell r="B85" t="str">
            <v>INVESTMENT IN ASSOC CO-TERMCO</v>
          </cell>
          <cell r="C85">
            <v>0</v>
          </cell>
          <cell r="D85">
            <v>0</v>
          </cell>
        </row>
        <row r="86">
          <cell r="A86" t="str">
            <v>12302</v>
          </cell>
          <cell r="B86" t="str">
            <v>INVESTMENT IN ASSOC CO-P.E.C.</v>
          </cell>
          <cell r="C86">
            <v>0</v>
          </cell>
          <cell r="D86">
            <v>273668.08</v>
          </cell>
        </row>
        <row r="87">
          <cell r="A87" t="str">
            <v>123</v>
          </cell>
          <cell r="B87" t="str">
            <v>ACCOUNT TOTAL</v>
          </cell>
          <cell r="C87">
            <v>0</v>
          </cell>
          <cell r="D87">
            <v>273668.08</v>
          </cell>
        </row>
        <row r="88">
          <cell r="A88" t="str">
            <v>12401</v>
          </cell>
          <cell r="B88" t="str">
            <v>ADVANCE- RTO</v>
          </cell>
          <cell r="C88">
            <v>0</v>
          </cell>
          <cell r="D88">
            <v>1000</v>
          </cell>
        </row>
        <row r="89">
          <cell r="A89" t="str">
            <v>124</v>
          </cell>
          <cell r="B89" t="str">
            <v>ACCOUNT TOTAL</v>
          </cell>
          <cell r="C89">
            <v>0</v>
          </cell>
          <cell r="D89">
            <v>1000</v>
          </cell>
        </row>
        <row r="90">
          <cell r="A90" t="str">
            <v>12801</v>
          </cell>
          <cell r="B90" t="str">
            <v>CONTRACT RETENTION</v>
          </cell>
          <cell r="C90">
            <v>0</v>
          </cell>
          <cell r="D90">
            <v>0</v>
          </cell>
        </row>
        <row r="91">
          <cell r="A91" t="str">
            <v>128</v>
          </cell>
          <cell r="B91" t="str">
            <v>ACCOUNT TOTAL</v>
          </cell>
          <cell r="C91">
            <v>0</v>
          </cell>
          <cell r="D91">
            <v>0</v>
          </cell>
        </row>
        <row r="92">
          <cell r="A92" t="str">
            <v>12901</v>
          </cell>
          <cell r="B92" t="str">
            <v>SPECIAL FUNDS</v>
          </cell>
          <cell r="C92">
            <v>0</v>
          </cell>
          <cell r="D92">
            <v>0</v>
          </cell>
        </row>
        <row r="93">
          <cell r="A93" t="str">
            <v>129</v>
          </cell>
          <cell r="B93" t="str">
            <v>ACCOUNT TOTAL</v>
          </cell>
          <cell r="C93">
            <v>0</v>
          </cell>
          <cell r="D93">
            <v>0</v>
          </cell>
        </row>
        <row r="94">
          <cell r="A94" t="str">
            <v>13101</v>
          </cell>
          <cell r="B94" t="str">
            <v>FROM AGENTS (CTC SPEEDPAY AM</v>
          </cell>
          <cell r="C94">
            <v>-8317604.5</v>
          </cell>
          <cell r="D94">
            <v>-6554557.7599999998</v>
          </cell>
        </row>
        <row r="95">
          <cell r="A95" t="str">
            <v>13102</v>
          </cell>
          <cell r="B95" t="str">
            <v>ACH AND WIRES (OPERATING ACCT</v>
          </cell>
          <cell r="C95">
            <v>-11557.51</v>
          </cell>
          <cell r="D95">
            <v>-11557.51</v>
          </cell>
        </row>
        <row r="96">
          <cell r="A96" t="str">
            <v>13104</v>
          </cell>
          <cell r="B96" t="str">
            <v>FIRST UNION DEPOSITS - DADE C</v>
          </cell>
          <cell r="C96">
            <v>0</v>
          </cell>
          <cell r="D96">
            <v>0</v>
          </cell>
        </row>
        <row r="97">
          <cell r="A97" t="str">
            <v>13105</v>
          </cell>
          <cell r="B97" t="str">
            <v>E-BILL DEPOSIT ACCOUNT</v>
          </cell>
          <cell r="C97">
            <v>-291646.17</v>
          </cell>
          <cell r="D97">
            <v>1025.51</v>
          </cell>
        </row>
        <row r="98">
          <cell r="A98" t="str">
            <v>13106</v>
          </cell>
          <cell r="B98" t="str">
            <v>ENCODED DEPOSITS</v>
          </cell>
          <cell r="C98">
            <v>-25903.33</v>
          </cell>
          <cell r="D98">
            <v>3674619.47</v>
          </cell>
        </row>
        <row r="99">
          <cell r="A99" t="str">
            <v>13107</v>
          </cell>
          <cell r="B99" t="str">
            <v>UNENCODED DEPOSITS</v>
          </cell>
          <cell r="C99">
            <v>-10290604.369999999</v>
          </cell>
          <cell r="D99">
            <v>748120.54</v>
          </cell>
        </row>
        <row r="100">
          <cell r="A100" t="str">
            <v>13108</v>
          </cell>
          <cell r="B100" t="str">
            <v>TEC PAYROLL ACCOUNT</v>
          </cell>
          <cell r="C100">
            <v>2373.35</v>
          </cell>
          <cell r="D100">
            <v>-28667.53</v>
          </cell>
        </row>
        <row r="101">
          <cell r="A101" t="str">
            <v>13109</v>
          </cell>
          <cell r="B101" t="str">
            <v>DEPOSIT REFUND ACCOUNT</v>
          </cell>
          <cell r="C101">
            <v>-67195.75</v>
          </cell>
          <cell r="D101">
            <v>-1443822.59</v>
          </cell>
        </row>
        <row r="102">
          <cell r="A102" t="str">
            <v>13110</v>
          </cell>
          <cell r="B102" t="str">
            <v>CONSTRUCTION COSTS CREDIT CAR</v>
          </cell>
          <cell r="C102">
            <v>-6881.86</v>
          </cell>
          <cell r="D102">
            <v>-16255.7</v>
          </cell>
        </row>
        <row r="103">
          <cell r="A103" t="str">
            <v>13111</v>
          </cell>
          <cell r="B103" t="str">
            <v>DOE GRANT FUND</v>
          </cell>
          <cell r="C103">
            <v>0</v>
          </cell>
          <cell r="D103">
            <v>0</v>
          </cell>
        </row>
        <row r="104">
          <cell r="A104" t="str">
            <v>13115</v>
          </cell>
          <cell r="B104" t="str">
            <v>CASH-MISC ADJUSTMENTS</v>
          </cell>
          <cell r="C104">
            <v>0</v>
          </cell>
          <cell r="D104">
            <v>0</v>
          </cell>
        </row>
        <row r="105">
          <cell r="A105" t="str">
            <v>13116</v>
          </cell>
          <cell r="B105" t="str">
            <v>TAMPA ELECTRIC DEPOSITS</v>
          </cell>
          <cell r="C105">
            <v>8376650.5499999998</v>
          </cell>
          <cell r="D105">
            <v>6518336.2199999997</v>
          </cell>
        </row>
        <row r="106">
          <cell r="A106" t="str">
            <v>13117</v>
          </cell>
          <cell r="B106" t="str">
            <v>TAMPA ELECTRIC DEPOSITS MISC.</v>
          </cell>
          <cell r="C106">
            <v>-618972.68999999994</v>
          </cell>
          <cell r="D106">
            <v>-7520297.9900000002</v>
          </cell>
        </row>
        <row r="107">
          <cell r="A107" t="str">
            <v>13119</v>
          </cell>
          <cell r="B107" t="str">
            <v>ACCOUNTS PAYABLE DISBURSEMENT</v>
          </cell>
          <cell r="C107">
            <v>31503277.920000002</v>
          </cell>
          <cell r="D107">
            <v>-7294254.5899999999</v>
          </cell>
        </row>
        <row r="108">
          <cell r="A108" t="str">
            <v>13120</v>
          </cell>
          <cell r="B108" t="str">
            <v>ACCOUNTS PAYABLE DISBURSEMENT</v>
          </cell>
          <cell r="C108">
            <v>12525467.65</v>
          </cell>
          <cell r="D108">
            <v>-867740.1</v>
          </cell>
        </row>
        <row r="109">
          <cell r="A109" t="str">
            <v>13121</v>
          </cell>
          <cell r="B109" t="str">
            <v>CHASE MANHATTAN INVESTMENT AC</v>
          </cell>
          <cell r="C109">
            <v>0</v>
          </cell>
          <cell r="D109">
            <v>0</v>
          </cell>
        </row>
        <row r="110">
          <cell r="A110" t="str">
            <v>13125</v>
          </cell>
          <cell r="B110" t="str">
            <v>TEC CONCENTRATION ACCOUNT</v>
          </cell>
          <cell r="C110">
            <v>2583906.4300000002</v>
          </cell>
          <cell r="D110">
            <v>1651852.79</v>
          </cell>
        </row>
        <row r="111">
          <cell r="A111" t="str">
            <v>13126</v>
          </cell>
          <cell r="B111" t="str">
            <v>TEC-R BANK OF AMERICA</v>
          </cell>
          <cell r="C111">
            <v>24790075.18</v>
          </cell>
          <cell r="D111">
            <v>26790803.27</v>
          </cell>
        </row>
        <row r="112">
          <cell r="A112" t="str">
            <v>131</v>
          </cell>
          <cell r="B112" t="str">
            <v>ACCOUNT TOTAL</v>
          </cell>
          <cell r="C112">
            <v>60151384.899999999</v>
          </cell>
          <cell r="D112">
            <v>15647604.029999999</v>
          </cell>
        </row>
        <row r="113">
          <cell r="A113" t="str">
            <v>13401</v>
          </cell>
          <cell r="B113" t="str">
            <v>SPEC DEPOSIT-WATER</v>
          </cell>
          <cell r="C113">
            <v>0</v>
          </cell>
          <cell r="D113">
            <v>1532.52</v>
          </cell>
        </row>
        <row r="114">
          <cell r="A114" t="str">
            <v>13403</v>
          </cell>
          <cell r="B114" t="str">
            <v>SPEC DEPOSIT-OTHER</v>
          </cell>
          <cell r="C114">
            <v>0</v>
          </cell>
          <cell r="D114">
            <v>1850</v>
          </cell>
        </row>
        <row r="115">
          <cell r="A115" t="str">
            <v>13404</v>
          </cell>
          <cell r="B115" t="str">
            <v>SPEC DEPOSIT-CABLE REELS</v>
          </cell>
          <cell r="C115">
            <v>0</v>
          </cell>
          <cell r="D115">
            <v>27912.5</v>
          </cell>
        </row>
        <row r="116">
          <cell r="A116" t="str">
            <v>13406</v>
          </cell>
          <cell r="B116" t="str">
            <v>SPEC DEPOSIT-HILLS CO SOLID W</v>
          </cell>
          <cell r="C116">
            <v>0</v>
          </cell>
          <cell r="D116">
            <v>3400</v>
          </cell>
        </row>
        <row r="117">
          <cell r="A117" t="str">
            <v>13407</v>
          </cell>
          <cell r="B117" t="str">
            <v>SPEC DEPOSIT-TAMPA SOLID WAST</v>
          </cell>
          <cell r="C117">
            <v>0</v>
          </cell>
          <cell r="D117">
            <v>1000</v>
          </cell>
        </row>
        <row r="118">
          <cell r="A118" t="str">
            <v>13408</v>
          </cell>
          <cell r="B118" t="str">
            <v>SPEC DEPOSIT-MARGIN CALLS ENE</v>
          </cell>
          <cell r="C118">
            <v>-6750000</v>
          </cell>
          <cell r="D118">
            <v>0</v>
          </cell>
        </row>
        <row r="119">
          <cell r="A119" t="str">
            <v>13409</v>
          </cell>
          <cell r="B119" t="str">
            <v>SPEC DEPOSITS-MARGIN CALLS CA</v>
          </cell>
          <cell r="C119">
            <v>-750000</v>
          </cell>
          <cell r="D119">
            <v>0</v>
          </cell>
        </row>
        <row r="120">
          <cell r="A120" t="str">
            <v>134</v>
          </cell>
          <cell r="B120" t="str">
            <v>ACCOUNT TOTAL</v>
          </cell>
          <cell r="C120">
            <v>-7500000</v>
          </cell>
          <cell r="D120">
            <v>35695.019999999997</v>
          </cell>
        </row>
        <row r="121">
          <cell r="A121" t="str">
            <v>13501</v>
          </cell>
          <cell r="B121" t="str">
            <v>WORKING FUNDS INTRA-COMPANY</v>
          </cell>
          <cell r="C121">
            <v>400</v>
          </cell>
          <cell r="D121">
            <v>78747.210000000006</v>
          </cell>
        </row>
        <row r="122">
          <cell r="A122" t="str">
            <v>13504</v>
          </cell>
          <cell r="B122" t="str">
            <v>WORKING FUNDS UNITED PARKING</v>
          </cell>
          <cell r="C122">
            <v>0</v>
          </cell>
          <cell r="D122">
            <v>5000</v>
          </cell>
        </row>
        <row r="123">
          <cell r="A123" t="str">
            <v>13505</v>
          </cell>
          <cell r="B123" t="str">
            <v>WORKING FUNDS HILLS TRNS PASS</v>
          </cell>
          <cell r="C123">
            <v>0</v>
          </cell>
          <cell r="D123">
            <v>815.2</v>
          </cell>
        </row>
        <row r="124">
          <cell r="A124" t="str">
            <v>135</v>
          </cell>
          <cell r="B124" t="str">
            <v>ACCOUNT TOTAL</v>
          </cell>
          <cell r="C124">
            <v>400</v>
          </cell>
          <cell r="D124">
            <v>84562.41</v>
          </cell>
        </row>
        <row r="125">
          <cell r="A125" t="str">
            <v>13620</v>
          </cell>
          <cell r="B125" t="str">
            <v>CASH EQUIVALENTS</v>
          </cell>
          <cell r="C125">
            <v>-10874603.470000001</v>
          </cell>
          <cell r="D125">
            <v>100000</v>
          </cell>
        </row>
        <row r="126">
          <cell r="A126" t="str">
            <v>136</v>
          </cell>
          <cell r="B126" t="str">
            <v>ACCOUNT TOTAL</v>
          </cell>
          <cell r="C126">
            <v>-10874603.470000001</v>
          </cell>
          <cell r="D126">
            <v>100000</v>
          </cell>
        </row>
        <row r="127">
          <cell r="A127" t="str">
            <v>14101</v>
          </cell>
          <cell r="B127" t="str">
            <v>NOTES RECEIVABLE - RTO</v>
          </cell>
          <cell r="C127">
            <v>0</v>
          </cell>
          <cell r="D127">
            <v>725000</v>
          </cell>
        </row>
        <row r="128">
          <cell r="A128" t="str">
            <v>141</v>
          </cell>
          <cell r="B128" t="str">
            <v>ACCOUNT TOTAL</v>
          </cell>
          <cell r="C128">
            <v>0</v>
          </cell>
          <cell r="D128">
            <v>725000</v>
          </cell>
        </row>
        <row r="129">
          <cell r="A129" t="str">
            <v>14201</v>
          </cell>
          <cell r="B129" t="str">
            <v>DEFERRED LEVELIZED RECEIVABLE</v>
          </cell>
          <cell r="C129">
            <v>-1542130.5</v>
          </cell>
          <cell r="D129">
            <v>1472534.73</v>
          </cell>
        </row>
        <row r="130">
          <cell r="A130" t="str">
            <v>14202</v>
          </cell>
          <cell r="B130" t="str">
            <v>CUST ACCT REC REGULAR (TEC R)</v>
          </cell>
          <cell r="C130">
            <v>-515430.82</v>
          </cell>
          <cell r="D130">
            <v>112777454.94</v>
          </cell>
        </row>
        <row r="131">
          <cell r="A131" t="str">
            <v>14203</v>
          </cell>
          <cell r="B131" t="str">
            <v>A/R  SECURITY LIGHTING</v>
          </cell>
          <cell r="C131">
            <v>1547.76</v>
          </cell>
          <cell r="D131">
            <v>292266.21000000002</v>
          </cell>
        </row>
        <row r="132">
          <cell r="A132" t="str">
            <v>142</v>
          </cell>
          <cell r="B132" t="str">
            <v>ACCOUNT TOTAL</v>
          </cell>
          <cell r="C132">
            <v>-2056013.56</v>
          </cell>
          <cell r="D132">
            <v>114542255.88</v>
          </cell>
        </row>
        <row r="133">
          <cell r="A133" t="str">
            <v>14301</v>
          </cell>
          <cell r="B133" t="str">
            <v>OTHER ACCT REC</v>
          </cell>
          <cell r="C133">
            <v>-1724107.11</v>
          </cell>
          <cell r="D133">
            <v>3037210.17</v>
          </cell>
        </row>
        <row r="134">
          <cell r="A134" t="str">
            <v>14302</v>
          </cell>
          <cell r="B134" t="str">
            <v>TAXES RECEIVABLE</v>
          </cell>
          <cell r="C134">
            <v>33310413.050000001</v>
          </cell>
          <cell r="D134">
            <v>33310413.050000001</v>
          </cell>
        </row>
        <row r="135">
          <cell r="A135" t="str">
            <v>14303</v>
          </cell>
          <cell r="B135" t="str">
            <v>EMPLOYEE LOAN REC-EX-EMPLOYEE</v>
          </cell>
          <cell r="C135">
            <v>0</v>
          </cell>
          <cell r="D135">
            <v>0</v>
          </cell>
        </row>
        <row r="136">
          <cell r="A136" t="str">
            <v>14305</v>
          </cell>
          <cell r="B136" t="str">
            <v>ACCTS REC-EMPLOYEE PURCH</v>
          </cell>
          <cell r="C136">
            <v>2021.04</v>
          </cell>
          <cell r="D136">
            <v>21860.74</v>
          </cell>
        </row>
        <row r="137">
          <cell r="A137" t="str">
            <v>14306</v>
          </cell>
          <cell r="B137" t="str">
            <v>ESOP 1/2 % EMPLOYEE CONTRIBUT</v>
          </cell>
          <cell r="C137">
            <v>0</v>
          </cell>
          <cell r="D137">
            <v>0</v>
          </cell>
        </row>
        <row r="138">
          <cell r="A138" t="str">
            <v>14311</v>
          </cell>
          <cell r="B138" t="str">
            <v>INTERCHG RECV LAKELAND</v>
          </cell>
          <cell r="C138">
            <v>-10400</v>
          </cell>
          <cell r="D138">
            <v>0</v>
          </cell>
        </row>
        <row r="139">
          <cell r="A139" t="str">
            <v>14312</v>
          </cell>
          <cell r="B139" t="str">
            <v>INTERCHG RECV FLA POWER CORP</v>
          </cell>
          <cell r="C139">
            <v>-955487</v>
          </cell>
          <cell r="D139">
            <v>748191</v>
          </cell>
        </row>
        <row r="140">
          <cell r="A140" t="str">
            <v>14313</v>
          </cell>
          <cell r="B140" t="str">
            <v>INTERCHG RECV FLA PWR &amp; LIGHT</v>
          </cell>
          <cell r="C140">
            <v>-157189</v>
          </cell>
          <cell r="D140">
            <v>56050</v>
          </cell>
        </row>
        <row r="141">
          <cell r="A141" t="str">
            <v>14314</v>
          </cell>
          <cell r="B141" t="str">
            <v>INTERCHG RECV ORLANDO</v>
          </cell>
          <cell r="C141">
            <v>0</v>
          </cell>
          <cell r="D141">
            <v>0</v>
          </cell>
        </row>
        <row r="142">
          <cell r="A142" t="str">
            <v>14315</v>
          </cell>
          <cell r="B142" t="str">
            <v>INTERCHG RECV NP ENERGY</v>
          </cell>
          <cell r="C142">
            <v>0</v>
          </cell>
          <cell r="D142">
            <v>0</v>
          </cell>
        </row>
        <row r="143">
          <cell r="A143" t="str">
            <v>14316</v>
          </cell>
          <cell r="B143" t="str">
            <v>INTERCHG RECV HOMESTEAD</v>
          </cell>
          <cell r="C143">
            <v>0</v>
          </cell>
          <cell r="D143">
            <v>0</v>
          </cell>
        </row>
        <row r="144">
          <cell r="A144" t="str">
            <v>14317</v>
          </cell>
          <cell r="B144" t="str">
            <v>INTERCHG RECV LAKEWORTH</v>
          </cell>
          <cell r="C144">
            <v>0</v>
          </cell>
          <cell r="D144">
            <v>0</v>
          </cell>
        </row>
        <row r="145">
          <cell r="A145" t="str">
            <v>14318</v>
          </cell>
          <cell r="B145" t="str">
            <v>INTERCHG RECV THE ENERGY AUTH</v>
          </cell>
          <cell r="C145">
            <v>19225</v>
          </cell>
          <cell r="D145">
            <v>23325</v>
          </cell>
        </row>
        <row r="146">
          <cell r="A146" t="str">
            <v>14319</v>
          </cell>
          <cell r="B146" t="str">
            <v>INTERCHG RECV FT PIERCE</v>
          </cell>
          <cell r="C146">
            <v>0</v>
          </cell>
          <cell r="D146">
            <v>0</v>
          </cell>
        </row>
        <row r="147">
          <cell r="A147" t="str">
            <v>14320</v>
          </cell>
          <cell r="B147" t="str">
            <v>INTERCHG RECV GAINESVILLE</v>
          </cell>
          <cell r="C147">
            <v>0</v>
          </cell>
          <cell r="D147">
            <v>0</v>
          </cell>
        </row>
        <row r="148">
          <cell r="A148" t="str">
            <v>14321</v>
          </cell>
          <cell r="B148" t="str">
            <v>INTERCHG RECV TALLAHASSEE</v>
          </cell>
          <cell r="C148">
            <v>3120</v>
          </cell>
          <cell r="D148">
            <v>3120</v>
          </cell>
        </row>
        <row r="149">
          <cell r="A149" t="str">
            <v>14322</v>
          </cell>
          <cell r="B149" t="str">
            <v>INTERCHG RECV NEW SMYRNA BEAC</v>
          </cell>
          <cell r="C149">
            <v>0</v>
          </cell>
          <cell r="D149">
            <v>0</v>
          </cell>
        </row>
        <row r="150">
          <cell r="A150" t="str">
            <v>14323</v>
          </cell>
          <cell r="B150" t="str">
            <v>INTERCHG RECV SEBRING</v>
          </cell>
          <cell r="C150">
            <v>0</v>
          </cell>
          <cell r="D150">
            <v>0</v>
          </cell>
        </row>
        <row r="151">
          <cell r="A151" t="str">
            <v>14324</v>
          </cell>
          <cell r="B151" t="str">
            <v>INTERCHG RECV KISSIMMEE</v>
          </cell>
          <cell r="C151">
            <v>0</v>
          </cell>
          <cell r="D151">
            <v>0</v>
          </cell>
        </row>
        <row r="152">
          <cell r="A152" t="str">
            <v>14325</v>
          </cell>
          <cell r="B152" t="str">
            <v>INTERCHG RECV ST CLOUD</v>
          </cell>
          <cell r="C152">
            <v>-69</v>
          </cell>
          <cell r="D152">
            <v>488135.5</v>
          </cell>
        </row>
        <row r="153">
          <cell r="A153" t="str">
            <v>14326</v>
          </cell>
          <cell r="B153" t="str">
            <v>INTERCHG RECV FLA MUN POWER A</v>
          </cell>
          <cell r="C153">
            <v>0</v>
          </cell>
          <cell r="D153">
            <v>0</v>
          </cell>
        </row>
        <row r="154">
          <cell r="A154" t="str">
            <v>14327</v>
          </cell>
          <cell r="B154" t="str">
            <v>INTERCHG RECV SEMINOLE</v>
          </cell>
          <cell r="C154">
            <v>-2145.4899999999998</v>
          </cell>
          <cell r="D154">
            <v>17958.55</v>
          </cell>
        </row>
        <row r="155">
          <cell r="A155" t="str">
            <v>14328</v>
          </cell>
          <cell r="B155" t="str">
            <v>INTERCHG RECV STARKE</v>
          </cell>
          <cell r="C155">
            <v>0</v>
          </cell>
          <cell r="D155">
            <v>0</v>
          </cell>
        </row>
        <row r="156">
          <cell r="A156" t="str">
            <v>14329</v>
          </cell>
          <cell r="B156" t="str">
            <v>INTERCHG RECV GROSS RECPT TAX</v>
          </cell>
          <cell r="C156">
            <v>0</v>
          </cell>
          <cell r="D156">
            <v>0</v>
          </cell>
        </row>
        <row r="157">
          <cell r="A157" t="str">
            <v>14330</v>
          </cell>
          <cell r="B157" t="str">
            <v>INTERCHG RECV KEY WEST</v>
          </cell>
          <cell r="C157">
            <v>0</v>
          </cell>
          <cell r="D157">
            <v>0</v>
          </cell>
        </row>
        <row r="158">
          <cell r="A158" t="str">
            <v>14331</v>
          </cell>
          <cell r="B158" t="str">
            <v>INTERCHG RECV REEDY CREEK</v>
          </cell>
          <cell r="C158">
            <v>-94277</v>
          </cell>
          <cell r="D158">
            <v>797939.8</v>
          </cell>
        </row>
        <row r="159">
          <cell r="A159" t="str">
            <v>14332</v>
          </cell>
          <cell r="B159" t="str">
            <v>INTERCHG RECV WAUCHULA</v>
          </cell>
          <cell r="C159">
            <v>315862.28000000003</v>
          </cell>
          <cell r="D159">
            <v>628491.86</v>
          </cell>
        </row>
        <row r="160">
          <cell r="A160" t="str">
            <v>14333</v>
          </cell>
          <cell r="B160" t="str">
            <v>INTERCHG REC OGLETHORPE</v>
          </cell>
          <cell r="C160">
            <v>0</v>
          </cell>
          <cell r="D160">
            <v>0</v>
          </cell>
        </row>
        <row r="161">
          <cell r="A161" t="str">
            <v>14334</v>
          </cell>
          <cell r="B161" t="str">
            <v>INTERCHG RECV FT MEADE</v>
          </cell>
          <cell r="C161">
            <v>37411.279999999999</v>
          </cell>
          <cell r="D161">
            <v>245143</v>
          </cell>
        </row>
        <row r="162">
          <cell r="A162" t="str">
            <v>14335</v>
          </cell>
          <cell r="B162" t="str">
            <v>INTERCHG RECV TENN VALLEY AUT</v>
          </cell>
          <cell r="C162">
            <v>0</v>
          </cell>
          <cell r="D162">
            <v>0</v>
          </cell>
        </row>
        <row r="163">
          <cell r="A163" t="str">
            <v>14336</v>
          </cell>
          <cell r="B163" t="str">
            <v>INTERCHG RECV SOUTHERN COMPAN</v>
          </cell>
          <cell r="C163">
            <v>0</v>
          </cell>
          <cell r="D163">
            <v>0</v>
          </cell>
        </row>
        <row r="164">
          <cell r="A164" t="str">
            <v>14337</v>
          </cell>
          <cell r="B164" t="str">
            <v>INTERCHG RECV GEORGIA POWER</v>
          </cell>
          <cell r="C164">
            <v>0</v>
          </cell>
          <cell r="D164">
            <v>0</v>
          </cell>
        </row>
        <row r="165">
          <cell r="A165" t="str">
            <v>14338</v>
          </cell>
          <cell r="B165" t="str">
            <v>INTERCHG RECV AUBURNDALE PWR</v>
          </cell>
          <cell r="C165">
            <v>311106.76</v>
          </cell>
          <cell r="D165">
            <v>1348288.28</v>
          </cell>
        </row>
        <row r="166">
          <cell r="A166" t="str">
            <v>14339</v>
          </cell>
          <cell r="B166" t="str">
            <v>INTERCHANGE RECV. SONAT POWER</v>
          </cell>
          <cell r="C166">
            <v>0</v>
          </cell>
          <cell r="D166">
            <v>0</v>
          </cell>
        </row>
        <row r="167">
          <cell r="A167" t="str">
            <v>14340</v>
          </cell>
          <cell r="B167" t="str">
            <v>A/R EMPLOYEE PAYROLL ADVANCES</v>
          </cell>
          <cell r="C167">
            <v>75</v>
          </cell>
          <cell r="D167">
            <v>75</v>
          </cell>
        </row>
        <row r="168">
          <cell r="A168" t="str">
            <v>14341</v>
          </cell>
          <cell r="B168" t="str">
            <v>INTERCHG RECV KOCH.</v>
          </cell>
          <cell r="C168">
            <v>0</v>
          </cell>
          <cell r="D168">
            <v>0</v>
          </cell>
        </row>
        <row r="169">
          <cell r="A169" t="str">
            <v>14342</v>
          </cell>
          <cell r="B169" t="str">
            <v>INTERCHG RECV MORGAN STANLEY</v>
          </cell>
          <cell r="C169">
            <v>1104</v>
          </cell>
          <cell r="D169">
            <v>1104</v>
          </cell>
        </row>
        <row r="170">
          <cell r="A170" t="str">
            <v>14343</v>
          </cell>
          <cell r="B170" t="str">
            <v>INTERCHG RECV AQUILA ENERGY M</v>
          </cell>
          <cell r="C170">
            <v>0</v>
          </cell>
          <cell r="D170">
            <v>0</v>
          </cell>
        </row>
        <row r="171">
          <cell r="A171" t="str">
            <v>14344</v>
          </cell>
          <cell r="B171" t="str">
            <v>INTERCHG RECV RELIANT ENERGY</v>
          </cell>
          <cell r="C171">
            <v>0</v>
          </cell>
          <cell r="D171">
            <v>0</v>
          </cell>
        </row>
        <row r="172">
          <cell r="A172" t="str">
            <v>14345</v>
          </cell>
          <cell r="B172" t="str">
            <v>INTERCHG RECV CARGIL-ALLIANT,</v>
          </cell>
          <cell r="C172">
            <v>0</v>
          </cell>
          <cell r="D172">
            <v>135.69</v>
          </cell>
        </row>
        <row r="173">
          <cell r="A173" t="str">
            <v>14346</v>
          </cell>
          <cell r="B173" t="str">
            <v>A/R CARGILL FERTILIZER</v>
          </cell>
          <cell r="C173">
            <v>0</v>
          </cell>
          <cell r="D173">
            <v>0</v>
          </cell>
        </row>
        <row r="174">
          <cell r="A174" t="str">
            <v>14347</v>
          </cell>
          <cell r="B174" t="str">
            <v>INTERCHG RECV DUKE</v>
          </cell>
          <cell r="C174">
            <v>0</v>
          </cell>
          <cell r="D174">
            <v>0</v>
          </cell>
        </row>
        <row r="175">
          <cell r="A175" t="str">
            <v>14348</v>
          </cell>
          <cell r="B175" t="str">
            <v>INTERCHG RECV CORAL ENERGY</v>
          </cell>
          <cell r="C175">
            <v>0</v>
          </cell>
          <cell r="D175">
            <v>0</v>
          </cell>
        </row>
        <row r="176">
          <cell r="A176" t="str">
            <v>14349</v>
          </cell>
          <cell r="B176" t="str">
            <v>INTERCHG RECV ENRON</v>
          </cell>
          <cell r="C176">
            <v>0</v>
          </cell>
          <cell r="D176">
            <v>0</v>
          </cell>
        </row>
        <row r="177">
          <cell r="A177" t="str">
            <v>14350</v>
          </cell>
          <cell r="B177" t="str">
            <v>INTERCHANGE RECV IMC</v>
          </cell>
          <cell r="C177">
            <v>0</v>
          </cell>
          <cell r="D177">
            <v>0</v>
          </cell>
        </row>
        <row r="178">
          <cell r="A178" t="str">
            <v>14352</v>
          </cell>
          <cell r="B178" t="str">
            <v>M &amp; S RETURNED TO VENDOR</v>
          </cell>
          <cell r="C178">
            <v>-23122.37</v>
          </cell>
          <cell r="D178">
            <v>47498.66</v>
          </cell>
        </row>
        <row r="179">
          <cell r="A179" t="str">
            <v>14360</v>
          </cell>
          <cell r="B179" t="str">
            <v>INTERCHANGE RECV EL PASO</v>
          </cell>
          <cell r="C179">
            <v>0</v>
          </cell>
          <cell r="D179">
            <v>0</v>
          </cell>
        </row>
        <row r="180">
          <cell r="A180" t="str">
            <v>14364</v>
          </cell>
          <cell r="B180" t="str">
            <v>NATURAL GAS - BOOK OUT REC.</v>
          </cell>
          <cell r="C180">
            <v>2125570.7999999998</v>
          </cell>
          <cell r="D180">
            <v>2125570.7999999998</v>
          </cell>
        </row>
        <row r="181">
          <cell r="A181" t="str">
            <v>14365</v>
          </cell>
          <cell r="B181" t="str">
            <v>INTERCHG RECV CAROLINA POWER</v>
          </cell>
          <cell r="C181">
            <v>0</v>
          </cell>
          <cell r="D181">
            <v>0</v>
          </cell>
        </row>
        <row r="182">
          <cell r="A182" t="str">
            <v>14366</v>
          </cell>
          <cell r="B182" t="str">
            <v>INTERCHG RECV CONOCO</v>
          </cell>
          <cell r="C182">
            <v>0</v>
          </cell>
          <cell r="D182">
            <v>0</v>
          </cell>
        </row>
        <row r="183">
          <cell r="A183" t="str">
            <v>14367</v>
          </cell>
          <cell r="B183" t="str">
            <v>INTERCHG RECV DYNEGY POWER</v>
          </cell>
          <cell r="C183">
            <v>0</v>
          </cell>
          <cell r="D183">
            <v>0</v>
          </cell>
        </row>
        <row r="184">
          <cell r="A184" t="str">
            <v>14368</v>
          </cell>
          <cell r="B184" t="str">
            <v>INTERCHG RECV COBB ELECTRIC M</v>
          </cell>
          <cell r="C184">
            <v>0</v>
          </cell>
          <cell r="D184">
            <v>0</v>
          </cell>
        </row>
        <row r="185">
          <cell r="A185" t="str">
            <v>14369</v>
          </cell>
          <cell r="B185" t="str">
            <v>INTERCHANGE RECEIVABLE TWG</v>
          </cell>
          <cell r="C185">
            <v>0</v>
          </cell>
          <cell r="D185">
            <v>0</v>
          </cell>
        </row>
        <row r="186">
          <cell r="A186" t="str">
            <v>14370</v>
          </cell>
          <cell r="B186" t="str">
            <v>INTERCHANGE RECEIVABLE CINERG</v>
          </cell>
          <cell r="C186">
            <v>0</v>
          </cell>
          <cell r="D186">
            <v>5723.69</v>
          </cell>
        </row>
        <row r="187">
          <cell r="A187" t="str">
            <v>14371</v>
          </cell>
          <cell r="B187" t="str">
            <v>INTERCHG RECV TENASKA POWER S</v>
          </cell>
          <cell r="C187">
            <v>62700</v>
          </cell>
          <cell r="D187">
            <v>62700</v>
          </cell>
        </row>
        <row r="188">
          <cell r="A188" t="str">
            <v>143</v>
          </cell>
          <cell r="B188" t="str">
            <v>ACCOUNT TOTAL</v>
          </cell>
          <cell r="C188">
            <v>33221812.239999998</v>
          </cell>
          <cell r="D188">
            <v>42968934.789999999</v>
          </cell>
        </row>
        <row r="189">
          <cell r="A189" t="str">
            <v>14400</v>
          </cell>
          <cell r="B189" t="str">
            <v>ACCUM PROV FOR UNCOLL ACCTS</v>
          </cell>
          <cell r="C189">
            <v>448575.81</v>
          </cell>
          <cell r="D189">
            <v>-461783.37</v>
          </cell>
        </row>
        <row r="190">
          <cell r="A190" t="str">
            <v>14422</v>
          </cell>
          <cell r="B190" t="str">
            <v>BAD DEBT RESERVE ADJUSTMENT</v>
          </cell>
          <cell r="C190">
            <v>0</v>
          </cell>
          <cell r="D190">
            <v>-158848.31</v>
          </cell>
        </row>
        <row r="191">
          <cell r="A191" t="str">
            <v>144</v>
          </cell>
          <cell r="B191" t="str">
            <v>ACCOUNT TOTAL</v>
          </cell>
          <cell r="C191">
            <v>448575.81</v>
          </cell>
          <cell r="D191">
            <v>-620631.68000000005</v>
          </cell>
        </row>
        <row r="192">
          <cell r="A192" t="str">
            <v>14603</v>
          </cell>
          <cell r="B192" t="str">
            <v>A/R ASSOC CO TECO PROPERTIES</v>
          </cell>
          <cell r="C192">
            <v>-559.91</v>
          </cell>
          <cell r="D192">
            <v>1297.29</v>
          </cell>
        </row>
        <row r="193">
          <cell r="A193" t="str">
            <v>14604</v>
          </cell>
          <cell r="B193" t="str">
            <v>A/R ASSOC CO TECO BULK TERMIN</v>
          </cell>
          <cell r="C193">
            <v>976026.96</v>
          </cell>
          <cell r="D193">
            <v>982443.67</v>
          </cell>
        </row>
        <row r="194">
          <cell r="A194" t="str">
            <v>14605</v>
          </cell>
          <cell r="B194" t="str">
            <v>A/R ASSOC CO TECO BARGE LINE</v>
          </cell>
          <cell r="C194">
            <v>-361.92</v>
          </cell>
          <cell r="D194">
            <v>167.19</v>
          </cell>
        </row>
        <row r="195">
          <cell r="A195" t="str">
            <v>14606</v>
          </cell>
          <cell r="B195" t="str">
            <v>A/R ASSOC CO TECO OCEAN SHIPP</v>
          </cell>
          <cell r="C195">
            <v>-167386.89000000001</v>
          </cell>
          <cell r="D195">
            <v>463769.52</v>
          </cell>
        </row>
        <row r="196">
          <cell r="A196" t="str">
            <v>14609</v>
          </cell>
          <cell r="B196" t="str">
            <v>A/R ASSOC CO TECO ENERGY</v>
          </cell>
          <cell r="C196">
            <v>-532394.71</v>
          </cell>
          <cell r="D196">
            <v>770692.56</v>
          </cell>
        </row>
        <row r="197">
          <cell r="A197" t="str">
            <v>14610</v>
          </cell>
          <cell r="B197" t="str">
            <v>A/R ASSOC CO TECO TRANS &amp; TRA</v>
          </cell>
          <cell r="C197">
            <v>-15719.16</v>
          </cell>
          <cell r="D197">
            <v>276770.24</v>
          </cell>
        </row>
        <row r="198">
          <cell r="A198" t="str">
            <v>14611</v>
          </cell>
          <cell r="B198" t="str">
            <v>A/R ASSOC CO TECO COAL CORP</v>
          </cell>
          <cell r="C198">
            <v>17849.96</v>
          </cell>
          <cell r="D198">
            <v>53666.35</v>
          </cell>
        </row>
        <row r="199">
          <cell r="A199" t="str">
            <v>14615</v>
          </cell>
          <cell r="B199" t="str">
            <v>A/R TECO PROP BUS DEV COSTS</v>
          </cell>
          <cell r="C199">
            <v>0</v>
          </cell>
          <cell r="D199">
            <v>0</v>
          </cell>
        </row>
        <row r="200">
          <cell r="A200" t="str">
            <v>14616</v>
          </cell>
          <cell r="B200" t="str">
            <v>A/R ASSOC CO  P.E.C</v>
          </cell>
          <cell r="C200">
            <v>20948.66</v>
          </cell>
          <cell r="D200">
            <v>48458.75</v>
          </cell>
        </row>
        <row r="201">
          <cell r="A201" t="str">
            <v>14618</v>
          </cell>
          <cell r="B201" t="str">
            <v>A/R ASSOC CO TECO FINANCE</v>
          </cell>
          <cell r="C201">
            <v>0</v>
          </cell>
          <cell r="D201">
            <v>0</v>
          </cell>
        </row>
        <row r="202">
          <cell r="A202" t="str">
            <v>14620</v>
          </cell>
          <cell r="B202" t="str">
            <v>A/R TECO ENERGY DONATIONS</v>
          </cell>
          <cell r="C202">
            <v>0</v>
          </cell>
          <cell r="D202">
            <v>0</v>
          </cell>
        </row>
        <row r="203">
          <cell r="A203" t="str">
            <v>14621</v>
          </cell>
          <cell r="B203" t="str">
            <v>A/R HPP INTERCHANGE</v>
          </cell>
          <cell r="C203">
            <v>0</v>
          </cell>
          <cell r="D203">
            <v>0</v>
          </cell>
        </row>
        <row r="204">
          <cell r="A204" t="str">
            <v>14622</v>
          </cell>
          <cell r="B204" t="str">
            <v>A/R ASSOC CO TPS - SAN JOSE P</v>
          </cell>
          <cell r="C204">
            <v>0</v>
          </cell>
          <cell r="D204">
            <v>0</v>
          </cell>
        </row>
        <row r="205">
          <cell r="A205" t="str">
            <v>14623</v>
          </cell>
          <cell r="B205" t="str">
            <v>A/R ASSOC CO TECO POWER SERVI</v>
          </cell>
          <cell r="C205">
            <v>0</v>
          </cell>
          <cell r="D205">
            <v>10882.42</v>
          </cell>
        </row>
        <row r="206">
          <cell r="A206" t="str">
            <v>14625</v>
          </cell>
          <cell r="B206" t="str">
            <v>A/R TECO ENERGY SOURCE</v>
          </cell>
          <cell r="C206">
            <v>0</v>
          </cell>
          <cell r="D206">
            <v>-4835.22</v>
          </cell>
        </row>
        <row r="207">
          <cell r="A207" t="str">
            <v>14626</v>
          </cell>
          <cell r="B207" t="str">
            <v>A/R ENERGY NONALLOCABLE COSTS</v>
          </cell>
          <cell r="C207">
            <v>0</v>
          </cell>
          <cell r="D207">
            <v>0</v>
          </cell>
        </row>
        <row r="208">
          <cell r="A208" t="str">
            <v>14627</v>
          </cell>
          <cell r="B208" t="str">
            <v>A/R TWG - MERCHANT</v>
          </cell>
          <cell r="C208">
            <v>-83132.990000000005</v>
          </cell>
          <cell r="D208">
            <v>91264.6</v>
          </cell>
        </row>
        <row r="209">
          <cell r="A209" t="str">
            <v>14628</v>
          </cell>
          <cell r="B209" t="str">
            <v>A/R HPP OPERATIONS</v>
          </cell>
          <cell r="C209">
            <v>56</v>
          </cell>
          <cell r="D209">
            <v>-2941.01</v>
          </cell>
        </row>
        <row r="210">
          <cell r="A210" t="str">
            <v>14629</v>
          </cell>
          <cell r="B210" t="str">
            <v>A/R TECO GUATEMALA, INC.</v>
          </cell>
          <cell r="C210">
            <v>-4548.68</v>
          </cell>
          <cell r="D210">
            <v>138852.53</v>
          </cell>
        </row>
        <row r="211">
          <cell r="A211" t="str">
            <v>14634</v>
          </cell>
          <cell r="B211" t="str">
            <v>A/R PRIOR ENERGY</v>
          </cell>
          <cell r="C211">
            <v>34.86</v>
          </cell>
          <cell r="D211">
            <v>139.44</v>
          </cell>
        </row>
        <row r="212">
          <cell r="A212" t="str">
            <v>14635</v>
          </cell>
          <cell r="B212" t="str">
            <v>A/R TCAE PROJECT/GUATEMALA</v>
          </cell>
          <cell r="C212">
            <v>0</v>
          </cell>
          <cell r="D212">
            <v>0</v>
          </cell>
        </row>
        <row r="213">
          <cell r="A213" t="str">
            <v>14636</v>
          </cell>
          <cell r="B213" t="str">
            <v>A/R TECO ENERGY SERVICES</v>
          </cell>
          <cell r="C213">
            <v>0</v>
          </cell>
          <cell r="D213">
            <v>0</v>
          </cell>
        </row>
        <row r="214">
          <cell r="A214" t="str">
            <v>14637</v>
          </cell>
          <cell r="B214" t="str">
            <v>BCH O &amp; M</v>
          </cell>
          <cell r="C214">
            <v>0</v>
          </cell>
          <cell r="D214">
            <v>0</v>
          </cell>
        </row>
        <row r="215">
          <cell r="A215" t="str">
            <v>14641</v>
          </cell>
          <cell r="B215" t="str">
            <v>A/R ASSOC CO TECO SOLUTIONS</v>
          </cell>
          <cell r="C215">
            <v>0</v>
          </cell>
          <cell r="D215">
            <v>0</v>
          </cell>
        </row>
        <row r="216">
          <cell r="A216" t="str">
            <v>14650</v>
          </cell>
          <cell r="B216" t="str">
            <v>A/R PEOPLES GAS SYSTEM (NATUR</v>
          </cell>
          <cell r="C216">
            <v>-1205575.19</v>
          </cell>
          <cell r="D216">
            <v>3500570.47</v>
          </cell>
        </row>
        <row r="217">
          <cell r="A217" t="str">
            <v>14651</v>
          </cell>
          <cell r="B217" t="str">
            <v>A/R TECO PEOPLES GAS - GAS SA</v>
          </cell>
          <cell r="C217">
            <v>8276.67</v>
          </cell>
          <cell r="D217">
            <v>8276.67</v>
          </cell>
        </row>
        <row r="218">
          <cell r="A218" t="str">
            <v>14653</v>
          </cell>
          <cell r="B218" t="str">
            <v>A/R PEOPLES GAS METER READING</v>
          </cell>
          <cell r="C218">
            <v>0</v>
          </cell>
          <cell r="D218">
            <v>0</v>
          </cell>
        </row>
        <row r="219">
          <cell r="A219" t="str">
            <v>14654</v>
          </cell>
          <cell r="B219" t="str">
            <v>A/R PEOPLES GAS METER READING</v>
          </cell>
          <cell r="C219">
            <v>0</v>
          </cell>
          <cell r="D219">
            <v>0</v>
          </cell>
        </row>
        <row r="220">
          <cell r="A220" t="str">
            <v>14657</v>
          </cell>
          <cell r="B220" t="str">
            <v>A/R TECO GAS SERVICES</v>
          </cell>
          <cell r="C220">
            <v>0</v>
          </cell>
          <cell r="D220">
            <v>-3751.28</v>
          </cell>
        </row>
        <row r="221">
          <cell r="A221" t="str">
            <v>14658</v>
          </cell>
          <cell r="B221" t="str">
            <v>TECO PARTNERS O&amp;M EXPENDITURE</v>
          </cell>
          <cell r="C221">
            <v>2555.0500000000002</v>
          </cell>
          <cell r="D221">
            <v>54375.27</v>
          </cell>
        </row>
        <row r="222">
          <cell r="A222" t="str">
            <v>14660</v>
          </cell>
          <cell r="B222" t="str">
            <v>A/R ASSOC COMPANY-PGS CAPITAL</v>
          </cell>
          <cell r="C222">
            <v>49890.38</v>
          </cell>
          <cell r="D222">
            <v>112032.14</v>
          </cell>
        </row>
        <row r="223">
          <cell r="A223" t="str">
            <v>14662</v>
          </cell>
          <cell r="B223" t="str">
            <v>TECO POWER SERVICES - CAPITAL</v>
          </cell>
          <cell r="C223">
            <v>0</v>
          </cell>
          <cell r="D223">
            <v>-357.92</v>
          </cell>
        </row>
        <row r="224">
          <cell r="A224" t="str">
            <v>14663</v>
          </cell>
          <cell r="B224" t="str">
            <v>TECO COAL - CAPITAL</v>
          </cell>
          <cell r="C224">
            <v>0</v>
          </cell>
          <cell r="D224">
            <v>0</v>
          </cell>
        </row>
        <row r="225">
          <cell r="A225" t="str">
            <v>14664</v>
          </cell>
          <cell r="B225" t="str">
            <v>TECO ENERGY SERVICES CAPITAL</v>
          </cell>
          <cell r="C225">
            <v>0</v>
          </cell>
          <cell r="D225">
            <v>0</v>
          </cell>
        </row>
        <row r="226">
          <cell r="A226" t="str">
            <v>14665</v>
          </cell>
          <cell r="B226" t="str">
            <v>PRIOR ENERGY - CAPITAL</v>
          </cell>
          <cell r="C226">
            <v>0</v>
          </cell>
          <cell r="D226">
            <v>0</v>
          </cell>
        </row>
        <row r="227">
          <cell r="A227" t="str">
            <v>14669</v>
          </cell>
          <cell r="B227" t="str">
            <v>TECO ENERGY CAPITAL</v>
          </cell>
          <cell r="C227">
            <v>36175.550000000003</v>
          </cell>
          <cell r="D227">
            <v>41359.24</v>
          </cell>
        </row>
        <row r="228">
          <cell r="A228" t="str">
            <v>14699</v>
          </cell>
          <cell r="B228" t="str">
            <v>JOB ORDER CLEARING</v>
          </cell>
          <cell r="C228">
            <v>0</v>
          </cell>
          <cell r="D228">
            <v>0</v>
          </cell>
        </row>
        <row r="229">
          <cell r="A229" t="str">
            <v>146</v>
          </cell>
          <cell r="B229" t="str">
            <v>ACCOUNT TOTAL</v>
          </cell>
          <cell r="C229">
            <v>-897865.36</v>
          </cell>
          <cell r="D229">
            <v>6543132.9199999999</v>
          </cell>
        </row>
        <row r="230">
          <cell r="A230" t="str">
            <v>15110</v>
          </cell>
          <cell r="B230" t="str">
            <v>FUEL STOCK COAL</v>
          </cell>
          <cell r="C230">
            <v>-1602991.39</v>
          </cell>
          <cell r="D230">
            <v>58972602.259999998</v>
          </cell>
        </row>
        <row r="231">
          <cell r="A231" t="str">
            <v>15111</v>
          </cell>
          <cell r="B231" t="str">
            <v>FUEL STOCK OIL #6</v>
          </cell>
          <cell r="C231">
            <v>87734.47</v>
          </cell>
          <cell r="D231">
            <v>833060.36</v>
          </cell>
        </row>
        <row r="232">
          <cell r="A232" t="str">
            <v>15112</v>
          </cell>
          <cell r="B232" t="str">
            <v>FUEL STOCK OIL #2</v>
          </cell>
          <cell r="C232">
            <v>-328819.78999999998</v>
          </cell>
          <cell r="D232">
            <v>5829165.9199999999</v>
          </cell>
        </row>
        <row r="233">
          <cell r="A233" t="str">
            <v>15113</v>
          </cell>
          <cell r="B233" t="str">
            <v>FUEL STOCK COAL ADDITIVE</v>
          </cell>
          <cell r="C233">
            <v>0</v>
          </cell>
          <cell r="D233">
            <v>0</v>
          </cell>
        </row>
        <row r="234">
          <cell r="A234" t="str">
            <v>15114</v>
          </cell>
          <cell r="B234" t="str">
            <v>FUEL STOCK OIL ADDITIVE #6</v>
          </cell>
          <cell r="C234">
            <v>0</v>
          </cell>
          <cell r="D234">
            <v>0</v>
          </cell>
        </row>
        <row r="235">
          <cell r="A235" t="str">
            <v>15117</v>
          </cell>
          <cell r="B235" t="str">
            <v>FUEL STOCK NATURAL GAS</v>
          </cell>
          <cell r="C235">
            <v>706934.27</v>
          </cell>
          <cell r="D235">
            <v>2544198.0499999998</v>
          </cell>
        </row>
        <row r="236">
          <cell r="A236" t="str">
            <v>15118</v>
          </cell>
          <cell r="B236" t="str">
            <v>FUEL STOCK PROPANE</v>
          </cell>
          <cell r="C236">
            <v>836.16</v>
          </cell>
          <cell r="D236">
            <v>20132.7</v>
          </cell>
        </row>
        <row r="237">
          <cell r="A237" t="str">
            <v>15119</v>
          </cell>
          <cell r="B237" t="str">
            <v>FUEL STOCK METHANE</v>
          </cell>
          <cell r="C237">
            <v>0</v>
          </cell>
          <cell r="D237">
            <v>0</v>
          </cell>
        </row>
        <row r="238">
          <cell r="A238" t="str">
            <v>151</v>
          </cell>
          <cell r="B238" t="str">
            <v>ACCOUNT TOTAL</v>
          </cell>
          <cell r="C238">
            <v>-1136306.28</v>
          </cell>
          <cell r="D238">
            <v>68199159.290000007</v>
          </cell>
        </row>
        <row r="239">
          <cell r="A239" t="str">
            <v>15207</v>
          </cell>
          <cell r="B239" t="str">
            <v>FUEL STOCK EXP #6 OIL-LEGAL</v>
          </cell>
          <cell r="C239">
            <v>0</v>
          </cell>
          <cell r="D239">
            <v>0</v>
          </cell>
        </row>
        <row r="240">
          <cell r="A240" t="str">
            <v>15209</v>
          </cell>
          <cell r="B240" t="str">
            <v>FUEL STOCK EXP LEGAL</v>
          </cell>
          <cell r="C240">
            <v>0</v>
          </cell>
          <cell r="D240">
            <v>0</v>
          </cell>
        </row>
        <row r="241">
          <cell r="A241" t="str">
            <v>15214</v>
          </cell>
          <cell r="B241" t="str">
            <v>FUEL STOCK EXPENSE OIL #6</v>
          </cell>
          <cell r="C241">
            <v>0</v>
          </cell>
          <cell r="D241">
            <v>0</v>
          </cell>
        </row>
        <row r="242">
          <cell r="A242" t="str">
            <v>15215</v>
          </cell>
          <cell r="B242" t="str">
            <v>FUEL STOCK EXPENSE OIL #2</v>
          </cell>
          <cell r="C242">
            <v>0</v>
          </cell>
          <cell r="D242">
            <v>0</v>
          </cell>
        </row>
        <row r="243">
          <cell r="A243" t="str">
            <v>15216</v>
          </cell>
          <cell r="B243" t="str">
            <v>FUEL STOCK EXPENSE COAL</v>
          </cell>
          <cell r="C243">
            <v>-20.239999999999998</v>
          </cell>
          <cell r="D243">
            <v>0</v>
          </cell>
        </row>
        <row r="244">
          <cell r="A244" t="str">
            <v>15217</v>
          </cell>
          <cell r="B244" t="str">
            <v>FUEL STOCK EXPENSE-PROPANE</v>
          </cell>
          <cell r="C244">
            <v>0</v>
          </cell>
          <cell r="D244">
            <v>0</v>
          </cell>
        </row>
        <row r="245">
          <cell r="A245" t="str">
            <v>15218</v>
          </cell>
          <cell r="B245" t="str">
            <v>FUEL STOCK EXPENSE - NATURAL</v>
          </cell>
          <cell r="C245">
            <v>0</v>
          </cell>
          <cell r="D245">
            <v>0</v>
          </cell>
        </row>
        <row r="246">
          <cell r="A246" t="str">
            <v>15234</v>
          </cell>
          <cell r="B246" t="str">
            <v>FUEL STOCK EXPENSE #6.</v>
          </cell>
          <cell r="C246">
            <v>0</v>
          </cell>
          <cell r="D246">
            <v>0</v>
          </cell>
        </row>
        <row r="247">
          <cell r="A247" t="str">
            <v>15235</v>
          </cell>
          <cell r="B247" t="str">
            <v>FUEL STOCK EXPENSE #2 OIL.</v>
          </cell>
          <cell r="C247">
            <v>0</v>
          </cell>
          <cell r="D247">
            <v>0</v>
          </cell>
        </row>
        <row r="248">
          <cell r="A248" t="str">
            <v>15236</v>
          </cell>
          <cell r="B248" t="str">
            <v>FUEL STOCK EXPENSE COAL.</v>
          </cell>
          <cell r="C248">
            <v>0</v>
          </cell>
          <cell r="D248">
            <v>0</v>
          </cell>
        </row>
        <row r="249">
          <cell r="A249" t="str">
            <v>152</v>
          </cell>
          <cell r="B249" t="str">
            <v>ACCOUNT TOTAL</v>
          </cell>
          <cell r="C249">
            <v>-20.239999999999998</v>
          </cell>
          <cell r="D249">
            <v>0</v>
          </cell>
        </row>
        <row r="250">
          <cell r="A250" t="str">
            <v>15301</v>
          </cell>
          <cell r="B250" t="str">
            <v>RESIDUALS FLY ASH GN</v>
          </cell>
          <cell r="C250">
            <v>0</v>
          </cell>
          <cell r="D250">
            <v>0</v>
          </cell>
        </row>
        <row r="251">
          <cell r="A251" t="str">
            <v>15302</v>
          </cell>
          <cell r="B251" t="str">
            <v>RESIDUALS FLY ASH BB</v>
          </cell>
          <cell r="C251">
            <v>0</v>
          </cell>
          <cell r="D251">
            <v>0</v>
          </cell>
        </row>
        <row r="252">
          <cell r="A252" t="str">
            <v>15306</v>
          </cell>
          <cell r="B252" t="str">
            <v>RESIDUALS BOTTOM ASH OTHER BB</v>
          </cell>
          <cell r="C252">
            <v>0</v>
          </cell>
          <cell r="D252">
            <v>0</v>
          </cell>
        </row>
        <row r="253">
          <cell r="A253" t="str">
            <v>15311</v>
          </cell>
          <cell r="B253" t="str">
            <v>RESIDUALS SLAG  GN</v>
          </cell>
          <cell r="C253">
            <v>0</v>
          </cell>
          <cell r="D253">
            <v>0</v>
          </cell>
        </row>
        <row r="254">
          <cell r="A254" t="str">
            <v>15312</v>
          </cell>
          <cell r="B254" t="str">
            <v>RESIDUALS SLAG  BB</v>
          </cell>
          <cell r="C254">
            <v>0</v>
          </cell>
          <cell r="D254">
            <v>0</v>
          </cell>
        </row>
        <row r="255">
          <cell r="A255" t="str">
            <v>15314</v>
          </cell>
          <cell r="B255" t="str">
            <v>RESIDUALS SLAG-POLK #1</v>
          </cell>
          <cell r="C255">
            <v>0</v>
          </cell>
          <cell r="D255">
            <v>0</v>
          </cell>
        </row>
        <row r="256">
          <cell r="A256" t="str">
            <v>15320</v>
          </cell>
          <cell r="B256" t="str">
            <v>RESID BRINE CONCENTRATE POLK</v>
          </cell>
          <cell r="C256">
            <v>0</v>
          </cell>
          <cell r="D256">
            <v>0</v>
          </cell>
        </row>
        <row r="257">
          <cell r="A257" t="str">
            <v>15324</v>
          </cell>
          <cell r="B257" t="str">
            <v>RESIDUALS SULFURIC ACID POLK</v>
          </cell>
          <cell r="C257">
            <v>0</v>
          </cell>
          <cell r="D257">
            <v>0</v>
          </cell>
        </row>
        <row r="258">
          <cell r="A258" t="str">
            <v>153</v>
          </cell>
          <cell r="B258" t="str">
            <v>ACCOUNT TOTAL</v>
          </cell>
          <cell r="C258">
            <v>0</v>
          </cell>
          <cell r="D258">
            <v>0</v>
          </cell>
        </row>
        <row r="259">
          <cell r="A259" t="str">
            <v>15401</v>
          </cell>
          <cell r="B259" t="str">
            <v>MATL &amp; SUPP GEN STORES ISSUE</v>
          </cell>
          <cell r="C259">
            <v>-150697.68</v>
          </cell>
          <cell r="D259">
            <v>41715995.259999998</v>
          </cell>
        </row>
        <row r="260">
          <cell r="A260" t="str">
            <v>15421</v>
          </cell>
          <cell r="B260" t="str">
            <v>MATL &amp; SUPP RNB</v>
          </cell>
          <cell r="C260">
            <v>527074.56999999995</v>
          </cell>
          <cell r="D260">
            <v>2962655.47</v>
          </cell>
        </row>
        <row r="261">
          <cell r="A261" t="str">
            <v>15425</v>
          </cell>
          <cell r="B261" t="str">
            <v>MATL &amp; SUPP OBSOLETE RESERVE</v>
          </cell>
          <cell r="C261">
            <v>0</v>
          </cell>
          <cell r="D261">
            <v>0</v>
          </cell>
        </row>
        <row r="262">
          <cell r="A262" t="str">
            <v>15449</v>
          </cell>
          <cell r="B262" t="str">
            <v>MATL &amp; SUPP ADDITIVES-BIG BEN</v>
          </cell>
          <cell r="C262">
            <v>0</v>
          </cell>
          <cell r="D262">
            <v>0</v>
          </cell>
        </row>
        <row r="263">
          <cell r="A263" t="str">
            <v>15459</v>
          </cell>
          <cell r="B263" t="str">
            <v>MATL &amp; SUPP-ADDITIVES-GANNON</v>
          </cell>
          <cell r="C263">
            <v>0</v>
          </cell>
          <cell r="D263">
            <v>0</v>
          </cell>
        </row>
        <row r="264">
          <cell r="A264" t="str">
            <v>15470</v>
          </cell>
          <cell r="B264" t="str">
            <v>MATL&amp;SUPP-ADDITIVES-POLK</v>
          </cell>
          <cell r="C264">
            <v>0</v>
          </cell>
          <cell r="D264">
            <v>0</v>
          </cell>
        </row>
        <row r="265">
          <cell r="A265" t="str">
            <v>154</v>
          </cell>
          <cell r="B265" t="str">
            <v>ACCOUNT TOTAL</v>
          </cell>
          <cell r="C265">
            <v>376376.89</v>
          </cell>
          <cell r="D265">
            <v>44678650.729999997</v>
          </cell>
        </row>
        <row r="266">
          <cell r="A266" t="str">
            <v>15810</v>
          </cell>
          <cell r="B266" t="str">
            <v>CAAA ALLOWANCES</v>
          </cell>
          <cell r="C266">
            <v>0</v>
          </cell>
          <cell r="D266">
            <v>0</v>
          </cell>
        </row>
        <row r="267">
          <cell r="A267" t="str">
            <v>158</v>
          </cell>
          <cell r="B267" t="str">
            <v>ACCOUNT TOTAL</v>
          </cell>
          <cell r="C267">
            <v>0</v>
          </cell>
          <cell r="D267">
            <v>0</v>
          </cell>
        </row>
        <row r="268">
          <cell r="A268" t="str">
            <v>16300</v>
          </cell>
          <cell r="B268" t="str">
            <v>T&amp;D STORES CLEARING ACCOUNT</v>
          </cell>
          <cell r="C268">
            <v>0</v>
          </cell>
          <cell r="D268">
            <v>0</v>
          </cell>
        </row>
        <row r="269">
          <cell r="A269" t="str">
            <v>16301</v>
          </cell>
          <cell r="B269" t="str">
            <v>EXPENSES T&amp;D STOREROOM</v>
          </cell>
          <cell r="C269">
            <v>0</v>
          </cell>
          <cell r="D269">
            <v>0</v>
          </cell>
        </row>
        <row r="270">
          <cell r="A270" t="str">
            <v>16302</v>
          </cell>
          <cell r="B270" t="str">
            <v>EXPENSES SALVAGE</v>
          </cell>
          <cell r="C270">
            <v>0</v>
          </cell>
          <cell r="D270">
            <v>0</v>
          </cell>
        </row>
        <row r="271">
          <cell r="A271" t="str">
            <v>16303</v>
          </cell>
          <cell r="B271" t="str">
            <v>EXPENSES MATERIAL MGMT SYS</v>
          </cell>
          <cell r="C271">
            <v>0</v>
          </cell>
          <cell r="D271">
            <v>0</v>
          </cell>
        </row>
        <row r="272">
          <cell r="A272" t="str">
            <v>16304</v>
          </cell>
          <cell r="B272" t="str">
            <v>EXPENSES PRODUCTION STOREROOM</v>
          </cell>
          <cell r="C272">
            <v>0</v>
          </cell>
          <cell r="D272">
            <v>0</v>
          </cell>
        </row>
        <row r="273">
          <cell r="A273" t="str">
            <v>16305</v>
          </cell>
          <cell r="B273" t="str">
            <v>FREIGHT &amp; OTHER PRODUCTION</v>
          </cell>
          <cell r="C273">
            <v>0</v>
          </cell>
          <cell r="D273">
            <v>0</v>
          </cell>
        </row>
        <row r="274">
          <cell r="A274" t="str">
            <v>16306</v>
          </cell>
          <cell r="B274" t="str">
            <v>FREIGHT &amp; OTHER T&amp;D GENERAL</v>
          </cell>
          <cell r="C274">
            <v>0</v>
          </cell>
          <cell r="D274">
            <v>0</v>
          </cell>
        </row>
        <row r="275">
          <cell r="A275" t="str">
            <v>16307</v>
          </cell>
          <cell r="B275" t="str">
            <v>SALE OF STOCK MATERIALS</v>
          </cell>
          <cell r="C275">
            <v>0</v>
          </cell>
          <cell r="D275">
            <v>171.36</v>
          </cell>
        </row>
        <row r="276">
          <cell r="A276" t="str">
            <v>16310</v>
          </cell>
          <cell r="B276" t="str">
            <v>STORES CLEARING GANNON STATIO</v>
          </cell>
          <cell r="C276">
            <v>0</v>
          </cell>
          <cell r="D276">
            <v>0</v>
          </cell>
        </row>
        <row r="277">
          <cell r="A277" t="str">
            <v>16311</v>
          </cell>
          <cell r="B277" t="str">
            <v>STORES CLEARING BIG BEND STAT</v>
          </cell>
          <cell r="C277">
            <v>0</v>
          </cell>
          <cell r="D277">
            <v>0</v>
          </cell>
        </row>
        <row r="278">
          <cell r="A278" t="str">
            <v>16312</v>
          </cell>
          <cell r="B278" t="str">
            <v>STORES CLEARING POLK POWER ST</v>
          </cell>
          <cell r="C278">
            <v>0</v>
          </cell>
          <cell r="D278">
            <v>0</v>
          </cell>
        </row>
        <row r="279">
          <cell r="A279" t="str">
            <v>16340</v>
          </cell>
          <cell r="B279" t="str">
            <v>IT STANDARD CLEARING</v>
          </cell>
          <cell r="C279">
            <v>-1014115.73</v>
          </cell>
          <cell r="D279">
            <v>0</v>
          </cell>
        </row>
        <row r="280">
          <cell r="A280" t="str">
            <v>16341</v>
          </cell>
          <cell r="B280" t="str">
            <v>IT SVC-TEC CORPORATE</v>
          </cell>
          <cell r="C280">
            <v>-40170.79</v>
          </cell>
          <cell r="D280">
            <v>0</v>
          </cell>
        </row>
        <row r="281">
          <cell r="A281" t="str">
            <v>16342</v>
          </cell>
          <cell r="B281" t="str">
            <v>IT SVC-TEC ENERGY CUSTOMER SE</v>
          </cell>
          <cell r="C281">
            <v>314315.84000000003</v>
          </cell>
          <cell r="D281">
            <v>0</v>
          </cell>
        </row>
        <row r="282">
          <cell r="A282" t="str">
            <v>16343</v>
          </cell>
          <cell r="B282" t="str">
            <v>IT SVC-TEC FINANCE</v>
          </cell>
          <cell r="C282">
            <v>63238.11</v>
          </cell>
          <cell r="D282">
            <v>0</v>
          </cell>
        </row>
        <row r="283">
          <cell r="A283" t="str">
            <v>16344</v>
          </cell>
          <cell r="B283" t="str">
            <v>IT SVC - TEC GENERATION SERVI</v>
          </cell>
          <cell r="C283">
            <v>-501511.95</v>
          </cell>
          <cell r="D283">
            <v>0</v>
          </cell>
        </row>
        <row r="284">
          <cell r="A284" t="str">
            <v>16345</v>
          </cell>
          <cell r="B284" t="str">
            <v>IT SVC-TEC REG AFFAIRS</v>
          </cell>
          <cell r="C284">
            <v>54293.16</v>
          </cell>
          <cell r="D284">
            <v>0</v>
          </cell>
        </row>
        <row r="285">
          <cell r="A285" t="str">
            <v>16346</v>
          </cell>
          <cell r="B285" t="str">
            <v>IT SVC-TEC HUMAN RESOURCES</v>
          </cell>
          <cell r="C285">
            <v>-32982.31</v>
          </cell>
          <cell r="D285">
            <v>0</v>
          </cell>
        </row>
        <row r="286">
          <cell r="A286" t="str">
            <v>16347</v>
          </cell>
          <cell r="B286" t="str">
            <v>IT SVC-SERVICES</v>
          </cell>
          <cell r="C286">
            <v>-190000.09</v>
          </cell>
          <cell r="D286">
            <v>0</v>
          </cell>
        </row>
        <row r="287">
          <cell r="A287" t="str">
            <v>16348</v>
          </cell>
          <cell r="B287" t="str">
            <v>IT SVC-TEC INFO TECHNOLOGY</v>
          </cell>
          <cell r="C287">
            <v>0</v>
          </cell>
          <cell r="D287">
            <v>0</v>
          </cell>
        </row>
        <row r="288">
          <cell r="A288" t="str">
            <v>16349</v>
          </cell>
          <cell r="B288" t="str">
            <v>IT SVC-TEC ENERGY DELIVERY</v>
          </cell>
          <cell r="C288">
            <v>115554.35</v>
          </cell>
          <cell r="D288">
            <v>0</v>
          </cell>
        </row>
        <row r="289">
          <cell r="A289" t="str">
            <v>16350</v>
          </cell>
          <cell r="B289" t="str">
            <v>IT SVC-TEC CORP COMM</v>
          </cell>
          <cell r="C289">
            <v>-12911.84</v>
          </cell>
          <cell r="D289">
            <v>0</v>
          </cell>
        </row>
        <row r="290">
          <cell r="A290" t="str">
            <v>16351</v>
          </cell>
          <cell r="B290" t="str">
            <v>IT SVC-TEC COMMUNITY AFFAIRS</v>
          </cell>
          <cell r="C290">
            <v>-5082.38</v>
          </cell>
          <cell r="D290">
            <v>0</v>
          </cell>
        </row>
        <row r="291">
          <cell r="A291" t="str">
            <v>16352</v>
          </cell>
          <cell r="B291" t="str">
            <v>IT SVC - TEC FUELS MANAGEMENT</v>
          </cell>
          <cell r="C291">
            <v>14660.85</v>
          </cell>
          <cell r="D291">
            <v>0</v>
          </cell>
        </row>
        <row r="292">
          <cell r="A292" t="str">
            <v>16353</v>
          </cell>
          <cell r="B292" t="str">
            <v>IT SVC-TEC ENERGY SUPPLY OPS</v>
          </cell>
          <cell r="C292">
            <v>792099.12</v>
          </cell>
          <cell r="D292">
            <v>0</v>
          </cell>
        </row>
        <row r="293">
          <cell r="A293" t="str">
            <v>16354</v>
          </cell>
          <cell r="B293" t="str">
            <v>IT SVC-TECO ENERGY CORPORATE</v>
          </cell>
          <cell r="C293">
            <v>-2609.1799999999998</v>
          </cell>
          <cell r="D293">
            <v>0</v>
          </cell>
        </row>
        <row r="294">
          <cell r="A294" t="str">
            <v>16355</v>
          </cell>
          <cell r="B294" t="str">
            <v>TECO ENERGY ENVIRONMENTAL</v>
          </cell>
          <cell r="C294">
            <v>0</v>
          </cell>
          <cell r="D294">
            <v>0</v>
          </cell>
        </row>
        <row r="295">
          <cell r="A295" t="str">
            <v>16356</v>
          </cell>
          <cell r="B295" t="str">
            <v>IT SVC - TECO ENERGY FINANCE</v>
          </cell>
          <cell r="C295">
            <v>-9150.42</v>
          </cell>
          <cell r="D295">
            <v>0</v>
          </cell>
        </row>
        <row r="296">
          <cell r="A296" t="str">
            <v>16357</v>
          </cell>
          <cell r="B296" t="str">
            <v>IT SVC-TECO ENERGY EXTRNL AFF</v>
          </cell>
          <cell r="C296">
            <v>1244.2</v>
          </cell>
          <cell r="D296">
            <v>0</v>
          </cell>
        </row>
        <row r="297">
          <cell r="A297" t="str">
            <v>16358</v>
          </cell>
          <cell r="B297" t="str">
            <v>IT SVC-TECO ENERGY LEGAL</v>
          </cell>
          <cell r="C297">
            <v>-2192.3000000000002</v>
          </cell>
          <cell r="D297">
            <v>0</v>
          </cell>
        </row>
        <row r="298">
          <cell r="A298" t="str">
            <v>16359</v>
          </cell>
          <cell r="B298" t="str">
            <v>IT SVC - PGS</v>
          </cell>
          <cell r="C298">
            <v>358824.76</v>
          </cell>
          <cell r="D298">
            <v>0</v>
          </cell>
        </row>
        <row r="299">
          <cell r="A299" t="str">
            <v>16360</v>
          </cell>
          <cell r="B299" t="str">
            <v>IT SVC-TECO ENERGY PROPERTIES</v>
          </cell>
          <cell r="C299">
            <v>0</v>
          </cell>
          <cell r="D299">
            <v>0</v>
          </cell>
        </row>
        <row r="300">
          <cell r="A300" t="str">
            <v>16361</v>
          </cell>
          <cell r="B300" t="str">
            <v>IT SVC-TWG MERCHANT</v>
          </cell>
          <cell r="C300">
            <v>31091.17</v>
          </cell>
          <cell r="D300">
            <v>0</v>
          </cell>
        </row>
        <row r="301">
          <cell r="A301" t="str">
            <v>16362</v>
          </cell>
          <cell r="B301" t="str">
            <v>IT SVC-TECO ENERGY TRANSPORT</v>
          </cell>
          <cell r="C301">
            <v>40372.800000000003</v>
          </cell>
          <cell r="D301">
            <v>0</v>
          </cell>
        </row>
        <row r="302">
          <cell r="A302" t="str">
            <v>16363</v>
          </cell>
          <cell r="B302" t="str">
            <v>IT SVC-TECO ENERGY COAL</v>
          </cell>
          <cell r="C302">
            <v>20849.03</v>
          </cell>
          <cell r="D302">
            <v>0</v>
          </cell>
        </row>
        <row r="303">
          <cell r="A303" t="str">
            <v>16364</v>
          </cell>
          <cell r="B303" t="str">
            <v>IT SVC-TECO ENERGY PARTNERS</v>
          </cell>
          <cell r="C303">
            <v>11966.13</v>
          </cell>
          <cell r="D303">
            <v>0</v>
          </cell>
        </row>
        <row r="304">
          <cell r="A304" t="str">
            <v>16365</v>
          </cell>
          <cell r="B304" t="str">
            <v>IT SVC-TECO BCH</v>
          </cell>
          <cell r="C304">
            <v>1594.44</v>
          </cell>
          <cell r="D304">
            <v>0</v>
          </cell>
        </row>
        <row r="305">
          <cell r="A305" t="str">
            <v>16366</v>
          </cell>
          <cell r="B305" t="str">
            <v>IT SVC-TWG NON-MERCHANT</v>
          </cell>
          <cell r="C305">
            <v>-9205.61</v>
          </cell>
          <cell r="D305">
            <v>0</v>
          </cell>
        </row>
        <row r="306">
          <cell r="A306" t="str">
            <v>16367</v>
          </cell>
          <cell r="B306" t="str">
            <v>IT SVC-TECO ENERGY GAS SERVIC</v>
          </cell>
          <cell r="C306">
            <v>0</v>
          </cell>
          <cell r="D306">
            <v>0</v>
          </cell>
        </row>
        <row r="307">
          <cell r="A307" t="str">
            <v>16368</v>
          </cell>
          <cell r="B307" t="str">
            <v>ITC SVC - PRIOR</v>
          </cell>
          <cell r="C307">
            <v>0</v>
          </cell>
          <cell r="D307">
            <v>0</v>
          </cell>
        </row>
        <row r="308">
          <cell r="A308" t="str">
            <v>16369</v>
          </cell>
          <cell r="B308" t="str">
            <v>IT SVC-TECO STEVEDORING</v>
          </cell>
          <cell r="C308">
            <v>0</v>
          </cell>
          <cell r="D308">
            <v>0</v>
          </cell>
        </row>
        <row r="309">
          <cell r="A309" t="str">
            <v>16370</v>
          </cell>
          <cell r="B309" t="str">
            <v>DESKTOP CENTRAL SERVICES</v>
          </cell>
          <cell r="C309">
            <v>0</v>
          </cell>
          <cell r="D309">
            <v>0</v>
          </cell>
        </row>
        <row r="310">
          <cell r="A310" t="str">
            <v>16371</v>
          </cell>
          <cell r="B310" t="str">
            <v>DIRECTS</v>
          </cell>
          <cell r="C310">
            <v>0</v>
          </cell>
          <cell r="D310">
            <v>0</v>
          </cell>
        </row>
        <row r="311">
          <cell r="A311" t="str">
            <v>16372</v>
          </cell>
          <cell r="B311" t="str">
            <v>DR MAINFRAME</v>
          </cell>
          <cell r="C311">
            <v>0</v>
          </cell>
          <cell r="D311">
            <v>0</v>
          </cell>
        </row>
        <row r="312">
          <cell r="A312" t="str">
            <v>16373</v>
          </cell>
          <cell r="B312" t="str">
            <v>DISASTER RECOVERY FOR DISTRIB</v>
          </cell>
          <cell r="C312">
            <v>0</v>
          </cell>
          <cell r="D312">
            <v>0</v>
          </cell>
        </row>
        <row r="313">
          <cell r="A313" t="str">
            <v>16374</v>
          </cell>
          <cell r="B313" t="str">
            <v>GROUPWISE</v>
          </cell>
          <cell r="C313">
            <v>0</v>
          </cell>
          <cell r="D313">
            <v>0</v>
          </cell>
        </row>
        <row r="314">
          <cell r="A314" t="str">
            <v>16375</v>
          </cell>
          <cell r="B314" t="str">
            <v>HELP DESK SERVICES</v>
          </cell>
          <cell r="C314">
            <v>0</v>
          </cell>
          <cell r="D314">
            <v>0</v>
          </cell>
        </row>
        <row r="315">
          <cell r="A315" t="str">
            <v>16376</v>
          </cell>
          <cell r="B315" t="str">
            <v>INTERNET CONNECTIVITY</v>
          </cell>
          <cell r="C315">
            <v>0</v>
          </cell>
          <cell r="D315">
            <v>0</v>
          </cell>
        </row>
        <row r="316">
          <cell r="A316" t="str">
            <v>16377</v>
          </cell>
          <cell r="B316" t="str">
            <v>INTRANET SERVICES</v>
          </cell>
          <cell r="C316">
            <v>0</v>
          </cell>
          <cell r="D316">
            <v>0</v>
          </cell>
        </row>
        <row r="317">
          <cell r="A317" t="str">
            <v>16378</v>
          </cell>
          <cell r="B317" t="str">
            <v>MAINFRAME CD USAGE</v>
          </cell>
          <cell r="C317">
            <v>0</v>
          </cell>
          <cell r="D317">
            <v>0</v>
          </cell>
        </row>
        <row r="318">
          <cell r="A318" t="str">
            <v>16379</v>
          </cell>
          <cell r="B318" t="str">
            <v>ANTIVIRUS</v>
          </cell>
          <cell r="C318">
            <v>0</v>
          </cell>
          <cell r="D318">
            <v>0</v>
          </cell>
        </row>
        <row r="319">
          <cell r="A319" t="str">
            <v>16380</v>
          </cell>
          <cell r="B319" t="str">
            <v>MAINFRAME (TEC DISTRIBUTION)</v>
          </cell>
          <cell r="C319">
            <v>0</v>
          </cell>
          <cell r="D319">
            <v>0</v>
          </cell>
        </row>
        <row r="320">
          <cell r="A320" t="str">
            <v>16381</v>
          </cell>
          <cell r="B320" t="str">
            <v>REMOTE ACCESS</v>
          </cell>
          <cell r="C320">
            <v>0</v>
          </cell>
          <cell r="D320">
            <v>0</v>
          </cell>
        </row>
        <row r="321">
          <cell r="A321" t="str">
            <v>16382</v>
          </cell>
          <cell r="B321" t="str">
            <v>MAINFRAME PRINT LINES</v>
          </cell>
          <cell r="C321">
            <v>0</v>
          </cell>
          <cell r="D321">
            <v>0</v>
          </cell>
        </row>
        <row r="322">
          <cell r="A322" t="str">
            <v>16383</v>
          </cell>
          <cell r="B322" t="str">
            <v>CENTRAL ADMINISTRATION</v>
          </cell>
          <cell r="C322">
            <v>0</v>
          </cell>
          <cell r="D322">
            <v>0</v>
          </cell>
        </row>
        <row r="323">
          <cell r="A323" t="str">
            <v>16384</v>
          </cell>
          <cell r="B323" t="str">
            <v>ASSET MANAGEMENT</v>
          </cell>
          <cell r="C323">
            <v>0</v>
          </cell>
          <cell r="D323">
            <v>0</v>
          </cell>
        </row>
        <row r="324">
          <cell r="A324" t="str">
            <v>16385</v>
          </cell>
          <cell r="B324" t="str">
            <v>NETWARE HARDWARE &amp; SOFTWARE S</v>
          </cell>
          <cell r="C324">
            <v>0</v>
          </cell>
          <cell r="D324">
            <v>0</v>
          </cell>
        </row>
        <row r="325">
          <cell r="A325" t="str">
            <v>16386</v>
          </cell>
          <cell r="B325" t="str">
            <v>NETWORK TRANSPORT HARDWARE &amp;</v>
          </cell>
          <cell r="C325">
            <v>0</v>
          </cell>
          <cell r="D325">
            <v>0</v>
          </cell>
        </row>
        <row r="326">
          <cell r="A326" t="str">
            <v>16387</v>
          </cell>
          <cell r="B326" t="str">
            <v>NT SERVER HARDWARE &amp; SOFTWARE</v>
          </cell>
          <cell r="C326">
            <v>0</v>
          </cell>
          <cell r="D326">
            <v>0</v>
          </cell>
        </row>
        <row r="327">
          <cell r="A327" t="str">
            <v>16388</v>
          </cell>
          <cell r="B327" t="str">
            <v>OVERHEAD ALLOCATION</v>
          </cell>
          <cell r="C327">
            <v>0</v>
          </cell>
          <cell r="D327">
            <v>0</v>
          </cell>
        </row>
        <row r="328">
          <cell r="A328" t="str">
            <v>16389</v>
          </cell>
          <cell r="B328" t="str">
            <v>SECURITY ACCESS</v>
          </cell>
          <cell r="C328">
            <v>0</v>
          </cell>
          <cell r="D328">
            <v>0</v>
          </cell>
        </row>
        <row r="329">
          <cell r="A329" t="str">
            <v>16390</v>
          </cell>
          <cell r="B329" t="str">
            <v>UNIX SERVER HARDWARE &amp; SOFTWA</v>
          </cell>
          <cell r="C329">
            <v>0</v>
          </cell>
          <cell r="D329">
            <v>0</v>
          </cell>
        </row>
        <row r="330">
          <cell r="A330" t="str">
            <v>163</v>
          </cell>
          <cell r="B330" t="str">
            <v>ACCOUNT TOTAL</v>
          </cell>
          <cell r="C330">
            <v>171.36</v>
          </cell>
          <cell r="D330">
            <v>171.36</v>
          </cell>
        </row>
        <row r="331">
          <cell r="A331" t="str">
            <v>16501</v>
          </cell>
          <cell r="B331" t="str">
            <v>PREPAID INSUR PROPERTY DAMAGE</v>
          </cell>
          <cell r="C331">
            <v>-368791.18</v>
          </cell>
          <cell r="D331">
            <v>1106373.54</v>
          </cell>
        </row>
        <row r="332">
          <cell r="A332" t="str">
            <v>16502</v>
          </cell>
          <cell r="B332" t="str">
            <v>PREP INSUR CRIME/BONDING</v>
          </cell>
          <cell r="C332">
            <v>11790</v>
          </cell>
          <cell r="D332">
            <v>11790</v>
          </cell>
        </row>
        <row r="333">
          <cell r="A333" t="str">
            <v>16503</v>
          </cell>
          <cell r="B333" t="str">
            <v>PREP INSUR TECO PLAZA PROPERT</v>
          </cell>
          <cell r="C333">
            <v>0</v>
          </cell>
          <cell r="D333">
            <v>0</v>
          </cell>
        </row>
        <row r="334">
          <cell r="A334" t="str">
            <v>16504</v>
          </cell>
          <cell r="B334" t="str">
            <v>PREP INSUR BLANKET ACCIDENT</v>
          </cell>
          <cell r="C334">
            <v>6157.27</v>
          </cell>
          <cell r="D334">
            <v>6696.94</v>
          </cell>
        </row>
        <row r="335">
          <cell r="A335" t="str">
            <v>16505</v>
          </cell>
          <cell r="B335" t="str">
            <v>PREP INSUR AUTO LIABILITY</v>
          </cell>
          <cell r="C335">
            <v>-16604.849999999999</v>
          </cell>
          <cell r="D335">
            <v>99628.97</v>
          </cell>
        </row>
        <row r="336">
          <cell r="A336" t="str">
            <v>16507</v>
          </cell>
          <cell r="B336" t="str">
            <v>PREP INSUR LONGSHORE COMP</v>
          </cell>
          <cell r="C336">
            <v>0</v>
          </cell>
          <cell r="D336">
            <v>0</v>
          </cell>
        </row>
        <row r="337">
          <cell r="A337" t="str">
            <v>16508</v>
          </cell>
          <cell r="B337" t="str">
            <v>PREP INSUR GENERAL LIABILITY</v>
          </cell>
          <cell r="C337">
            <v>-175967.44</v>
          </cell>
          <cell r="D337">
            <v>1055804.52</v>
          </cell>
        </row>
        <row r="338">
          <cell r="A338" t="str">
            <v>16509</v>
          </cell>
          <cell r="B338" t="str">
            <v>PREP INSUR WORKERS COMPENSATI</v>
          </cell>
          <cell r="C338">
            <v>-17223.830000000002</v>
          </cell>
          <cell r="D338">
            <v>89746.6</v>
          </cell>
        </row>
        <row r="339">
          <cell r="A339" t="str">
            <v>16510</v>
          </cell>
          <cell r="B339" t="str">
            <v>PREP INSUR FIDUCIARY</v>
          </cell>
          <cell r="C339">
            <v>0</v>
          </cell>
          <cell r="D339">
            <v>0</v>
          </cell>
        </row>
        <row r="340">
          <cell r="A340" t="str">
            <v>16511</v>
          </cell>
          <cell r="B340" t="str">
            <v>PREP INS-ERRORS &amp; OMISSIONS</v>
          </cell>
          <cell r="C340">
            <v>-731.05</v>
          </cell>
          <cell r="D340">
            <v>4386.3</v>
          </cell>
        </row>
        <row r="341">
          <cell r="A341" t="str">
            <v>16512</v>
          </cell>
          <cell r="B341" t="str">
            <v>PREPAID INS - DIRECTORS &amp; OFF</v>
          </cell>
          <cell r="C341">
            <v>-175233.44</v>
          </cell>
          <cell r="D341">
            <v>876167.2</v>
          </cell>
        </row>
        <row r="342">
          <cell r="A342" t="str">
            <v>16513</v>
          </cell>
          <cell r="B342" t="str">
            <v>PREPAID INS-OFFICERS UMBRELLA</v>
          </cell>
          <cell r="C342">
            <v>-355.22</v>
          </cell>
          <cell r="D342">
            <v>1420.88</v>
          </cell>
        </row>
        <row r="343">
          <cell r="A343" t="str">
            <v>16514</v>
          </cell>
          <cell r="B343" t="str">
            <v>PREP INSUR DIR &amp; OFFICER LIAB</v>
          </cell>
          <cell r="C343">
            <v>0</v>
          </cell>
          <cell r="D343">
            <v>0</v>
          </cell>
        </row>
        <row r="344">
          <cell r="A344" t="str">
            <v>16516</v>
          </cell>
          <cell r="B344" t="str">
            <v>TECO PLAZA INSURANCE BLDG</v>
          </cell>
          <cell r="C344">
            <v>0</v>
          </cell>
          <cell r="D344">
            <v>0</v>
          </cell>
        </row>
        <row r="345">
          <cell r="A345" t="str">
            <v>16518</v>
          </cell>
          <cell r="B345" t="str">
            <v>PREP INSUR SPECIAL RISK</v>
          </cell>
          <cell r="C345">
            <v>-470</v>
          </cell>
          <cell r="D345">
            <v>15516</v>
          </cell>
        </row>
        <row r="346">
          <cell r="A346" t="str">
            <v>16519</v>
          </cell>
          <cell r="B346" t="str">
            <v>PREPAID AMMONIA SUPPLY LINE</v>
          </cell>
          <cell r="C346">
            <v>108528.13</v>
          </cell>
          <cell r="D346">
            <v>142185.01</v>
          </cell>
        </row>
        <row r="347">
          <cell r="A347" t="str">
            <v>16550</v>
          </cell>
          <cell r="B347" t="str">
            <v>MISCELLANEOUS PREPAID ITEMS</v>
          </cell>
          <cell r="C347">
            <v>0</v>
          </cell>
          <cell r="D347">
            <v>0</v>
          </cell>
        </row>
        <row r="348">
          <cell r="A348" t="str">
            <v>16551</v>
          </cell>
          <cell r="B348" t="str">
            <v>PREPAID PENSION-QUALIFIED PLA</v>
          </cell>
          <cell r="C348">
            <v>0</v>
          </cell>
          <cell r="D348">
            <v>0</v>
          </cell>
        </row>
        <row r="349">
          <cell r="A349" t="str">
            <v>16552</v>
          </cell>
          <cell r="B349" t="str">
            <v>PREPAID WATER</v>
          </cell>
          <cell r="C349">
            <v>-1629.34</v>
          </cell>
          <cell r="D349">
            <v>285133.40999999997</v>
          </cell>
        </row>
        <row r="350">
          <cell r="A350" t="str">
            <v>16553</v>
          </cell>
          <cell r="B350" t="str">
            <v>SYNDICATED LINE OF CREDIT FAC</v>
          </cell>
          <cell r="C350">
            <v>-22466.66</v>
          </cell>
          <cell r="D350">
            <v>937665.54</v>
          </cell>
        </row>
        <row r="351">
          <cell r="A351" t="str">
            <v>16554</v>
          </cell>
          <cell r="B351" t="str">
            <v>A/R SECURITIZATION FACILITY F</v>
          </cell>
          <cell r="C351">
            <v>-28789.01</v>
          </cell>
          <cell r="D351">
            <v>3583.87</v>
          </cell>
        </row>
        <row r="352">
          <cell r="A352" t="str">
            <v>16560</v>
          </cell>
          <cell r="B352" t="str">
            <v>PREP INTEREST COMM PAPER</v>
          </cell>
          <cell r="C352">
            <v>0</v>
          </cell>
          <cell r="D352">
            <v>0</v>
          </cell>
        </row>
        <row r="353">
          <cell r="A353" t="str">
            <v>16570</v>
          </cell>
          <cell r="B353" t="str">
            <v>POLK UNIT#1 G.E. CONTRACT/GAS</v>
          </cell>
          <cell r="C353">
            <v>0</v>
          </cell>
          <cell r="D353">
            <v>0</v>
          </cell>
        </row>
        <row r="354">
          <cell r="A354" t="str">
            <v>16571</v>
          </cell>
          <cell r="B354" t="str">
            <v>LTSA PREPAID - POLK UNIT #1</v>
          </cell>
          <cell r="C354">
            <v>-402651</v>
          </cell>
          <cell r="D354">
            <v>1758789</v>
          </cell>
        </row>
        <row r="355">
          <cell r="A355" t="str">
            <v>16572</v>
          </cell>
          <cell r="B355" t="str">
            <v>CSA PREPAID - POLK UNIT #2</v>
          </cell>
          <cell r="C355">
            <v>323460.56</v>
          </cell>
          <cell r="D355">
            <v>0</v>
          </cell>
        </row>
        <row r="356">
          <cell r="A356" t="str">
            <v>16573</v>
          </cell>
          <cell r="B356" t="str">
            <v>CSA PREPAID - POLK UNIT #3</v>
          </cell>
          <cell r="C356">
            <v>270160</v>
          </cell>
          <cell r="D356">
            <v>170206.56</v>
          </cell>
        </row>
        <row r="357">
          <cell r="A357" t="str">
            <v>16580</v>
          </cell>
          <cell r="B357" t="str">
            <v>CSA PREPAID - BAYSIDE #1</v>
          </cell>
          <cell r="C357">
            <v>0</v>
          </cell>
          <cell r="D357">
            <v>0</v>
          </cell>
        </row>
        <row r="358">
          <cell r="A358" t="str">
            <v>16581</v>
          </cell>
          <cell r="B358" t="str">
            <v>CSA PREPAID - BAYSIDE #2</v>
          </cell>
          <cell r="C358">
            <v>43939.26</v>
          </cell>
          <cell r="D358">
            <v>43939.26</v>
          </cell>
        </row>
        <row r="359">
          <cell r="A359" t="str">
            <v>165</v>
          </cell>
          <cell r="B359" t="str">
            <v>ACCOUNT TOTAL</v>
          </cell>
          <cell r="C359">
            <v>-446877.8</v>
          </cell>
          <cell r="D359">
            <v>6609033.5999999996</v>
          </cell>
        </row>
        <row r="360">
          <cell r="A360" t="str">
            <v>17103</v>
          </cell>
          <cell r="B360" t="str">
            <v>INT REC</v>
          </cell>
          <cell r="C360">
            <v>-34707.949999999997</v>
          </cell>
          <cell r="D360">
            <v>-17097.53</v>
          </cell>
        </row>
        <row r="361">
          <cell r="A361" t="str">
            <v>17141</v>
          </cell>
          <cell r="B361" t="str">
            <v>INTEREST RECEIVABLE - RTO</v>
          </cell>
          <cell r="C361">
            <v>3842.5</v>
          </cell>
          <cell r="D361">
            <v>4060</v>
          </cell>
        </row>
        <row r="362">
          <cell r="A362" t="str">
            <v>171</v>
          </cell>
          <cell r="B362" t="str">
            <v>ACCOUNT TOTAL</v>
          </cell>
          <cell r="C362">
            <v>-30865.45</v>
          </cell>
          <cell r="D362">
            <v>-13037.53</v>
          </cell>
        </row>
        <row r="363">
          <cell r="A363" t="str">
            <v>17301</v>
          </cell>
          <cell r="B363" t="str">
            <v>ACCRUED UTILITY REVENUE</v>
          </cell>
          <cell r="C363">
            <v>-3020574</v>
          </cell>
          <cell r="D363">
            <v>33675413</v>
          </cell>
        </row>
        <row r="364">
          <cell r="A364" t="str">
            <v>17303</v>
          </cell>
          <cell r="B364" t="str">
            <v>GTE POLE ATTACHMENT ACCRUAL</v>
          </cell>
          <cell r="C364">
            <v>0</v>
          </cell>
          <cell r="D364">
            <v>381000</v>
          </cell>
        </row>
        <row r="365">
          <cell r="A365" t="str">
            <v>173</v>
          </cell>
          <cell r="B365" t="str">
            <v>ACCOUNT TOTAL</v>
          </cell>
          <cell r="C365">
            <v>-3020574</v>
          </cell>
          <cell r="D365">
            <v>34056413</v>
          </cell>
        </row>
        <row r="366">
          <cell r="A366" t="str">
            <v>17601</v>
          </cell>
          <cell r="B366" t="str">
            <v>DEF DR - DERIVATIVE ASSET - S</v>
          </cell>
          <cell r="C366">
            <v>-9413000</v>
          </cell>
          <cell r="D366">
            <v>45460660</v>
          </cell>
        </row>
        <row r="367">
          <cell r="A367" t="str">
            <v>17602</v>
          </cell>
          <cell r="B367" t="str">
            <v>DEF DR - REG DERIVATIVE ASSET</v>
          </cell>
          <cell r="C367">
            <v>0</v>
          </cell>
          <cell r="D367">
            <v>0</v>
          </cell>
        </row>
        <row r="368">
          <cell r="A368" t="str">
            <v>17603</v>
          </cell>
          <cell r="B368" t="str">
            <v>DEFERRED DEBIT - REGULATORY T</v>
          </cell>
          <cell r="C368">
            <v>-4422724.05</v>
          </cell>
          <cell r="D368">
            <v>18766803.079999998</v>
          </cell>
        </row>
        <row r="369">
          <cell r="A369" t="str">
            <v>17604</v>
          </cell>
          <cell r="B369" t="str">
            <v>DEF DR-DERIVATIVE ASSET-L/T</v>
          </cell>
          <cell r="C369">
            <v>-2052260</v>
          </cell>
          <cell r="D369">
            <v>3189510</v>
          </cell>
        </row>
        <row r="370">
          <cell r="A370" t="str">
            <v>17605</v>
          </cell>
          <cell r="B370" t="str">
            <v>DEF DR-REG DERIVATIVE ASSET -</v>
          </cell>
          <cell r="C370">
            <v>0</v>
          </cell>
          <cell r="D370">
            <v>0</v>
          </cell>
        </row>
        <row r="371">
          <cell r="A371" t="str">
            <v>176</v>
          </cell>
          <cell r="B371" t="str">
            <v>ACCOUNT TOTAL</v>
          </cell>
          <cell r="C371">
            <v>-15887984.050000001</v>
          </cell>
          <cell r="D371">
            <v>67416973.079999998</v>
          </cell>
        </row>
        <row r="372">
          <cell r="A372" t="str">
            <v>18109</v>
          </cell>
          <cell r="B372" t="str">
            <v>UNAM DEBT EXP 2007 BONDS</v>
          </cell>
          <cell r="C372">
            <v>0</v>
          </cell>
          <cell r="D372">
            <v>0</v>
          </cell>
        </row>
        <row r="373">
          <cell r="A373" t="str">
            <v>18127</v>
          </cell>
          <cell r="B373" t="str">
            <v>UNAM DEBT EXP 2021 REFUNDED B</v>
          </cell>
          <cell r="C373">
            <v>0</v>
          </cell>
          <cell r="D373">
            <v>0</v>
          </cell>
        </row>
        <row r="374">
          <cell r="A374" t="str">
            <v>18128</v>
          </cell>
          <cell r="B374" t="str">
            <v>UNAM DEBT EXP 2021 REFUNDED B</v>
          </cell>
          <cell r="C374">
            <v>0</v>
          </cell>
          <cell r="D374">
            <v>0</v>
          </cell>
        </row>
        <row r="375">
          <cell r="A375" t="str">
            <v>18129</v>
          </cell>
          <cell r="B375" t="str">
            <v>UNAM DEBT EXP 2022 REFUNDED B</v>
          </cell>
          <cell r="C375">
            <v>0</v>
          </cell>
          <cell r="D375">
            <v>0</v>
          </cell>
        </row>
        <row r="376">
          <cell r="A376" t="str">
            <v>18130</v>
          </cell>
          <cell r="B376" t="str">
            <v>UNAM DEBT EXP 2022 REFUNDED B</v>
          </cell>
          <cell r="C376">
            <v>0</v>
          </cell>
          <cell r="D376">
            <v>0</v>
          </cell>
        </row>
        <row r="377">
          <cell r="A377" t="str">
            <v>18131</v>
          </cell>
          <cell r="B377" t="str">
            <v>UNAM DEBT EXP 2025 BONDS</v>
          </cell>
          <cell r="C377">
            <v>-7095.15</v>
          </cell>
          <cell r="D377">
            <v>356000.31</v>
          </cell>
        </row>
        <row r="378">
          <cell r="A378" t="str">
            <v>18133</v>
          </cell>
          <cell r="B378" t="str">
            <v>UNAM DEBT EXP 2022 BONDS</v>
          </cell>
          <cell r="C378">
            <v>0</v>
          </cell>
          <cell r="D378">
            <v>0</v>
          </cell>
        </row>
        <row r="379">
          <cell r="A379" t="str">
            <v>18136</v>
          </cell>
          <cell r="B379" t="str">
            <v>UNAM DEBT EXP 2020 BONDS</v>
          </cell>
          <cell r="C379">
            <v>-3212.47</v>
          </cell>
          <cell r="D379">
            <v>197390.04</v>
          </cell>
        </row>
        <row r="380">
          <cell r="A380" t="str">
            <v>18137</v>
          </cell>
          <cell r="B380" t="str">
            <v>UNAM DEBT EXP 2030 BONDS</v>
          </cell>
          <cell r="C380">
            <v>-1780.13</v>
          </cell>
          <cell r="D380">
            <v>533148.6</v>
          </cell>
        </row>
        <row r="381">
          <cell r="A381" t="str">
            <v>18139</v>
          </cell>
          <cell r="B381" t="str">
            <v>UNAM DEBT EXP 2018 BONDS</v>
          </cell>
          <cell r="C381">
            <v>-7560.67</v>
          </cell>
          <cell r="D381">
            <v>296950.88</v>
          </cell>
        </row>
        <row r="382">
          <cell r="A382" t="str">
            <v>18141</v>
          </cell>
          <cell r="B382" t="str">
            <v>UNAM DEBT EXP 2034 BONDS</v>
          </cell>
          <cell r="C382">
            <v>-2230.71</v>
          </cell>
          <cell r="D382">
            <v>774057.98</v>
          </cell>
        </row>
        <row r="383">
          <cell r="A383" t="str">
            <v>18143</v>
          </cell>
          <cell r="B383" t="str">
            <v>UNAM DEBT EXP 2003 BONDS</v>
          </cell>
          <cell r="C383">
            <v>0</v>
          </cell>
          <cell r="D383">
            <v>0</v>
          </cell>
        </row>
        <row r="384">
          <cell r="A384" t="str">
            <v>18144</v>
          </cell>
          <cell r="B384" t="str">
            <v>UNAM DEBT EXP 2001 BONDS.</v>
          </cell>
          <cell r="C384">
            <v>0</v>
          </cell>
          <cell r="D384">
            <v>0</v>
          </cell>
        </row>
        <row r="385">
          <cell r="A385" t="str">
            <v>18145</v>
          </cell>
          <cell r="B385" t="str">
            <v>UNAM DEBT EXP 2002 BONDS</v>
          </cell>
          <cell r="C385">
            <v>0</v>
          </cell>
          <cell r="D385">
            <v>0</v>
          </cell>
        </row>
        <row r="386">
          <cell r="A386" t="str">
            <v>18146</v>
          </cell>
          <cell r="B386" t="str">
            <v>UNAM DEBT EXP - 2012 BONDS</v>
          </cell>
          <cell r="C386">
            <v>-11405.55</v>
          </cell>
          <cell r="D386">
            <v>887351.28</v>
          </cell>
        </row>
        <row r="387">
          <cell r="A387" t="str">
            <v>18147</v>
          </cell>
          <cell r="B387" t="str">
            <v>UNAM FEES &amp; EXPENSES - 2013 B</v>
          </cell>
          <cell r="C387">
            <v>-4422.05</v>
          </cell>
          <cell r="D387">
            <v>411251.03</v>
          </cell>
        </row>
        <row r="388">
          <cell r="A388" t="str">
            <v>18148</v>
          </cell>
          <cell r="B388" t="str">
            <v>UNAM FEES AND EXPENSES - 2023</v>
          </cell>
          <cell r="C388">
            <v>-3340.78</v>
          </cell>
          <cell r="D388">
            <v>711586.11</v>
          </cell>
        </row>
        <row r="389">
          <cell r="A389" t="str">
            <v>18149</v>
          </cell>
          <cell r="B389" t="str">
            <v>UNAM FEES &amp; EXPENSES - 2012 B</v>
          </cell>
          <cell r="C389">
            <v>-112812.3</v>
          </cell>
          <cell r="D389">
            <v>8964811.7899999991</v>
          </cell>
        </row>
        <row r="390">
          <cell r="A390" t="str">
            <v>18150</v>
          </cell>
          <cell r="B390" t="str">
            <v>UNAM FEES &amp; EXPENSES - 2007 B</v>
          </cell>
          <cell r="C390">
            <v>-14185.2</v>
          </cell>
          <cell r="D390">
            <v>276141.39</v>
          </cell>
        </row>
        <row r="391">
          <cell r="A391" t="str">
            <v>18151</v>
          </cell>
          <cell r="B391" t="str">
            <v>UNAM FEES &amp; EXPENSES - 2016 S</v>
          </cell>
          <cell r="C391">
            <v>-12467.89</v>
          </cell>
          <cell r="D391">
            <v>1537706.74</v>
          </cell>
        </row>
        <row r="392">
          <cell r="A392" t="str">
            <v>18152</v>
          </cell>
          <cell r="B392" t="str">
            <v>UNAM DEBT EXP BONDS TO BE ISS</v>
          </cell>
          <cell r="C392">
            <v>37510.370000000003</v>
          </cell>
          <cell r="D392">
            <v>52901.87</v>
          </cell>
        </row>
        <row r="393">
          <cell r="A393" t="str">
            <v>181</v>
          </cell>
          <cell r="B393" t="str">
            <v>ACCOUNT TOTAL</v>
          </cell>
          <cell r="C393">
            <v>-143002.53</v>
          </cell>
          <cell r="D393">
            <v>14999298.02</v>
          </cell>
        </row>
        <row r="394">
          <cell r="A394" t="str">
            <v>18201</v>
          </cell>
          <cell r="B394" t="str">
            <v>ARO REGULATORY ASSET</v>
          </cell>
          <cell r="C394">
            <v>2682971.8400000017</v>
          </cell>
          <cell r="D394">
            <v>2929630.8100000005</v>
          </cell>
        </row>
        <row r="395">
          <cell r="A395" t="str">
            <v>18230</v>
          </cell>
          <cell r="B395" t="str">
            <v>OTHER REG ASSET-FAS109 INC TA</v>
          </cell>
          <cell r="C395">
            <v>-318248</v>
          </cell>
          <cell r="D395">
            <v>55287780.799999997</v>
          </cell>
        </row>
        <row r="396">
          <cell r="A396" t="str">
            <v>18231</v>
          </cell>
          <cell r="B396" t="str">
            <v>DEFERRED DEBIT - REGULATORY T</v>
          </cell>
          <cell r="C396">
            <v>0</v>
          </cell>
          <cell r="D396">
            <v>0</v>
          </cell>
        </row>
        <row r="397">
          <cell r="A397" t="str">
            <v>18232</v>
          </cell>
          <cell r="B397" t="str">
            <v>DEFERRED DEBIT CONSERVATION</v>
          </cell>
          <cell r="C397">
            <v>0</v>
          </cell>
          <cell r="D397">
            <v>0</v>
          </cell>
        </row>
        <row r="398">
          <cell r="A398" t="str">
            <v>18233</v>
          </cell>
          <cell r="B398" t="str">
            <v>DEFERRED DEBIT FUEL - RETAIL</v>
          </cell>
          <cell r="C398">
            <v>25215879</v>
          </cell>
          <cell r="D398">
            <v>254173057.80000001</v>
          </cell>
        </row>
        <row r="399">
          <cell r="A399" t="str">
            <v>18234</v>
          </cell>
          <cell r="B399" t="str">
            <v>DEFERRED DEBIT CAPACITY</v>
          </cell>
          <cell r="C399">
            <v>-193287</v>
          </cell>
          <cell r="D399">
            <v>1114118</v>
          </cell>
        </row>
        <row r="400">
          <cell r="A400" t="str">
            <v>18235</v>
          </cell>
          <cell r="B400" t="str">
            <v>DEFERRED DEBIT FUEL-WHOLESALE</v>
          </cell>
          <cell r="C400">
            <v>364321</v>
          </cell>
          <cell r="D400">
            <v>8479123</v>
          </cell>
        </row>
        <row r="401">
          <cell r="A401" t="str">
            <v>18236</v>
          </cell>
          <cell r="B401" t="str">
            <v>UNAMORTIZED PEABODY BUYOUT</v>
          </cell>
          <cell r="C401">
            <v>0</v>
          </cell>
          <cell r="D401">
            <v>0</v>
          </cell>
        </row>
        <row r="402">
          <cell r="A402" t="str">
            <v>18237</v>
          </cell>
          <cell r="B402" t="str">
            <v>DEFERRED DEBIT - REGULATORY D</v>
          </cell>
          <cell r="C402">
            <v>0</v>
          </cell>
          <cell r="D402">
            <v>0</v>
          </cell>
        </row>
        <row r="403">
          <cell r="A403" t="str">
            <v>18238</v>
          </cell>
          <cell r="B403" t="str">
            <v>DEF DR ECRC</v>
          </cell>
          <cell r="C403">
            <v>0</v>
          </cell>
          <cell r="D403">
            <v>0</v>
          </cell>
        </row>
        <row r="404">
          <cell r="A404" t="str">
            <v>18241</v>
          </cell>
          <cell r="B404" t="str">
            <v>DEF INT 2011-14 BONDS</v>
          </cell>
          <cell r="C404">
            <v>-19430</v>
          </cell>
          <cell r="D404">
            <v>1847257</v>
          </cell>
        </row>
        <row r="405">
          <cell r="A405" t="str">
            <v>18242</v>
          </cell>
          <cell r="B405" t="str">
            <v>DEF INT 2001 BONDS</v>
          </cell>
          <cell r="C405">
            <v>0</v>
          </cell>
          <cell r="D405">
            <v>0</v>
          </cell>
        </row>
        <row r="406">
          <cell r="A406" t="str">
            <v>18243</v>
          </cell>
          <cell r="B406" t="str">
            <v>DEF INT 2011 BONDS</v>
          </cell>
          <cell r="C406">
            <v>-6780.96</v>
          </cell>
          <cell r="D406">
            <v>392121.11</v>
          </cell>
        </row>
        <row r="407">
          <cell r="A407" t="str">
            <v>18244</v>
          </cell>
          <cell r="B407" t="str">
            <v>DEF INT 2012 BONDS</v>
          </cell>
          <cell r="C407">
            <v>-35611.129999999997</v>
          </cell>
          <cell r="D407">
            <v>2374309.89</v>
          </cell>
        </row>
        <row r="408">
          <cell r="A408" t="str">
            <v>18245</v>
          </cell>
          <cell r="B408" t="str">
            <v>DEF INT 2002 BONDS</v>
          </cell>
          <cell r="C408">
            <v>0</v>
          </cell>
          <cell r="D408">
            <v>0</v>
          </cell>
        </row>
        <row r="409">
          <cell r="A409" t="str">
            <v>18246</v>
          </cell>
          <cell r="B409" t="str">
            <v>DEF. PUT OPTION 2011 BONDS</v>
          </cell>
          <cell r="C409">
            <v>0</v>
          </cell>
          <cell r="D409">
            <v>0</v>
          </cell>
        </row>
        <row r="410">
          <cell r="A410" t="str">
            <v>18251</v>
          </cell>
          <cell r="B410" t="str">
            <v>RESIDENTIAL LOAD MANAGEMENT</v>
          </cell>
          <cell r="C410">
            <v>-99702.43</v>
          </cell>
          <cell r="D410">
            <v>2216582.52</v>
          </cell>
        </row>
        <row r="411">
          <cell r="A411" t="str">
            <v>18252</v>
          </cell>
          <cell r="B411" t="str">
            <v>COMM-INDUST LOAD MGT</v>
          </cell>
          <cell r="C411">
            <v>-141</v>
          </cell>
          <cell r="D411">
            <v>6310.8</v>
          </cell>
        </row>
        <row r="412">
          <cell r="A412" t="str">
            <v>18261</v>
          </cell>
          <cell r="B412" t="str">
            <v>RATE CASE EXPENSE</v>
          </cell>
          <cell r="C412">
            <v>0</v>
          </cell>
          <cell r="D412">
            <v>0</v>
          </cell>
        </row>
        <row r="413">
          <cell r="A413" t="str">
            <v>18271</v>
          </cell>
          <cell r="B413" t="str">
            <v>DEF AERIAL SURVEY DEBIT</v>
          </cell>
          <cell r="C413">
            <v>0</v>
          </cell>
          <cell r="D413">
            <v>0</v>
          </cell>
        </row>
        <row r="414">
          <cell r="A414" t="str">
            <v>18280</v>
          </cell>
          <cell r="B414" t="str">
            <v>UNAM LOSS-PUT OPT 2011 BONDS</v>
          </cell>
          <cell r="C414">
            <v>-3780.16</v>
          </cell>
          <cell r="D414">
            <v>251255</v>
          </cell>
        </row>
        <row r="415">
          <cell r="A415" t="str">
            <v>18283</v>
          </cell>
          <cell r="B415" t="str">
            <v>UNAMORTIZED LOSS - 2022 FIRST</v>
          </cell>
          <cell r="C415">
            <v>-17654.330000000002</v>
          </cell>
          <cell r="D415">
            <v>3566177.39</v>
          </cell>
        </row>
        <row r="416">
          <cell r="A416" t="str">
            <v>18284</v>
          </cell>
          <cell r="B416" t="str">
            <v>UNAMORTIZED LOSS 2022 BONDS</v>
          </cell>
          <cell r="C416">
            <v>-15689.13</v>
          </cell>
          <cell r="D416">
            <v>3075068.98</v>
          </cell>
        </row>
        <row r="417">
          <cell r="A417" t="str">
            <v>18285</v>
          </cell>
          <cell r="B417" t="str">
            <v>UNAMORTIZED LOSS 2022 BONDS</v>
          </cell>
          <cell r="C417">
            <v>-3932.13</v>
          </cell>
          <cell r="D417">
            <v>770696.58</v>
          </cell>
        </row>
        <row r="418">
          <cell r="A418" t="str">
            <v>18286</v>
          </cell>
          <cell r="B418" t="str">
            <v>UNAMORTIZED LOSS 2007 BONDS</v>
          </cell>
          <cell r="C418">
            <v>-853</v>
          </cell>
          <cell r="D418">
            <v>11527.56</v>
          </cell>
        </row>
        <row r="419">
          <cell r="A419" t="str">
            <v>18287</v>
          </cell>
          <cell r="B419" t="str">
            <v>UNAMORTIZED LOSS 2021 BONDS</v>
          </cell>
          <cell r="C419">
            <v>-467.85</v>
          </cell>
          <cell r="D419">
            <v>87489.56</v>
          </cell>
        </row>
        <row r="420">
          <cell r="A420" t="str">
            <v>18288</v>
          </cell>
          <cell r="B420" t="str">
            <v>UNAMORTIZED LOSS 2021 BONDS</v>
          </cell>
          <cell r="C420">
            <v>-3266.81</v>
          </cell>
          <cell r="D420">
            <v>610893.93000000005</v>
          </cell>
        </row>
        <row r="421">
          <cell r="A421" t="str">
            <v>18289</v>
          </cell>
          <cell r="B421" t="str">
            <v>UNAMORTIZED LOSS 2004 BONDS</v>
          </cell>
          <cell r="C421">
            <v>0</v>
          </cell>
          <cell r="D421">
            <v>0</v>
          </cell>
        </row>
        <row r="422">
          <cell r="A422" t="str">
            <v>18290</v>
          </cell>
          <cell r="B422" t="str">
            <v>UNAMORTIZED LOSS 2011 BONDS.</v>
          </cell>
          <cell r="C422">
            <v>-2329</v>
          </cell>
          <cell r="D422">
            <v>136734.39000000001</v>
          </cell>
        </row>
        <row r="423">
          <cell r="A423" t="str">
            <v>18291</v>
          </cell>
          <cell r="B423" t="str">
            <v>UNAMORTIZED LOSS 2012 BONDS</v>
          </cell>
          <cell r="C423">
            <v>-5913.71</v>
          </cell>
          <cell r="D423">
            <v>394286.27</v>
          </cell>
        </row>
        <row r="424">
          <cell r="A424" t="str">
            <v>18292</v>
          </cell>
          <cell r="B424" t="str">
            <v>UNAMORTIZED LOSS 2005 BONDS</v>
          </cell>
          <cell r="C424">
            <v>-1109.92</v>
          </cell>
          <cell r="D424">
            <v>0</v>
          </cell>
        </row>
        <row r="425">
          <cell r="A425" t="str">
            <v>18293</v>
          </cell>
          <cell r="B425" t="str">
            <v>UNAMORTIZED LOSS 2001 BONDS.</v>
          </cell>
          <cell r="C425">
            <v>0</v>
          </cell>
          <cell r="D425">
            <v>0</v>
          </cell>
        </row>
        <row r="426">
          <cell r="A426" t="str">
            <v>18294</v>
          </cell>
          <cell r="B426" t="str">
            <v>UNAMORTIZED LOSS 2011 BONDS</v>
          </cell>
          <cell r="C426">
            <v>-2557.67</v>
          </cell>
          <cell r="D426">
            <v>153241.68</v>
          </cell>
        </row>
        <row r="427">
          <cell r="A427" t="str">
            <v>18295</v>
          </cell>
          <cell r="B427" t="str">
            <v>UNAMORTIZED LOSS 2012 BONDS</v>
          </cell>
          <cell r="C427">
            <v>-8482.02</v>
          </cell>
          <cell r="D427">
            <v>565526.12</v>
          </cell>
        </row>
        <row r="428">
          <cell r="A428" t="str">
            <v>18296</v>
          </cell>
          <cell r="B428" t="str">
            <v>UNAMORTIZED LOSS 2002 BONDS.</v>
          </cell>
          <cell r="C428">
            <v>0</v>
          </cell>
          <cell r="D428">
            <v>0</v>
          </cell>
        </row>
        <row r="429">
          <cell r="A429" t="str">
            <v>18297</v>
          </cell>
          <cell r="B429" t="str">
            <v>UNAM LOSS-PUT OPT 2012 BONDS</v>
          </cell>
          <cell r="C429">
            <v>-132123.9</v>
          </cell>
          <cell r="D429">
            <v>10499430.210000001</v>
          </cell>
        </row>
        <row r="430">
          <cell r="A430" t="str">
            <v>18298</v>
          </cell>
          <cell r="B430" t="str">
            <v>UNAMORTIZED LOSS 2003 BONDS.</v>
          </cell>
          <cell r="C430">
            <v>0</v>
          </cell>
          <cell r="D430">
            <v>0</v>
          </cell>
        </row>
        <row r="431">
          <cell r="A431" t="str">
            <v>18299</v>
          </cell>
          <cell r="B431" t="str">
            <v>UNAMORTIZED LOSS 2011-14 BOND</v>
          </cell>
          <cell r="C431">
            <v>-18251.22</v>
          </cell>
          <cell r="D431">
            <v>1757774.78</v>
          </cell>
        </row>
        <row r="432">
          <cell r="A432" t="str">
            <v>182</v>
          </cell>
          <cell r="B432" t="str">
            <v>ACCOUNT TOTAL</v>
          </cell>
          <cell r="C432">
            <v>27373560.470000006</v>
          </cell>
          <cell r="D432">
            <v>350700394.17999995</v>
          </cell>
        </row>
        <row r="433">
          <cell r="A433" t="str">
            <v>18304</v>
          </cell>
          <cell r="B433" t="str">
            <v>GANNON 5 TURBINE SPARE PARTS</v>
          </cell>
          <cell r="C433">
            <v>0</v>
          </cell>
          <cell r="D433">
            <v>0</v>
          </cell>
        </row>
        <row r="434">
          <cell r="A434" t="str">
            <v>18305</v>
          </cell>
          <cell r="B434" t="str">
            <v>BB DISSOLVED OXYGEN STUDY</v>
          </cell>
          <cell r="C434">
            <v>71190.91</v>
          </cell>
          <cell r="D434">
            <v>893699.36</v>
          </cell>
        </row>
        <row r="435">
          <cell r="A435" t="str">
            <v>18306</v>
          </cell>
          <cell r="B435" t="str">
            <v>CALL CENTER IVR PROJECT</v>
          </cell>
          <cell r="C435">
            <v>0</v>
          </cell>
          <cell r="D435">
            <v>0</v>
          </cell>
        </row>
        <row r="436">
          <cell r="A436" t="str">
            <v>18307</v>
          </cell>
          <cell r="B436" t="str">
            <v>CIRC 230005 &amp; 230021 OPERATIO</v>
          </cell>
          <cell r="C436">
            <v>0</v>
          </cell>
          <cell r="D436">
            <v>0</v>
          </cell>
        </row>
        <row r="437">
          <cell r="A437" t="str">
            <v>18308</v>
          </cell>
          <cell r="B437" t="str">
            <v>BIG BEND CONSENT DECREE PLANN</v>
          </cell>
          <cell r="C437">
            <v>0</v>
          </cell>
          <cell r="D437">
            <v>0</v>
          </cell>
        </row>
        <row r="438">
          <cell r="A438" t="str">
            <v>18309</v>
          </cell>
          <cell r="B438" t="str">
            <v>BIG BEND BALANCE OF PLANT STU</v>
          </cell>
          <cell r="C438">
            <v>1883.2</v>
          </cell>
          <cell r="D438">
            <v>546765.06999999995</v>
          </cell>
        </row>
        <row r="439">
          <cell r="A439" t="str">
            <v>18310</v>
          </cell>
          <cell r="B439" t="str">
            <v>BB SLAG POND SEEPAGE STUDY</v>
          </cell>
          <cell r="C439">
            <v>0</v>
          </cell>
          <cell r="D439">
            <v>-303.18</v>
          </cell>
        </row>
        <row r="440">
          <cell r="A440" t="str">
            <v>18311</v>
          </cell>
          <cell r="B440" t="str">
            <v>BB1 HP TURBINE FAILURE</v>
          </cell>
          <cell r="C440">
            <v>0</v>
          </cell>
          <cell r="D440">
            <v>0</v>
          </cell>
        </row>
        <row r="441">
          <cell r="A441" t="str">
            <v>18312</v>
          </cell>
          <cell r="B441" t="str">
            <v>GENERATION EXPANSION STUDY</v>
          </cell>
          <cell r="C441">
            <v>0</v>
          </cell>
          <cell r="D441">
            <v>750.41</v>
          </cell>
        </row>
        <row r="442">
          <cell r="A442" t="str">
            <v>18313</v>
          </cell>
          <cell r="B442" t="str">
            <v>BB 1-3 SCR STUDY</v>
          </cell>
          <cell r="C442">
            <v>0</v>
          </cell>
          <cell r="D442">
            <v>98.76</v>
          </cell>
        </row>
        <row r="443">
          <cell r="A443" t="str">
            <v>18314</v>
          </cell>
          <cell r="B443" t="str">
            <v>BB MATERIAL CONTAINMENT &amp; DUS</v>
          </cell>
          <cell r="C443">
            <v>0</v>
          </cell>
          <cell r="D443">
            <v>14360</v>
          </cell>
        </row>
        <row r="444">
          <cell r="A444" t="str">
            <v>18315</v>
          </cell>
          <cell r="B444" t="str">
            <v>BB SLEW BEARING REPLACEMENT S</v>
          </cell>
          <cell r="C444">
            <v>0</v>
          </cell>
          <cell r="D444">
            <v>0</v>
          </cell>
        </row>
        <row r="445">
          <cell r="A445" t="str">
            <v>18317</v>
          </cell>
          <cell r="B445" t="str">
            <v>POLK COS HYDROLYSIS PATENT</v>
          </cell>
          <cell r="C445">
            <v>0</v>
          </cell>
          <cell r="D445">
            <v>0</v>
          </cell>
        </row>
        <row r="446">
          <cell r="A446" t="str">
            <v>18318</v>
          </cell>
          <cell r="B446" t="str">
            <v>BB/BAYSIDE 316 STUDY</v>
          </cell>
          <cell r="C446">
            <v>0</v>
          </cell>
          <cell r="D446">
            <v>0</v>
          </cell>
        </row>
        <row r="447">
          <cell r="A447" t="str">
            <v>18331</v>
          </cell>
          <cell r="B447" t="str">
            <v>BB FGD AVAIL EFFICIENCY</v>
          </cell>
          <cell r="C447">
            <v>0</v>
          </cell>
          <cell r="D447">
            <v>0</v>
          </cell>
        </row>
        <row r="448">
          <cell r="A448" t="str">
            <v>18332</v>
          </cell>
          <cell r="B448" t="str">
            <v>BB PARTICIP BACT ANALYSIS</v>
          </cell>
          <cell r="C448">
            <v>0</v>
          </cell>
          <cell r="D448">
            <v>0</v>
          </cell>
        </row>
        <row r="449">
          <cell r="A449" t="str">
            <v>18333</v>
          </cell>
          <cell r="B449" t="str">
            <v>BB NOS REDUCTION STUDY</v>
          </cell>
          <cell r="C449">
            <v>0</v>
          </cell>
          <cell r="D449">
            <v>0</v>
          </cell>
        </row>
        <row r="450">
          <cell r="A450" t="str">
            <v>18335</v>
          </cell>
          <cell r="B450" t="str">
            <v>POLK RESERVOIR TREATMENT PROJ</v>
          </cell>
          <cell r="C450">
            <v>0</v>
          </cell>
          <cell r="D450">
            <v>0</v>
          </cell>
        </row>
        <row r="451">
          <cell r="A451" t="str">
            <v>18337</v>
          </cell>
          <cell r="B451" t="str">
            <v>DAVIS ISLAND UNDERGROUND STUD</v>
          </cell>
          <cell r="C451">
            <v>0</v>
          </cell>
          <cell r="D451">
            <v>0</v>
          </cell>
        </row>
        <row r="452">
          <cell r="A452" t="str">
            <v>18338</v>
          </cell>
          <cell r="B452" t="str">
            <v>POLK POWER - AIR PLANT STUDY</v>
          </cell>
          <cell r="C452">
            <v>0</v>
          </cell>
          <cell r="D452">
            <v>0</v>
          </cell>
        </row>
        <row r="453">
          <cell r="A453" t="str">
            <v>18339</v>
          </cell>
          <cell r="B453" t="str">
            <v>POLK POWER STATION UNIT 1 ROT</v>
          </cell>
          <cell r="C453">
            <v>0</v>
          </cell>
          <cell r="D453">
            <v>0</v>
          </cell>
        </row>
        <row r="454">
          <cell r="A454" t="str">
            <v>18340</v>
          </cell>
          <cell r="B454" t="str">
            <v>PPS FIELD SUPPORT FOR UNIT 1</v>
          </cell>
          <cell r="C454">
            <v>0</v>
          </cell>
          <cell r="D454">
            <v>0</v>
          </cell>
        </row>
        <row r="455">
          <cell r="A455" t="str">
            <v>18341</v>
          </cell>
          <cell r="B455" t="str">
            <v>BB3 BOILER FAILURE</v>
          </cell>
          <cell r="C455">
            <v>0</v>
          </cell>
          <cell r="D455">
            <v>0</v>
          </cell>
        </row>
        <row r="456">
          <cell r="A456" t="str">
            <v>18342</v>
          </cell>
          <cell r="B456" t="str">
            <v>PBX GATEWAY &amp; REMOTE PHONE EX</v>
          </cell>
          <cell r="C456">
            <v>0</v>
          </cell>
          <cell r="D456">
            <v>0</v>
          </cell>
        </row>
        <row r="457">
          <cell r="A457" t="str">
            <v>18343</v>
          </cell>
          <cell r="B457" t="str">
            <v>BB3 BOILER TUBE UT READING/AN</v>
          </cell>
          <cell r="C457">
            <v>0</v>
          </cell>
          <cell r="D457">
            <v>80224.009999999995</v>
          </cell>
        </row>
        <row r="458">
          <cell r="A458" t="str">
            <v>18367</v>
          </cell>
          <cell r="B458" t="str">
            <v>BIG BEND COMPREHENSIVE ENVIRO</v>
          </cell>
          <cell r="C458">
            <v>0</v>
          </cell>
          <cell r="D458">
            <v>0</v>
          </cell>
        </row>
        <row r="459">
          <cell r="A459" t="str">
            <v>18369</v>
          </cell>
          <cell r="B459" t="str">
            <v>POWER PLANT STUDY ACCOUNT</v>
          </cell>
          <cell r="C459">
            <v>0</v>
          </cell>
          <cell r="D459">
            <v>0</v>
          </cell>
        </row>
        <row r="460">
          <cell r="A460" t="str">
            <v>183</v>
          </cell>
          <cell r="B460" t="str">
            <v>ACCOUNT TOTAL</v>
          </cell>
          <cell r="C460">
            <v>73074.11</v>
          </cell>
          <cell r="D460">
            <v>1535594.43</v>
          </cell>
        </row>
        <row r="461">
          <cell r="A461" t="str">
            <v>18401</v>
          </cell>
          <cell r="B461" t="str">
            <v>CLEARING ACCOUNT LIGHT VEHICL</v>
          </cell>
          <cell r="C461">
            <v>-233004.28</v>
          </cell>
          <cell r="D461">
            <v>27254.14</v>
          </cell>
        </row>
        <row r="462">
          <cell r="A462" t="str">
            <v>18402</v>
          </cell>
          <cell r="B462" t="str">
            <v>CLEARING ACCOUNT MEDIUM VEHIC</v>
          </cell>
          <cell r="C462">
            <v>-14665.58</v>
          </cell>
          <cell r="D462">
            <v>-10740.17</v>
          </cell>
        </row>
        <row r="463">
          <cell r="A463" t="str">
            <v>18403</v>
          </cell>
          <cell r="B463" t="str">
            <v>CLEARING ACCOUNT HEAVY VEHICL</v>
          </cell>
          <cell r="C463">
            <v>249882.64</v>
          </cell>
          <cell r="D463">
            <v>61359.68</v>
          </cell>
        </row>
        <row r="464">
          <cell r="A464" t="str">
            <v>18405</v>
          </cell>
          <cell r="B464" t="str">
            <v>SMALL TOOLS DEFAULT / JE 5021</v>
          </cell>
          <cell r="C464">
            <v>1026.03</v>
          </cell>
          <cell r="D464">
            <v>7297.89</v>
          </cell>
        </row>
        <row r="465">
          <cell r="A465" t="str">
            <v>18409</v>
          </cell>
          <cell r="B465" t="str">
            <v>MEDIUM VEHICLE DIRECT EXPENSE</v>
          </cell>
          <cell r="C465">
            <v>0</v>
          </cell>
          <cell r="D465">
            <v>0</v>
          </cell>
        </row>
        <row r="466">
          <cell r="A466" t="str">
            <v>18410</v>
          </cell>
          <cell r="B466" t="str">
            <v>LIGHT VEHICLE DIRECT EXPENSES</v>
          </cell>
          <cell r="C466">
            <v>70.489999999999995</v>
          </cell>
          <cell r="D466">
            <v>393.5</v>
          </cell>
        </row>
        <row r="467">
          <cell r="A467" t="str">
            <v>18411</v>
          </cell>
          <cell r="B467" t="str">
            <v>HEAVY VEHICLE DIRECT EXPENSES</v>
          </cell>
          <cell r="C467">
            <v>78</v>
          </cell>
          <cell r="D467">
            <v>78</v>
          </cell>
        </row>
        <row r="468">
          <cell r="A468" t="str">
            <v>18412</v>
          </cell>
          <cell r="B468" t="str">
            <v>HEAVY VEHICLE ASSOCIATED EQUI</v>
          </cell>
          <cell r="C468">
            <v>0</v>
          </cell>
          <cell r="D468">
            <v>0</v>
          </cell>
        </row>
        <row r="469">
          <cell r="A469" t="str">
            <v>18413</v>
          </cell>
          <cell r="B469" t="str">
            <v>LIGHT-MEDIUM-HEAVY VEHICLE AD</v>
          </cell>
          <cell r="C469">
            <v>-330.79</v>
          </cell>
          <cell r="D469">
            <v>1031.1600000000001</v>
          </cell>
        </row>
        <row r="470">
          <cell r="A470" t="str">
            <v>18414</v>
          </cell>
          <cell r="B470" t="str">
            <v>VEHICLE GASOLINE, OIL, LUBRIC</v>
          </cell>
          <cell r="C470">
            <v>0</v>
          </cell>
          <cell r="D470">
            <v>0</v>
          </cell>
        </row>
        <row r="471">
          <cell r="A471" t="str">
            <v>18415</v>
          </cell>
          <cell r="B471" t="str">
            <v>CONSTRUCTION/AGRICULTURAL EQU</v>
          </cell>
          <cell r="C471">
            <v>0</v>
          </cell>
          <cell r="D471">
            <v>2689.74</v>
          </cell>
        </row>
        <row r="472">
          <cell r="A472" t="str">
            <v>18416</v>
          </cell>
          <cell r="B472" t="str">
            <v>VEHICLE FUEL - DIESEL</v>
          </cell>
          <cell r="C472">
            <v>0</v>
          </cell>
          <cell r="D472">
            <v>0</v>
          </cell>
        </row>
        <row r="473">
          <cell r="A473" t="str">
            <v>18417</v>
          </cell>
          <cell r="B473" t="str">
            <v>PRODUCTION COAL HANDLING EQUI</v>
          </cell>
          <cell r="C473">
            <v>0</v>
          </cell>
          <cell r="D473">
            <v>0</v>
          </cell>
        </row>
        <row r="474">
          <cell r="A474" t="str">
            <v>18418</v>
          </cell>
          <cell r="B474" t="str">
            <v>TRAILERS</v>
          </cell>
          <cell r="C474">
            <v>0</v>
          </cell>
          <cell r="D474">
            <v>1540.05</v>
          </cell>
        </row>
        <row r="475">
          <cell r="A475" t="str">
            <v>18419</v>
          </cell>
          <cell r="B475" t="str">
            <v>MISC. NON-FLEET RELATED SERVI</v>
          </cell>
          <cell r="C475">
            <v>0</v>
          </cell>
          <cell r="D475">
            <v>0</v>
          </cell>
        </row>
        <row r="476">
          <cell r="A476" t="str">
            <v>18420</v>
          </cell>
          <cell r="B476" t="str">
            <v>SM TOOL PURCH (0-$500)</v>
          </cell>
          <cell r="C476">
            <v>0</v>
          </cell>
          <cell r="D476">
            <v>0</v>
          </cell>
        </row>
        <row r="477">
          <cell r="A477" t="str">
            <v>18421</v>
          </cell>
          <cell r="B477" t="str">
            <v>PROD SM TOOLS CLEARING-NON-PE</v>
          </cell>
          <cell r="C477">
            <v>35745.64</v>
          </cell>
          <cell r="D477">
            <v>1958703.25</v>
          </cell>
        </row>
        <row r="478">
          <cell r="A478" t="str">
            <v>18422</v>
          </cell>
          <cell r="B478" t="str">
            <v>PROD SM HAND TOOLS CLEARING P</v>
          </cell>
          <cell r="C478">
            <v>5040.25</v>
          </cell>
          <cell r="D478">
            <v>521991.13</v>
          </cell>
        </row>
        <row r="479">
          <cell r="A479" t="str">
            <v>18423</v>
          </cell>
          <cell r="B479" t="str">
            <v>PROD CONSUMABLES/EXPENDABLES</v>
          </cell>
          <cell r="C479">
            <v>67342.95</v>
          </cell>
          <cell r="D479">
            <v>8216534.0199999996</v>
          </cell>
        </row>
        <row r="480">
          <cell r="A480" t="str">
            <v>18426</v>
          </cell>
          <cell r="B480" t="str">
            <v>PARKING OPER TECO PLAZA</v>
          </cell>
          <cell r="C480">
            <v>0</v>
          </cell>
          <cell r="D480">
            <v>2047.86</v>
          </cell>
        </row>
        <row r="481">
          <cell r="A481" t="str">
            <v>18429</v>
          </cell>
          <cell r="B481" t="str">
            <v>PROD CLEARING</v>
          </cell>
          <cell r="C481">
            <v>-108128.84</v>
          </cell>
          <cell r="D481">
            <v>-10695485.890000001</v>
          </cell>
        </row>
        <row r="482">
          <cell r="A482" t="str">
            <v>18430</v>
          </cell>
          <cell r="B482" t="str">
            <v>UNIFORM RENTAL-GARAGE</v>
          </cell>
          <cell r="C482">
            <v>0</v>
          </cell>
          <cell r="D482">
            <v>2005.87</v>
          </cell>
        </row>
        <row r="483">
          <cell r="A483" t="str">
            <v>18431</v>
          </cell>
          <cell r="B483" t="str">
            <v>UNIFORM RENTAL-PRODUCTION</v>
          </cell>
          <cell r="C483">
            <v>515.58000000000004</v>
          </cell>
          <cell r="D483">
            <v>10938.45</v>
          </cell>
        </row>
        <row r="484">
          <cell r="A484" t="str">
            <v>18433</v>
          </cell>
          <cell r="B484" t="str">
            <v>I/TE ALLOCATIONS</v>
          </cell>
          <cell r="C484">
            <v>0</v>
          </cell>
          <cell r="D484">
            <v>0</v>
          </cell>
        </row>
        <row r="485">
          <cell r="A485" t="str">
            <v>18439</v>
          </cell>
          <cell r="B485" t="str">
            <v>TECO PLAZA GARAGE</v>
          </cell>
          <cell r="C485">
            <v>0</v>
          </cell>
          <cell r="D485">
            <v>0</v>
          </cell>
        </row>
        <row r="486">
          <cell r="A486" t="str">
            <v>18440</v>
          </cell>
          <cell r="B486" t="str">
            <v>TECO TRANSPORT &amp; TRADE - PAYR</v>
          </cell>
          <cell r="C486">
            <v>0</v>
          </cell>
          <cell r="D486">
            <v>0</v>
          </cell>
        </row>
        <row r="487">
          <cell r="A487" t="str">
            <v>18441</v>
          </cell>
          <cell r="B487" t="str">
            <v>GENERATION SVCS-COMMON COSTS</v>
          </cell>
          <cell r="C487">
            <v>0</v>
          </cell>
          <cell r="D487">
            <v>0</v>
          </cell>
        </row>
        <row r="488">
          <cell r="A488" t="str">
            <v>18450</v>
          </cell>
          <cell r="B488" t="str">
            <v>PRINT SHOP SUPPLIES AND MAINT</v>
          </cell>
          <cell r="C488">
            <v>19203.900000000001</v>
          </cell>
          <cell r="D488">
            <v>13918.71</v>
          </cell>
        </row>
        <row r="489">
          <cell r="A489" t="str">
            <v>18451</v>
          </cell>
          <cell r="B489" t="str">
            <v>I/TE DATA SERVICES OVERHEAD</v>
          </cell>
          <cell r="C489">
            <v>0</v>
          </cell>
          <cell r="D489">
            <v>0</v>
          </cell>
        </row>
        <row r="490">
          <cell r="A490" t="str">
            <v>18454</v>
          </cell>
          <cell r="B490" t="str">
            <v>I/TE DATA SERVICES-CPU</v>
          </cell>
          <cell r="C490">
            <v>0</v>
          </cell>
          <cell r="D490">
            <v>0</v>
          </cell>
        </row>
        <row r="491">
          <cell r="A491" t="str">
            <v>18455</v>
          </cell>
          <cell r="B491" t="str">
            <v>I/TE DATA SERVICES-DASD</v>
          </cell>
          <cell r="C491">
            <v>0</v>
          </cell>
          <cell r="D491">
            <v>0</v>
          </cell>
        </row>
        <row r="492">
          <cell r="A492" t="str">
            <v>18456</v>
          </cell>
          <cell r="B492" t="str">
            <v>I/TE DATA SERVICES-TAPE</v>
          </cell>
          <cell r="C492">
            <v>0</v>
          </cell>
          <cell r="D492">
            <v>0</v>
          </cell>
        </row>
        <row r="493">
          <cell r="A493" t="str">
            <v>18457</v>
          </cell>
          <cell r="B493" t="str">
            <v>I/TE DATA SERVICES-LOCAL PRIN</v>
          </cell>
          <cell r="C493">
            <v>0</v>
          </cell>
          <cell r="D493">
            <v>0</v>
          </cell>
        </row>
        <row r="494">
          <cell r="A494" t="str">
            <v>18458</v>
          </cell>
          <cell r="B494" t="str">
            <v>I/TE DATA SERVICES-NETWORK</v>
          </cell>
          <cell r="C494">
            <v>0</v>
          </cell>
          <cell r="D494">
            <v>0</v>
          </cell>
        </row>
        <row r="495">
          <cell r="A495" t="str">
            <v>18465</v>
          </cell>
          <cell r="B495" t="str">
            <v>CTRF-INDIRECT LABOR</v>
          </cell>
          <cell r="C495">
            <v>0</v>
          </cell>
          <cell r="D495">
            <v>0</v>
          </cell>
        </row>
        <row r="496">
          <cell r="A496" t="str">
            <v>18466</v>
          </cell>
          <cell r="B496" t="str">
            <v>CTRF/INDIRECT MATERIALS</v>
          </cell>
          <cell r="C496">
            <v>2816.58</v>
          </cell>
          <cell r="D496">
            <v>6200.07</v>
          </cell>
        </row>
        <row r="497">
          <cell r="A497" t="str">
            <v>18467</v>
          </cell>
          <cell r="B497" t="str">
            <v>TOOL REPAIR CLEARING</v>
          </cell>
          <cell r="C497">
            <v>0</v>
          </cell>
          <cell r="D497">
            <v>-93.8</v>
          </cell>
        </row>
        <row r="498">
          <cell r="A498" t="str">
            <v>18468</v>
          </cell>
          <cell r="B498" t="str">
            <v>TRANSFORMER REPAIR CLEARING E</v>
          </cell>
          <cell r="C498">
            <v>14890.19</v>
          </cell>
          <cell r="D498">
            <v>38708.769999999997</v>
          </cell>
        </row>
        <row r="499">
          <cell r="A499" t="str">
            <v>18469</v>
          </cell>
          <cell r="B499" t="str">
            <v>IT STANDARD CLEARING</v>
          </cell>
          <cell r="C499">
            <v>155405.29</v>
          </cell>
          <cell r="D499">
            <v>0</v>
          </cell>
        </row>
        <row r="500">
          <cell r="A500" t="str">
            <v>18470</v>
          </cell>
          <cell r="B500" t="str">
            <v>TELECOM STANDARD CLEARING</v>
          </cell>
          <cell r="C500">
            <v>-30434.36</v>
          </cell>
          <cell r="D500">
            <v>0</v>
          </cell>
        </row>
        <row r="501">
          <cell r="A501" t="str">
            <v>18471</v>
          </cell>
          <cell r="B501" t="str">
            <v>PBX - MOVES, ADDS, CHANGES</v>
          </cell>
          <cell r="C501">
            <v>0</v>
          </cell>
          <cell r="D501">
            <v>0</v>
          </cell>
        </row>
        <row r="502">
          <cell r="A502" t="str">
            <v>18472</v>
          </cell>
          <cell r="B502" t="str">
            <v>PBX - NETWORK PROJECTS</v>
          </cell>
          <cell r="C502">
            <v>0</v>
          </cell>
          <cell r="D502">
            <v>0</v>
          </cell>
        </row>
        <row r="503">
          <cell r="A503" t="str">
            <v>18473</v>
          </cell>
          <cell r="B503" t="str">
            <v>PBX - NETWORK REPAIRS</v>
          </cell>
          <cell r="C503">
            <v>0</v>
          </cell>
          <cell r="D503">
            <v>0</v>
          </cell>
        </row>
        <row r="504">
          <cell r="A504" t="str">
            <v>18474</v>
          </cell>
          <cell r="B504" t="str">
            <v>BROADBAND - NETWORK PROJECTS</v>
          </cell>
          <cell r="C504">
            <v>0</v>
          </cell>
          <cell r="D504">
            <v>0</v>
          </cell>
        </row>
        <row r="505">
          <cell r="A505" t="str">
            <v>18475</v>
          </cell>
          <cell r="B505" t="str">
            <v>BROADBAND - NETWORK REPAIRS</v>
          </cell>
          <cell r="C505">
            <v>0</v>
          </cell>
          <cell r="D505">
            <v>0</v>
          </cell>
        </row>
        <row r="506">
          <cell r="A506" t="str">
            <v>18476</v>
          </cell>
          <cell r="B506" t="str">
            <v>TELECOM - DIRECTLY ALLOCATED</v>
          </cell>
          <cell r="C506">
            <v>0</v>
          </cell>
          <cell r="D506">
            <v>0</v>
          </cell>
        </row>
        <row r="507">
          <cell r="A507" t="str">
            <v>18477</v>
          </cell>
          <cell r="B507" t="str">
            <v>COMMUNICATIONS INFRASTRUCTURE</v>
          </cell>
          <cell r="C507">
            <v>0</v>
          </cell>
          <cell r="D507">
            <v>0</v>
          </cell>
        </row>
        <row r="508">
          <cell r="A508" t="str">
            <v>18478</v>
          </cell>
          <cell r="B508" t="str">
            <v>COMMUNICATIONS LEASED SERVICE</v>
          </cell>
          <cell r="C508">
            <v>0</v>
          </cell>
          <cell r="D508">
            <v>0</v>
          </cell>
        </row>
        <row r="509">
          <cell r="A509" t="str">
            <v>18479</v>
          </cell>
          <cell r="B509" t="str">
            <v>LONG DISTANCE - DIRECT CHARGE</v>
          </cell>
          <cell r="C509">
            <v>-9887.39</v>
          </cell>
          <cell r="D509">
            <v>-2623.15</v>
          </cell>
        </row>
        <row r="510">
          <cell r="A510" t="str">
            <v>18480</v>
          </cell>
          <cell r="B510" t="str">
            <v>FACILITY SERVICES - STANDARD</v>
          </cell>
          <cell r="C510">
            <v>99042.59</v>
          </cell>
          <cell r="D510">
            <v>0</v>
          </cell>
        </row>
        <row r="511">
          <cell r="A511" t="str">
            <v>18482</v>
          </cell>
          <cell r="B511" t="str">
            <v>FACILITY SERVICES - NONSTANDA</v>
          </cell>
          <cell r="C511">
            <v>0</v>
          </cell>
          <cell r="D511">
            <v>0</v>
          </cell>
        </row>
        <row r="512">
          <cell r="A512" t="str">
            <v>18483</v>
          </cell>
          <cell r="B512" t="str">
            <v>FACILITY SERVICES OVERHEAD</v>
          </cell>
          <cell r="C512">
            <v>0</v>
          </cell>
          <cell r="D512">
            <v>0</v>
          </cell>
        </row>
        <row r="513">
          <cell r="A513" t="str">
            <v>18484</v>
          </cell>
          <cell r="B513" t="str">
            <v>FACILITY - MISCELLANEOUS.</v>
          </cell>
          <cell r="C513">
            <v>0</v>
          </cell>
          <cell r="D513">
            <v>0</v>
          </cell>
        </row>
        <row r="514">
          <cell r="A514" t="str">
            <v>18485</v>
          </cell>
          <cell r="B514" t="str">
            <v>FACILITY - ROOFS.</v>
          </cell>
          <cell r="C514">
            <v>0</v>
          </cell>
          <cell r="D514">
            <v>0</v>
          </cell>
        </row>
        <row r="515">
          <cell r="A515" t="str">
            <v>18486</v>
          </cell>
          <cell r="B515" t="str">
            <v>FACILITY - CONSULTING.</v>
          </cell>
          <cell r="C515">
            <v>0</v>
          </cell>
          <cell r="D515">
            <v>0</v>
          </cell>
        </row>
        <row r="516">
          <cell r="A516" t="str">
            <v>18487</v>
          </cell>
          <cell r="B516" t="str">
            <v>FACILITY - FURNITURE</v>
          </cell>
          <cell r="C516">
            <v>0</v>
          </cell>
          <cell r="D516">
            <v>0</v>
          </cell>
        </row>
        <row r="517">
          <cell r="A517" t="str">
            <v>18488</v>
          </cell>
          <cell r="B517" t="str">
            <v>FACILITY - CARPET CLEANING</v>
          </cell>
          <cell r="C517">
            <v>0</v>
          </cell>
          <cell r="D517">
            <v>0</v>
          </cell>
        </row>
        <row r="518">
          <cell r="A518" t="str">
            <v>18489</v>
          </cell>
          <cell r="B518" t="str">
            <v>FACILITY - GENERAL CLEANING</v>
          </cell>
          <cell r="C518">
            <v>0</v>
          </cell>
          <cell r="D518">
            <v>0</v>
          </cell>
        </row>
        <row r="519">
          <cell r="A519" t="str">
            <v>18490</v>
          </cell>
          <cell r="B519" t="str">
            <v>FACILITY - ELECTRICAL WORK</v>
          </cell>
          <cell r="C519">
            <v>0</v>
          </cell>
          <cell r="D519">
            <v>0</v>
          </cell>
        </row>
        <row r="520">
          <cell r="A520" t="str">
            <v>18491</v>
          </cell>
          <cell r="B520" t="str">
            <v>FACILITY - GROUND MAINTENANCE</v>
          </cell>
          <cell r="C520">
            <v>0</v>
          </cell>
          <cell r="D520">
            <v>0</v>
          </cell>
        </row>
        <row r="521">
          <cell r="A521" t="str">
            <v>18492</v>
          </cell>
          <cell r="B521" t="str">
            <v>FACILITY - HVAC</v>
          </cell>
          <cell r="C521">
            <v>0</v>
          </cell>
          <cell r="D521">
            <v>0</v>
          </cell>
        </row>
        <row r="522">
          <cell r="A522" t="str">
            <v>18493</v>
          </cell>
          <cell r="B522" t="str">
            <v>FACILITY - MISC STRUCTURES</v>
          </cell>
          <cell r="C522">
            <v>0</v>
          </cell>
          <cell r="D522">
            <v>0</v>
          </cell>
        </row>
        <row r="523">
          <cell r="A523" t="str">
            <v>18494</v>
          </cell>
          <cell r="B523" t="str">
            <v>FACILITY - PAINTING</v>
          </cell>
          <cell r="C523">
            <v>0</v>
          </cell>
          <cell r="D523">
            <v>0</v>
          </cell>
        </row>
        <row r="524">
          <cell r="A524" t="str">
            <v>18495</v>
          </cell>
          <cell r="B524" t="str">
            <v>FACILITY - PEST CONTROL</v>
          </cell>
          <cell r="C524">
            <v>0</v>
          </cell>
          <cell r="D524">
            <v>0</v>
          </cell>
        </row>
        <row r="525">
          <cell r="A525" t="str">
            <v>18496</v>
          </cell>
          <cell r="B525" t="str">
            <v>FACILITY - PLUMBING</v>
          </cell>
          <cell r="C525">
            <v>0</v>
          </cell>
          <cell r="D525">
            <v>0</v>
          </cell>
        </row>
        <row r="526">
          <cell r="A526" t="str">
            <v>18497</v>
          </cell>
          <cell r="B526" t="str">
            <v>FACILITY - WASTE - SEWAGE.</v>
          </cell>
          <cell r="C526">
            <v>0</v>
          </cell>
          <cell r="D526">
            <v>0</v>
          </cell>
        </row>
        <row r="527">
          <cell r="A527" t="str">
            <v>18498</v>
          </cell>
          <cell r="B527" t="str">
            <v>FACILITY - TRASH</v>
          </cell>
          <cell r="C527">
            <v>0</v>
          </cell>
          <cell r="D527">
            <v>0</v>
          </cell>
        </row>
        <row r="528">
          <cell r="A528" t="str">
            <v>18499</v>
          </cell>
          <cell r="B528" t="str">
            <v>FACILITY - WATER</v>
          </cell>
          <cell r="C528">
            <v>0</v>
          </cell>
          <cell r="D528">
            <v>0</v>
          </cell>
        </row>
        <row r="529">
          <cell r="A529" t="str">
            <v>184</v>
          </cell>
          <cell r="B529" t="str">
            <v>ACCOUNT TOTAL</v>
          </cell>
          <cell r="C529">
            <v>254608.89</v>
          </cell>
          <cell r="D529">
            <v>163749.28</v>
          </cell>
        </row>
        <row r="530">
          <cell r="A530" t="str">
            <v>18601</v>
          </cell>
          <cell r="B530" t="str">
            <v>MISC DEF DEB OTH WRK IN PROG</v>
          </cell>
          <cell r="C530">
            <v>-304622.68</v>
          </cell>
          <cell r="D530">
            <v>8650843.1099999994</v>
          </cell>
        </row>
        <row r="531">
          <cell r="A531" t="str">
            <v>18602</v>
          </cell>
          <cell r="B531" t="str">
            <v>PREPAID PENSION - QUALIFIED P</v>
          </cell>
          <cell r="C531">
            <v>-607308</v>
          </cell>
          <cell r="D531">
            <v>19423500.57</v>
          </cell>
        </row>
        <row r="532">
          <cell r="A532" t="str">
            <v>18603</v>
          </cell>
          <cell r="B532" t="str">
            <v>A/P TRANS PENDING DISTRIBUTIO</v>
          </cell>
          <cell r="C532">
            <v>-11631.71</v>
          </cell>
          <cell r="D532">
            <v>40471.769999999997</v>
          </cell>
        </row>
        <row r="533">
          <cell r="A533" t="str">
            <v>18608</v>
          </cell>
          <cell r="B533" t="str">
            <v>FCG SYSTEM PLANNING COMMITTEE</v>
          </cell>
          <cell r="C533">
            <v>0</v>
          </cell>
          <cell r="D533">
            <v>0</v>
          </cell>
        </row>
        <row r="534">
          <cell r="A534" t="str">
            <v>18610</v>
          </cell>
          <cell r="B534" t="str">
            <v>PROJECT MGMNT PRELIM ENGINEER</v>
          </cell>
          <cell r="C534">
            <v>19144.189999999999</v>
          </cell>
          <cell r="D534">
            <v>260028.23</v>
          </cell>
        </row>
        <row r="535">
          <cell r="A535" t="str">
            <v>18611</v>
          </cell>
          <cell r="B535" t="str">
            <v>REMOVAL-RINGHAVER GENERATORS</v>
          </cell>
          <cell r="C535">
            <v>0</v>
          </cell>
          <cell r="D535">
            <v>0</v>
          </cell>
        </row>
        <row r="536">
          <cell r="A536" t="str">
            <v>18613</v>
          </cell>
          <cell r="B536" t="str">
            <v>SALE OF HOOKERS PT PWR STA LA</v>
          </cell>
          <cell r="C536">
            <v>-259083.97</v>
          </cell>
          <cell r="D536">
            <v>5185.2700000000004</v>
          </cell>
        </row>
        <row r="537">
          <cell r="A537" t="str">
            <v>18614</v>
          </cell>
          <cell r="B537" t="str">
            <v>SALE OF GANNON PWR STA LAND</v>
          </cell>
          <cell r="C537">
            <v>0</v>
          </cell>
          <cell r="D537">
            <v>29713.27</v>
          </cell>
        </row>
        <row r="538">
          <cell r="A538" t="str">
            <v>18616</v>
          </cell>
          <cell r="B538" t="str">
            <v>SALE/TRANSFER DINNER LAKE</v>
          </cell>
          <cell r="C538">
            <v>3059.6</v>
          </cell>
          <cell r="D538">
            <v>3059.6</v>
          </cell>
        </row>
        <row r="539">
          <cell r="A539" t="str">
            <v>18618</v>
          </cell>
          <cell r="B539" t="str">
            <v>INSURANCE PROCEEDS RELATED TO</v>
          </cell>
          <cell r="C539">
            <v>0</v>
          </cell>
          <cell r="D539">
            <v>0</v>
          </cell>
        </row>
        <row r="540">
          <cell r="A540" t="str">
            <v>18619</v>
          </cell>
          <cell r="B540" t="str">
            <v>SHARED SERVICES</v>
          </cell>
          <cell r="C540">
            <v>0</v>
          </cell>
          <cell r="D540">
            <v>0</v>
          </cell>
        </row>
        <row r="541">
          <cell r="A541" t="str">
            <v>18620</v>
          </cell>
          <cell r="B541" t="str">
            <v>REPLACE REHEAT SKYVENT SILENC</v>
          </cell>
          <cell r="C541">
            <v>0</v>
          </cell>
          <cell r="D541">
            <v>200</v>
          </cell>
        </row>
        <row r="542">
          <cell r="A542" t="str">
            <v>18621</v>
          </cell>
          <cell r="B542" t="str">
            <v>BAYSIDE DISCHARGE FLUME STUDY</v>
          </cell>
          <cell r="C542">
            <v>530.6</v>
          </cell>
          <cell r="D542">
            <v>14280.21</v>
          </cell>
        </row>
        <row r="543">
          <cell r="A543" t="str">
            <v>18622</v>
          </cell>
          <cell r="B543" t="str">
            <v>UNIT 1A COLD REHEAT SAFETY VA</v>
          </cell>
          <cell r="C543">
            <v>0</v>
          </cell>
          <cell r="D543">
            <v>0</v>
          </cell>
        </row>
        <row r="544">
          <cell r="A544" t="str">
            <v>18623</v>
          </cell>
          <cell r="B544" t="str">
            <v>BAYSIDE FEEDWATER BLOCK VALVE</v>
          </cell>
          <cell r="C544">
            <v>0</v>
          </cell>
          <cell r="D544">
            <v>0</v>
          </cell>
        </row>
        <row r="545">
          <cell r="A545" t="str">
            <v>18624</v>
          </cell>
          <cell r="B545" t="str">
            <v>POLK UNIT 1 - UNPLANNED OUTAG</v>
          </cell>
          <cell r="C545">
            <v>-304705.75</v>
          </cell>
          <cell r="D545">
            <v>0</v>
          </cell>
        </row>
        <row r="546">
          <cell r="A546" t="str">
            <v>18625</v>
          </cell>
          <cell r="B546" t="str">
            <v>BB DRAVO CAB REPAIRS/REPLACEM</v>
          </cell>
          <cell r="C546">
            <v>0</v>
          </cell>
          <cell r="D546">
            <v>0</v>
          </cell>
        </row>
        <row r="547">
          <cell r="A547" t="str">
            <v>18626</v>
          </cell>
          <cell r="B547" t="str">
            <v>BB CARBON BURNOUT (FLYASH BEN</v>
          </cell>
          <cell r="C547">
            <v>89787.54</v>
          </cell>
          <cell r="D547">
            <v>178435.37</v>
          </cell>
        </row>
        <row r="548">
          <cell r="A548" t="str">
            <v>18628</v>
          </cell>
          <cell r="B548" t="str">
            <v>BAYSIDE PRELIMINARY ENGINEERI</v>
          </cell>
          <cell r="C548">
            <v>8521.61</v>
          </cell>
          <cell r="D548">
            <v>8521.61</v>
          </cell>
        </row>
        <row r="549">
          <cell r="A549" t="str">
            <v>18630</v>
          </cell>
          <cell r="B549" t="str">
            <v>SALE OF PRODUCTION SERVICE CO</v>
          </cell>
          <cell r="C549">
            <v>0</v>
          </cell>
          <cell r="D549">
            <v>0</v>
          </cell>
        </row>
        <row r="550">
          <cell r="A550" t="str">
            <v>18641</v>
          </cell>
          <cell r="B550" t="str">
            <v>DEFERRED DEBIT - RTO</v>
          </cell>
          <cell r="C550">
            <v>0</v>
          </cell>
          <cell r="D550">
            <v>0</v>
          </cell>
        </row>
        <row r="551">
          <cell r="A551" t="str">
            <v>18643</v>
          </cell>
          <cell r="B551" t="str">
            <v>BAYSIDE UNIT 1 STEAMER HP EXC</v>
          </cell>
          <cell r="C551">
            <v>0</v>
          </cell>
          <cell r="D551">
            <v>0</v>
          </cell>
        </row>
        <row r="552">
          <cell r="A552" t="str">
            <v>18644</v>
          </cell>
          <cell r="B552" t="str">
            <v>DEFERRED DEBIT - A/R SECURITI</v>
          </cell>
          <cell r="C552">
            <v>0</v>
          </cell>
          <cell r="D552">
            <v>0</v>
          </cell>
        </row>
        <row r="553">
          <cell r="A553" t="str">
            <v>18645</v>
          </cell>
          <cell r="B553" t="str">
            <v>SUBSTATION PERMITTING, SITE P</v>
          </cell>
          <cell r="C553">
            <v>0</v>
          </cell>
          <cell r="D553">
            <v>0</v>
          </cell>
        </row>
        <row r="554">
          <cell r="A554" t="str">
            <v>18646</v>
          </cell>
          <cell r="B554" t="str">
            <v>DEFERRED DEBIT - CALPINE REAC</v>
          </cell>
          <cell r="C554">
            <v>-189474</v>
          </cell>
          <cell r="D554">
            <v>-282210.09000000003</v>
          </cell>
        </row>
        <row r="555">
          <cell r="A555" t="str">
            <v>18651</v>
          </cell>
          <cell r="B555" t="str">
            <v>DEFERRED DEBIT - DERIVATIVE A</v>
          </cell>
          <cell r="C555">
            <v>0</v>
          </cell>
          <cell r="D555">
            <v>0</v>
          </cell>
        </row>
        <row r="556">
          <cell r="A556" t="str">
            <v>18690</v>
          </cell>
          <cell r="B556" t="str">
            <v>YBOR FIRE</v>
          </cell>
          <cell r="C556">
            <v>0</v>
          </cell>
          <cell r="D556">
            <v>79198.179999999993</v>
          </cell>
        </row>
        <row r="557">
          <cell r="A557" t="str">
            <v>18691</v>
          </cell>
          <cell r="B557" t="str">
            <v>MACDILL BID PROPOSAL</v>
          </cell>
          <cell r="C557">
            <v>0</v>
          </cell>
          <cell r="D557">
            <v>0</v>
          </cell>
        </row>
        <row r="558">
          <cell r="A558" t="str">
            <v>18699</v>
          </cell>
          <cell r="B558" t="str">
            <v>ARM CASH CLEARING ACCOUNT</v>
          </cell>
          <cell r="C558">
            <v>0</v>
          </cell>
          <cell r="D558">
            <v>0</v>
          </cell>
        </row>
        <row r="559">
          <cell r="A559" t="str">
            <v>186</v>
          </cell>
          <cell r="B559" t="str">
            <v>ACCOUNT TOTAL</v>
          </cell>
          <cell r="C559">
            <v>-1555782.57</v>
          </cell>
          <cell r="D559">
            <v>28411227.100000001</v>
          </cell>
        </row>
        <row r="560">
          <cell r="A560" t="str">
            <v>18800</v>
          </cell>
          <cell r="B560" t="str">
            <v>MISC. R &amp; D</v>
          </cell>
          <cell r="C560">
            <v>0</v>
          </cell>
          <cell r="D560">
            <v>0</v>
          </cell>
        </row>
        <row r="561">
          <cell r="A561" t="str">
            <v>188</v>
          </cell>
          <cell r="B561" t="str">
            <v>ACCOUNT TOTAL</v>
          </cell>
          <cell r="C561">
            <v>0</v>
          </cell>
          <cell r="D561">
            <v>0</v>
          </cell>
        </row>
        <row r="562">
          <cell r="A562" t="str">
            <v>19001</v>
          </cell>
          <cell r="B562" t="str">
            <v>DIT ST LEASE UTILITY</v>
          </cell>
          <cell r="C562">
            <v>0</v>
          </cell>
          <cell r="D562">
            <v>-29866.58</v>
          </cell>
        </row>
        <row r="563">
          <cell r="A563" t="str">
            <v>19002</v>
          </cell>
          <cell r="B563" t="str">
            <v>DIT FD LEASE UTILITY</v>
          </cell>
          <cell r="C563">
            <v>0</v>
          </cell>
          <cell r="D563">
            <v>663134.85</v>
          </cell>
        </row>
        <row r="564">
          <cell r="A564" t="str">
            <v>19003</v>
          </cell>
          <cell r="B564" t="str">
            <v>DIT ST UBS RESERVE</v>
          </cell>
          <cell r="C564">
            <v>32929.93</v>
          </cell>
          <cell r="D564">
            <v>2098498.9500000002</v>
          </cell>
        </row>
        <row r="565">
          <cell r="A565" t="str">
            <v>19004</v>
          </cell>
          <cell r="B565" t="str">
            <v>DIT FD INS RESERVE</v>
          </cell>
          <cell r="C565">
            <v>198028.62</v>
          </cell>
          <cell r="D565">
            <v>13041746.880000001</v>
          </cell>
        </row>
        <row r="566">
          <cell r="A566" t="str">
            <v>19005</v>
          </cell>
          <cell r="B566" t="str">
            <v>DIT ST PORT MANATEE</v>
          </cell>
          <cell r="C566">
            <v>0</v>
          </cell>
          <cell r="D566">
            <v>0</v>
          </cell>
        </row>
        <row r="567">
          <cell r="A567" t="str">
            <v>19006</v>
          </cell>
          <cell r="B567" t="str">
            <v>DIT FD PORT MANATEE</v>
          </cell>
          <cell r="C567">
            <v>0</v>
          </cell>
          <cell r="D567">
            <v>0</v>
          </cell>
        </row>
        <row r="568">
          <cell r="A568" t="str">
            <v>19007</v>
          </cell>
          <cell r="B568" t="str">
            <v>DIT ST RATE REFUND</v>
          </cell>
          <cell r="C568">
            <v>0</v>
          </cell>
          <cell r="D568">
            <v>0</v>
          </cell>
        </row>
        <row r="569">
          <cell r="A569" t="str">
            <v>19008</v>
          </cell>
          <cell r="B569" t="str">
            <v>DIT FD RATE REFUND</v>
          </cell>
          <cell r="C569">
            <v>0</v>
          </cell>
          <cell r="D569">
            <v>0</v>
          </cell>
        </row>
        <row r="570">
          <cell r="A570" t="str">
            <v>19009</v>
          </cell>
          <cell r="B570" t="str">
            <v>DIT ST CUSTOMER DEPOSITS</v>
          </cell>
          <cell r="C570">
            <v>0</v>
          </cell>
          <cell r="D570">
            <v>0</v>
          </cell>
        </row>
        <row r="571">
          <cell r="A571" t="str">
            <v>19010</v>
          </cell>
          <cell r="B571" t="str">
            <v>DIT FD CUSTOMER DEPOSITS</v>
          </cell>
          <cell r="C571">
            <v>0</v>
          </cell>
          <cell r="D571">
            <v>0</v>
          </cell>
        </row>
        <row r="572">
          <cell r="A572" t="str">
            <v>19012</v>
          </cell>
          <cell r="B572" t="str">
            <v>DIT ST CAPITAL INTEREST</v>
          </cell>
          <cell r="C572">
            <v>0</v>
          </cell>
          <cell r="D572">
            <v>4565835</v>
          </cell>
        </row>
        <row r="573">
          <cell r="A573" t="str">
            <v>19013</v>
          </cell>
          <cell r="B573" t="str">
            <v>DIT FD CAPITAL INTEREST</v>
          </cell>
          <cell r="C573">
            <v>0</v>
          </cell>
          <cell r="D573">
            <v>27476018</v>
          </cell>
        </row>
        <row r="574">
          <cell r="A574" t="str">
            <v>19014</v>
          </cell>
          <cell r="B574" t="str">
            <v>DIT ST CONTRIB IN AID TO CONS</v>
          </cell>
          <cell r="C574">
            <v>-22409.86</v>
          </cell>
          <cell r="D574">
            <v>3573220.99</v>
          </cell>
        </row>
        <row r="575">
          <cell r="A575" t="str">
            <v>19015</v>
          </cell>
          <cell r="B575" t="str">
            <v>DIT FD CONTRIB IN AID TO CONS</v>
          </cell>
          <cell r="C575">
            <v>-134764.75</v>
          </cell>
          <cell r="D575">
            <v>21826472.949999999</v>
          </cell>
        </row>
        <row r="576">
          <cell r="A576" t="str">
            <v>19016</v>
          </cell>
          <cell r="B576" t="str">
            <v>DIT ST DISMANTLING</v>
          </cell>
          <cell r="C576">
            <v>17769.13</v>
          </cell>
          <cell r="D576">
            <v>5748302.0599999996</v>
          </cell>
        </row>
        <row r="577">
          <cell r="A577" t="str">
            <v>19017</v>
          </cell>
          <cell r="B577" t="str">
            <v>DIT FD DISMANTLING</v>
          </cell>
          <cell r="C577">
            <v>106857.05</v>
          </cell>
          <cell r="D577">
            <v>34568197.689999998</v>
          </cell>
        </row>
        <row r="578">
          <cell r="A578" t="str">
            <v>19021</v>
          </cell>
          <cell r="B578" t="str">
            <v>DIT ST LEASE NON UTILITY</v>
          </cell>
          <cell r="C578">
            <v>0</v>
          </cell>
          <cell r="D578">
            <v>-6451.44</v>
          </cell>
        </row>
        <row r="579">
          <cell r="A579" t="str">
            <v>19022</v>
          </cell>
          <cell r="B579" t="str">
            <v>DIT LEASE NON UTILITY</v>
          </cell>
          <cell r="C579">
            <v>0</v>
          </cell>
          <cell r="D579">
            <v>359410.58</v>
          </cell>
        </row>
        <row r="580">
          <cell r="A580" t="str">
            <v>19023</v>
          </cell>
          <cell r="B580" t="str">
            <v>DIT ST EARLY CAPACITY PAYMENT</v>
          </cell>
          <cell r="C580">
            <v>-4944.67</v>
          </cell>
          <cell r="D580">
            <v>287690.21000000002</v>
          </cell>
        </row>
        <row r="581">
          <cell r="A581" t="str">
            <v>19024</v>
          </cell>
          <cell r="B581" t="str">
            <v>DIT FD EARLY CAPACITY PAYMENT</v>
          </cell>
          <cell r="C581">
            <v>-29735.42</v>
          </cell>
          <cell r="D581">
            <v>1563986.56</v>
          </cell>
        </row>
        <row r="582">
          <cell r="A582" t="str">
            <v>19025</v>
          </cell>
          <cell r="B582" t="str">
            <v>DIT FD ITC-FAS109 INC TAX</v>
          </cell>
          <cell r="C582">
            <v>-124409</v>
          </cell>
          <cell r="D582">
            <v>10332702.41</v>
          </cell>
        </row>
        <row r="583">
          <cell r="A583" t="str">
            <v>190</v>
          </cell>
          <cell r="B583" t="str">
            <v>ACCOUNT TOTAL</v>
          </cell>
          <cell r="C583">
            <v>39321.03</v>
          </cell>
          <cell r="D583">
            <v>126068899.11</v>
          </cell>
        </row>
        <row r="584">
          <cell r="A584" t="str">
            <v>20101</v>
          </cell>
          <cell r="B584" t="str">
            <v>COMMON STOCK NO PAR VALUE</v>
          </cell>
          <cell r="C584">
            <v>0</v>
          </cell>
          <cell r="D584">
            <v>-119696788.17</v>
          </cell>
        </row>
        <row r="585">
          <cell r="A585" t="str">
            <v>201</v>
          </cell>
          <cell r="B585" t="str">
            <v>ACCOUNT TOTAL</v>
          </cell>
          <cell r="C585">
            <v>0</v>
          </cell>
          <cell r="D585">
            <v>-119696788.17</v>
          </cell>
        </row>
        <row r="586">
          <cell r="A586" t="str">
            <v>21101</v>
          </cell>
          <cell r="B586" t="str">
            <v>MISC PAID-IN CAPITAL</v>
          </cell>
          <cell r="C586">
            <v>0</v>
          </cell>
          <cell r="D586">
            <v>-1102240249.49</v>
          </cell>
        </row>
        <row r="587">
          <cell r="A587" t="str">
            <v>211</v>
          </cell>
          <cell r="B587" t="str">
            <v>ACCOUNT TOTAL</v>
          </cell>
          <cell r="C587">
            <v>0</v>
          </cell>
          <cell r="D587">
            <v>-1102240249.49</v>
          </cell>
        </row>
        <row r="588">
          <cell r="A588" t="str">
            <v>21401</v>
          </cell>
          <cell r="B588" t="str">
            <v>CAPTL STOCK EXP COMMON</v>
          </cell>
          <cell r="C588">
            <v>0</v>
          </cell>
          <cell r="D588">
            <v>700920.51</v>
          </cell>
        </row>
        <row r="589">
          <cell r="A589" t="str">
            <v>21402</v>
          </cell>
          <cell r="B589" t="str">
            <v>OCI - DERIVATIVE GAIN/LOSS</v>
          </cell>
          <cell r="C589">
            <v>0</v>
          </cell>
          <cell r="D589">
            <v>0</v>
          </cell>
        </row>
        <row r="590">
          <cell r="A590" t="str">
            <v>21403</v>
          </cell>
          <cell r="B590" t="str">
            <v>OCI - REGULATORY DERIVATIVE G</v>
          </cell>
          <cell r="C590">
            <v>0</v>
          </cell>
          <cell r="D590">
            <v>0</v>
          </cell>
        </row>
        <row r="591">
          <cell r="A591" t="str">
            <v>214</v>
          </cell>
          <cell r="B591" t="str">
            <v>ACCOUNT TOTAL</v>
          </cell>
          <cell r="C591">
            <v>0</v>
          </cell>
          <cell r="D591">
            <v>700920.51</v>
          </cell>
        </row>
        <row r="592">
          <cell r="A592" t="str">
            <v>21601</v>
          </cell>
          <cell r="B592" t="str">
            <v>UNAPP RETAINED EARN TAMPA ELE</v>
          </cell>
          <cell r="C592">
            <v>0</v>
          </cell>
          <cell r="D592">
            <v>-28759550.120000001</v>
          </cell>
        </row>
        <row r="593">
          <cell r="A593" t="str">
            <v>216</v>
          </cell>
          <cell r="B593" t="str">
            <v>ACCOUNT TOTAL</v>
          </cell>
          <cell r="C593">
            <v>0</v>
          </cell>
          <cell r="D593">
            <v>-28759550.120000001</v>
          </cell>
        </row>
        <row r="594">
          <cell r="A594" t="str">
            <v>21901</v>
          </cell>
          <cell r="B594" t="str">
            <v>OCI - DERIVATIVE GAIN/LOSS</v>
          </cell>
          <cell r="C594">
            <v>7042535.9500000002</v>
          </cell>
          <cell r="D594">
            <v>-29883366.920000002</v>
          </cell>
        </row>
        <row r="595">
          <cell r="A595" t="str">
            <v>21902</v>
          </cell>
          <cell r="B595" t="str">
            <v>OCI - REGULATORY DERIVATIVE G</v>
          </cell>
          <cell r="C595">
            <v>-7042535.9500000002</v>
          </cell>
          <cell r="D595">
            <v>29883366.920000002</v>
          </cell>
        </row>
        <row r="596">
          <cell r="A596" t="str">
            <v>219</v>
          </cell>
          <cell r="B596" t="str">
            <v>ACCOUNT TOTAL</v>
          </cell>
          <cell r="C596">
            <v>0</v>
          </cell>
          <cell r="D596">
            <v>0</v>
          </cell>
        </row>
        <row r="597">
          <cell r="A597" t="str">
            <v>22112</v>
          </cell>
          <cell r="B597" t="str">
            <v>CURRENT PORTION DUE 2007 BOND</v>
          </cell>
          <cell r="C597">
            <v>0</v>
          </cell>
          <cell r="D597">
            <v>0</v>
          </cell>
        </row>
        <row r="598">
          <cell r="A598" t="str">
            <v>22121</v>
          </cell>
          <cell r="B598" t="str">
            <v>2025 BONDS</v>
          </cell>
          <cell r="C598">
            <v>0</v>
          </cell>
          <cell r="D598">
            <v>-51605000</v>
          </cell>
        </row>
        <row r="599">
          <cell r="A599" t="str">
            <v>22124</v>
          </cell>
          <cell r="B599" t="str">
            <v>CURRENT PORTION DUE 2021 BOND</v>
          </cell>
          <cell r="C599">
            <v>0</v>
          </cell>
          <cell r="D599">
            <v>0</v>
          </cell>
        </row>
        <row r="600">
          <cell r="A600" t="str">
            <v>22125</v>
          </cell>
          <cell r="B600" t="str">
            <v>CURRENT PORTION DUE 2022 BOND</v>
          </cell>
          <cell r="C600">
            <v>0</v>
          </cell>
          <cell r="D600">
            <v>0</v>
          </cell>
        </row>
        <row r="601">
          <cell r="A601" t="str">
            <v>22126</v>
          </cell>
          <cell r="B601" t="str">
            <v>2018 BONDS</v>
          </cell>
          <cell r="C601">
            <v>0</v>
          </cell>
          <cell r="D601">
            <v>-54200000</v>
          </cell>
        </row>
        <row r="602">
          <cell r="A602" t="str">
            <v>22128</v>
          </cell>
          <cell r="B602" t="str">
            <v>2022 BONDS</v>
          </cell>
          <cell r="C602">
            <v>0</v>
          </cell>
          <cell r="D602">
            <v>0</v>
          </cell>
        </row>
        <row r="603">
          <cell r="A603" t="str">
            <v>22130</v>
          </cell>
          <cell r="B603" t="str">
            <v>CURRENT PORTION DUE 2003 BOND</v>
          </cell>
          <cell r="C603">
            <v>0</v>
          </cell>
          <cell r="D603">
            <v>0</v>
          </cell>
        </row>
        <row r="604">
          <cell r="A604" t="str">
            <v>22132</v>
          </cell>
          <cell r="B604" t="str">
            <v>2020 BONDS</v>
          </cell>
          <cell r="C604">
            <v>0</v>
          </cell>
          <cell r="D604">
            <v>-20000000</v>
          </cell>
        </row>
        <row r="605">
          <cell r="A605" t="str">
            <v>22134</v>
          </cell>
          <cell r="B605" t="str">
            <v>2034 BONDS</v>
          </cell>
          <cell r="C605">
            <v>0</v>
          </cell>
          <cell r="D605">
            <v>-85950000</v>
          </cell>
        </row>
        <row r="606">
          <cell r="A606" t="str">
            <v>22137</v>
          </cell>
          <cell r="B606" t="str">
            <v>2030 BONDS</v>
          </cell>
          <cell r="C606">
            <v>0</v>
          </cell>
          <cell r="D606">
            <v>-75000000</v>
          </cell>
        </row>
        <row r="607">
          <cell r="A607" t="str">
            <v>22145</v>
          </cell>
          <cell r="B607" t="str">
            <v>2002 BONDS</v>
          </cell>
          <cell r="C607">
            <v>0</v>
          </cell>
          <cell r="D607">
            <v>0</v>
          </cell>
        </row>
        <row r="608">
          <cell r="A608" t="str">
            <v>22146</v>
          </cell>
          <cell r="B608" t="str">
            <v>2012 BONDS</v>
          </cell>
          <cell r="C608">
            <v>0</v>
          </cell>
          <cell r="D608">
            <v>-210000000</v>
          </cell>
        </row>
        <row r="609">
          <cell r="A609" t="str">
            <v>22147</v>
          </cell>
          <cell r="B609" t="str">
            <v>2013 BONDS</v>
          </cell>
          <cell r="C609">
            <v>0</v>
          </cell>
          <cell r="D609">
            <v>-60685000</v>
          </cell>
        </row>
        <row r="610">
          <cell r="A610" t="str">
            <v>22148</v>
          </cell>
          <cell r="B610" t="str">
            <v>2023 BONDS</v>
          </cell>
          <cell r="C610">
            <v>0</v>
          </cell>
          <cell r="D610">
            <v>-86400000</v>
          </cell>
        </row>
        <row r="611">
          <cell r="A611" t="str">
            <v>22149</v>
          </cell>
          <cell r="B611" t="str">
            <v>2012 BONDS</v>
          </cell>
          <cell r="C611">
            <v>0</v>
          </cell>
          <cell r="D611">
            <v>-330000000</v>
          </cell>
        </row>
        <row r="612">
          <cell r="A612" t="str">
            <v>22150</v>
          </cell>
          <cell r="B612" t="str">
            <v>2007 BONDS</v>
          </cell>
          <cell r="C612">
            <v>0</v>
          </cell>
          <cell r="D612">
            <v>-125000000</v>
          </cell>
        </row>
        <row r="613">
          <cell r="A613" t="str">
            <v>22151</v>
          </cell>
          <cell r="B613" t="str">
            <v>2016 SENIOR NOTES</v>
          </cell>
          <cell r="C613">
            <v>0</v>
          </cell>
          <cell r="D613">
            <v>-250000000</v>
          </cell>
        </row>
        <row r="614">
          <cell r="A614" t="str">
            <v>22158</v>
          </cell>
          <cell r="B614" t="str">
            <v>CURRENT PORTION DUE 2002 BOND</v>
          </cell>
          <cell r="C614">
            <v>0</v>
          </cell>
          <cell r="D614">
            <v>0</v>
          </cell>
        </row>
        <row r="615">
          <cell r="A615" t="str">
            <v>22162</v>
          </cell>
          <cell r="B615" t="str">
            <v>CURRENT PORTION DUE 2007 BOND</v>
          </cell>
          <cell r="C615">
            <v>0</v>
          </cell>
          <cell r="D615">
            <v>0</v>
          </cell>
        </row>
        <row r="616">
          <cell r="A616" t="str">
            <v>22164</v>
          </cell>
          <cell r="B616" t="str">
            <v>CURRENT DUE 2001 BONDS</v>
          </cell>
          <cell r="C616">
            <v>0</v>
          </cell>
          <cell r="D616">
            <v>0</v>
          </cell>
        </row>
        <row r="617">
          <cell r="A617" t="str">
            <v>22168</v>
          </cell>
          <cell r="B617" t="str">
            <v>CURRENT PORTION DUE 2022 BOND</v>
          </cell>
          <cell r="C617">
            <v>0</v>
          </cell>
          <cell r="D617">
            <v>0</v>
          </cell>
        </row>
        <row r="618">
          <cell r="A618" t="str">
            <v>221</v>
          </cell>
          <cell r="B618" t="str">
            <v>ACCOUNT TOTAL</v>
          </cell>
          <cell r="C618">
            <v>0</v>
          </cell>
          <cell r="D618">
            <v>-1348840000</v>
          </cell>
        </row>
        <row r="619">
          <cell r="A619" t="str">
            <v>22544</v>
          </cell>
          <cell r="B619" t="str">
            <v>UNAMORTIZED PREMIUM 2001 BOND</v>
          </cell>
          <cell r="C619">
            <v>0</v>
          </cell>
          <cell r="D619">
            <v>0</v>
          </cell>
        </row>
        <row r="620">
          <cell r="A620" t="str">
            <v>22545</v>
          </cell>
          <cell r="B620" t="str">
            <v>UNAMORTIZED PREMIUM 2002 BOND</v>
          </cell>
          <cell r="C620">
            <v>0</v>
          </cell>
          <cell r="D620">
            <v>0</v>
          </cell>
        </row>
        <row r="621">
          <cell r="A621" t="str">
            <v>22546</v>
          </cell>
          <cell r="B621" t="str">
            <v>UNAMORTIZED PREMIUM 2013 BOND</v>
          </cell>
          <cell r="C621">
            <v>7859.23</v>
          </cell>
          <cell r="D621">
            <v>-730908.39</v>
          </cell>
        </row>
        <row r="622">
          <cell r="A622" t="str">
            <v>225</v>
          </cell>
          <cell r="B622" t="str">
            <v>ACCOUNT TOTAL</v>
          </cell>
          <cell r="C622">
            <v>7859.23</v>
          </cell>
          <cell r="D622">
            <v>-730908.39</v>
          </cell>
        </row>
        <row r="623">
          <cell r="A623" t="str">
            <v>22601</v>
          </cell>
          <cell r="B623" t="str">
            <v>UNAMORT DISC 2022 BONDS</v>
          </cell>
          <cell r="C623">
            <v>0</v>
          </cell>
          <cell r="D623">
            <v>0</v>
          </cell>
        </row>
        <row r="624">
          <cell r="A624" t="str">
            <v>22603</v>
          </cell>
          <cell r="B624" t="str">
            <v>UNAMORT DISC 2003 BOND</v>
          </cell>
          <cell r="C624">
            <v>0</v>
          </cell>
          <cell r="D624">
            <v>0</v>
          </cell>
        </row>
        <row r="625">
          <cell r="A625" t="str">
            <v>22645</v>
          </cell>
          <cell r="B625" t="str">
            <v>UNAMORT DISC 2002 BONDS</v>
          </cell>
          <cell r="C625">
            <v>0</v>
          </cell>
          <cell r="D625">
            <v>0</v>
          </cell>
        </row>
        <row r="626">
          <cell r="A626" t="str">
            <v>22646</v>
          </cell>
          <cell r="B626" t="str">
            <v>UNAMORTIZED DISC 2012 BOND</v>
          </cell>
          <cell r="C626">
            <v>-6713.64</v>
          </cell>
          <cell r="D626">
            <v>522320.71</v>
          </cell>
        </row>
        <row r="627">
          <cell r="A627" t="str">
            <v>22647</v>
          </cell>
          <cell r="B627" t="str">
            <v>UNAMORTIZED DISC. 2023 BONDS</v>
          </cell>
          <cell r="C627">
            <v>-4207.3500000000004</v>
          </cell>
          <cell r="D627">
            <v>896166.3</v>
          </cell>
        </row>
        <row r="628">
          <cell r="A628" t="str">
            <v>22649</v>
          </cell>
          <cell r="B628" t="str">
            <v>UNAMORT DISC 2012 BONDS</v>
          </cell>
          <cell r="C628">
            <v>-22150.2</v>
          </cell>
          <cell r="D628">
            <v>1760200.3</v>
          </cell>
        </row>
        <row r="629">
          <cell r="A629" t="str">
            <v>22650</v>
          </cell>
          <cell r="B629" t="str">
            <v>UNAMORT DISC 2007 BONDS</v>
          </cell>
          <cell r="C629">
            <v>-7986.3</v>
          </cell>
          <cell r="D629">
            <v>155466.95000000001</v>
          </cell>
        </row>
        <row r="630">
          <cell r="A630" t="str">
            <v>226</v>
          </cell>
          <cell r="B630" t="str">
            <v>ACCOUNT TOTAL</v>
          </cell>
          <cell r="C630">
            <v>-41057.49</v>
          </cell>
          <cell r="D630">
            <v>3334154.26</v>
          </cell>
        </row>
        <row r="631">
          <cell r="A631" t="str">
            <v>22812</v>
          </cell>
          <cell r="B631" t="str">
            <v>T&amp;D PROPERTY STORM RESERVE</v>
          </cell>
          <cell r="C631">
            <v>-333333.33</v>
          </cell>
          <cell r="D631">
            <v>-12517563.73</v>
          </cell>
        </row>
        <row r="632">
          <cell r="A632" t="str">
            <v>22821</v>
          </cell>
          <cell r="B632" t="str">
            <v>INJ &amp; DAM GEN LIAB RESERVE</v>
          </cell>
          <cell r="C632">
            <v>-286171.98</v>
          </cell>
          <cell r="D632">
            <v>-11382457</v>
          </cell>
        </row>
        <row r="633">
          <cell r="A633" t="str">
            <v>22822</v>
          </cell>
          <cell r="B633" t="str">
            <v>INJ &amp; DAM WORK COMP RESERVE</v>
          </cell>
          <cell r="C633">
            <v>-53862.720000000001</v>
          </cell>
          <cell r="D633">
            <v>-9246940.3699999992</v>
          </cell>
        </row>
        <row r="634">
          <cell r="A634" t="str">
            <v>22823</v>
          </cell>
          <cell r="B634" t="str">
            <v>INJ &amp; DAM RESERVE-WORKERS COM</v>
          </cell>
          <cell r="C634">
            <v>6959.6</v>
          </cell>
          <cell r="D634">
            <v>479438.37</v>
          </cell>
        </row>
        <row r="635">
          <cell r="A635" t="str">
            <v>22824</v>
          </cell>
          <cell r="B635" t="str">
            <v>INJ &amp; DAM LONGSHORE RESERVE</v>
          </cell>
          <cell r="C635">
            <v>67682.42</v>
          </cell>
          <cell r="D635">
            <v>-1131730</v>
          </cell>
        </row>
        <row r="636">
          <cell r="A636" t="str">
            <v>22830</v>
          </cell>
          <cell r="B636" t="str">
            <v>ACCUM PROV-PENSION-QUALIFIED</v>
          </cell>
          <cell r="C636">
            <v>0</v>
          </cell>
          <cell r="D636">
            <v>0</v>
          </cell>
        </row>
        <row r="637">
          <cell r="A637" t="str">
            <v>22833</v>
          </cell>
          <cell r="B637" t="str">
            <v>ACCUM PROV - SERP</v>
          </cell>
          <cell r="C637">
            <v>-37625</v>
          </cell>
          <cell r="D637">
            <v>-4967511.6399999997</v>
          </cell>
        </row>
        <row r="638">
          <cell r="A638" t="str">
            <v>22834</v>
          </cell>
          <cell r="B638" t="str">
            <v>ACCUM PROV - FAS 106 POST RET</v>
          </cell>
          <cell r="C638">
            <v>-429550.57</v>
          </cell>
          <cell r="D638">
            <v>-79266831.560000002</v>
          </cell>
        </row>
        <row r="639">
          <cell r="A639" t="str">
            <v>22835</v>
          </cell>
          <cell r="B639" t="str">
            <v>ACCUM PROV-FAS 112 LTD</v>
          </cell>
          <cell r="C639">
            <v>-1621287.66</v>
          </cell>
          <cell r="D639">
            <v>-17524927</v>
          </cell>
        </row>
        <row r="640">
          <cell r="A640" t="str">
            <v>228</v>
          </cell>
          <cell r="B640" t="str">
            <v>ACCOUNT TOTAL</v>
          </cell>
          <cell r="C640">
            <v>-2687189.24</v>
          </cell>
          <cell r="D640">
            <v>-135558522.93000001</v>
          </cell>
        </row>
        <row r="641">
          <cell r="A641" t="str">
            <v>23001</v>
          </cell>
          <cell r="B641" t="str">
            <v>ARO REGULATORY LIABILITY</v>
          </cell>
          <cell r="C641">
            <v>-18637930.91</v>
          </cell>
          <cell r="D641">
            <v>-18637930.91</v>
          </cell>
        </row>
        <row r="642">
          <cell r="A642" t="str">
            <v>23004</v>
          </cell>
          <cell r="B642" t="str">
            <v>ARO - POLK PARK</v>
          </cell>
          <cell r="C642">
            <v>124250.03</v>
          </cell>
          <cell r="D642">
            <v>0</v>
          </cell>
        </row>
        <row r="643">
          <cell r="A643" t="str">
            <v>23005</v>
          </cell>
          <cell r="B643" t="str">
            <v>ARO - TPA BAY SUB #177D</v>
          </cell>
          <cell r="C643">
            <v>167260.53</v>
          </cell>
          <cell r="D643">
            <v>0</v>
          </cell>
        </row>
        <row r="644">
          <cell r="A644" t="str">
            <v>230</v>
          </cell>
          <cell r="B644" t="str">
            <v>ACCOUNT TOTAL</v>
          </cell>
          <cell r="C644">
            <v>-18346420.350000001</v>
          </cell>
          <cell r="D644">
            <v>-18637930.91</v>
          </cell>
        </row>
        <row r="645">
          <cell r="A645" t="str">
            <v>23175</v>
          </cell>
          <cell r="B645" t="str">
            <v>NOTES PAYABLE COMMERCIAL PAPE</v>
          </cell>
          <cell r="C645">
            <v>0</v>
          </cell>
          <cell r="D645">
            <v>0</v>
          </cell>
        </row>
        <row r="646">
          <cell r="A646" t="str">
            <v>23176</v>
          </cell>
          <cell r="B646" t="str">
            <v>NOTES PAYABLE - BASE RATE LOA</v>
          </cell>
          <cell r="C646">
            <v>0</v>
          </cell>
          <cell r="D646">
            <v>0</v>
          </cell>
        </row>
        <row r="647">
          <cell r="A647" t="str">
            <v>23177</v>
          </cell>
          <cell r="B647" t="str">
            <v>NOTES PAYABLE - LIBOR LOAN</v>
          </cell>
          <cell r="C647">
            <v>-100520900</v>
          </cell>
          <cell r="D647">
            <v>-100520900</v>
          </cell>
        </row>
        <row r="648">
          <cell r="A648" t="str">
            <v>23178</v>
          </cell>
          <cell r="B648" t="str">
            <v>NOTES PAYABLE - A/R SECURITIZ</v>
          </cell>
          <cell r="C648">
            <v>3620900</v>
          </cell>
          <cell r="D648">
            <v>-79579100</v>
          </cell>
        </row>
        <row r="649">
          <cell r="A649" t="str">
            <v>23179</v>
          </cell>
          <cell r="B649" t="str">
            <v>NOTES PAYABLE - FEDERAL FUNDS</v>
          </cell>
          <cell r="C649">
            <v>0</v>
          </cell>
          <cell r="D649">
            <v>0</v>
          </cell>
        </row>
        <row r="650">
          <cell r="A650" t="str">
            <v>231</v>
          </cell>
          <cell r="B650" t="str">
            <v>ACCOUNT TOTAL</v>
          </cell>
          <cell r="C650">
            <v>-96900000</v>
          </cell>
          <cell r="D650">
            <v>-180100000</v>
          </cell>
        </row>
        <row r="651">
          <cell r="A651" t="str">
            <v>23201</v>
          </cell>
          <cell r="B651" t="str">
            <v>A/P VOUCHERS</v>
          </cell>
          <cell r="C651">
            <v>-7465299.5499999998</v>
          </cell>
          <cell r="D651">
            <v>-12294595.210000001</v>
          </cell>
        </row>
        <row r="652">
          <cell r="A652" t="str">
            <v>23202</v>
          </cell>
          <cell r="B652" t="str">
            <v>A/P INTERCHANGE</v>
          </cell>
          <cell r="C652">
            <v>5362801.1500000004</v>
          </cell>
          <cell r="D652">
            <v>-16916256.02</v>
          </cell>
        </row>
        <row r="653">
          <cell r="A653" t="str">
            <v>23203</v>
          </cell>
          <cell r="B653" t="str">
            <v>A/P FUEL</v>
          </cell>
          <cell r="C653">
            <v>3427083.49</v>
          </cell>
          <cell r="D653">
            <v>-16007823.68</v>
          </cell>
        </row>
        <row r="654">
          <cell r="A654" t="str">
            <v>23204</v>
          </cell>
          <cell r="B654" t="str">
            <v>A/P P/R RELATED</v>
          </cell>
          <cell r="C654">
            <v>0</v>
          </cell>
          <cell r="D654">
            <v>-893.25</v>
          </cell>
        </row>
        <row r="655">
          <cell r="A655" t="str">
            <v>23205</v>
          </cell>
          <cell r="B655" t="str">
            <v>A/P MANUAL ACCRUALS</v>
          </cell>
          <cell r="C655">
            <v>-10513284.539999999</v>
          </cell>
          <cell r="D655">
            <v>-26975474.91</v>
          </cell>
        </row>
        <row r="656">
          <cell r="A656" t="str">
            <v>23206</v>
          </cell>
          <cell r="B656" t="str">
            <v>A/P HARDEE</v>
          </cell>
          <cell r="C656">
            <v>4508468.87</v>
          </cell>
          <cell r="D656">
            <v>-4964131.1500000004</v>
          </cell>
        </row>
        <row r="657">
          <cell r="A657" t="str">
            <v>23207</v>
          </cell>
          <cell r="B657" t="str">
            <v>ACCRUED FPC WHEELING</v>
          </cell>
          <cell r="C657">
            <v>-22667</v>
          </cell>
          <cell r="D657">
            <v>-146739</v>
          </cell>
        </row>
        <row r="658">
          <cell r="A658" t="str">
            <v>23208</v>
          </cell>
          <cell r="B658" t="str">
            <v>A/P ESOP 1/2 %</v>
          </cell>
          <cell r="C658">
            <v>0</v>
          </cell>
          <cell r="D658">
            <v>0</v>
          </cell>
        </row>
        <row r="659">
          <cell r="A659" t="str">
            <v>23209</v>
          </cell>
          <cell r="B659" t="str">
            <v>PAYROLL ACCRUAL</v>
          </cell>
          <cell r="C659">
            <v>-4636055.63</v>
          </cell>
          <cell r="D659">
            <v>-8681529.8699999992</v>
          </cell>
        </row>
        <row r="660">
          <cell r="A660" t="str">
            <v>23210</v>
          </cell>
          <cell r="B660" t="str">
            <v>A/P M &amp; S RNB</v>
          </cell>
          <cell r="C660">
            <v>-526388.44999999995</v>
          </cell>
          <cell r="D660">
            <v>-2962655.47</v>
          </cell>
        </row>
        <row r="661">
          <cell r="A661" t="str">
            <v>23211</v>
          </cell>
          <cell r="B661" t="str">
            <v>A/P PAYROLL</v>
          </cell>
          <cell r="C661">
            <v>-1729022.77</v>
          </cell>
          <cell r="D661">
            <v>-4797617.3</v>
          </cell>
        </row>
        <row r="662">
          <cell r="A662" t="str">
            <v>23212</v>
          </cell>
          <cell r="B662" t="str">
            <v>FAS MEDICAL REIMBURSEMENT</v>
          </cell>
          <cell r="C662">
            <v>-19071.939999999999</v>
          </cell>
          <cell r="D662">
            <v>-1155615.5900000001</v>
          </cell>
        </row>
        <row r="663">
          <cell r="A663" t="str">
            <v>23213</v>
          </cell>
          <cell r="B663" t="str">
            <v>FAS DEPENDENT CARE REIMBURSEM</v>
          </cell>
          <cell r="C663">
            <v>5211.54</v>
          </cell>
          <cell r="D663">
            <v>-392679.7</v>
          </cell>
        </row>
        <row r="664">
          <cell r="A664" t="str">
            <v>23214</v>
          </cell>
          <cell r="B664" t="str">
            <v>A/P LONG TERM CARE</v>
          </cell>
          <cell r="C664">
            <v>-7.2</v>
          </cell>
          <cell r="D664">
            <v>12465.99</v>
          </cell>
        </row>
        <row r="665">
          <cell r="A665" t="str">
            <v>23215</v>
          </cell>
          <cell r="B665" t="str">
            <v>A/P NATURAL GAS</v>
          </cell>
          <cell r="C665">
            <v>778267.08</v>
          </cell>
          <cell r="D665">
            <v>-54100452.060000002</v>
          </cell>
        </row>
        <row r="666">
          <cell r="A666" t="str">
            <v>23216</v>
          </cell>
          <cell r="B666" t="str">
            <v>EMP EXPENSE A/P RELATED</v>
          </cell>
          <cell r="C666">
            <v>0</v>
          </cell>
          <cell r="D666">
            <v>0</v>
          </cell>
        </row>
        <row r="667">
          <cell r="A667" t="str">
            <v>23218</v>
          </cell>
          <cell r="B667" t="str">
            <v>FSA PARKING/TRANSIT REIMBURSE</v>
          </cell>
          <cell r="C667">
            <v>2053.7800000000002</v>
          </cell>
          <cell r="D667">
            <v>-39304.65</v>
          </cell>
        </row>
        <row r="668">
          <cell r="A668" t="str">
            <v>23220</v>
          </cell>
          <cell r="B668" t="str">
            <v>RETIREMENT SAVINGS COMPANY MA</v>
          </cell>
          <cell r="C668">
            <v>323.39</v>
          </cell>
          <cell r="D668">
            <v>1814.7</v>
          </cell>
        </row>
        <row r="669">
          <cell r="A669" t="str">
            <v>23221</v>
          </cell>
          <cell r="B669" t="str">
            <v>RETIREMENT SAVINGS PERFORMANC</v>
          </cell>
          <cell r="C669">
            <v>-862703.12</v>
          </cell>
          <cell r="D669">
            <v>-2301352.15</v>
          </cell>
        </row>
        <row r="670">
          <cell r="A670" t="str">
            <v>23222</v>
          </cell>
          <cell r="B670" t="str">
            <v>GROUP UNIVERSAL LIFE</v>
          </cell>
          <cell r="C670">
            <v>0</v>
          </cell>
          <cell r="D670">
            <v>0</v>
          </cell>
        </row>
        <row r="671">
          <cell r="A671" t="str">
            <v>23223</v>
          </cell>
          <cell r="B671" t="str">
            <v>SUPPLEMENTAL LIFE INSURANCE.</v>
          </cell>
          <cell r="C671">
            <v>-20.05</v>
          </cell>
          <cell r="D671">
            <v>24195.53</v>
          </cell>
        </row>
        <row r="672">
          <cell r="A672" t="str">
            <v>23224</v>
          </cell>
          <cell r="B672" t="str">
            <v>REWARDS PLUS</v>
          </cell>
          <cell r="C672">
            <v>0</v>
          </cell>
          <cell r="D672">
            <v>0</v>
          </cell>
        </row>
        <row r="673">
          <cell r="A673" t="str">
            <v>23229</v>
          </cell>
          <cell r="B673" t="str">
            <v>TECO COMPUTER USERS GROUP</v>
          </cell>
          <cell r="C673">
            <v>0</v>
          </cell>
          <cell r="D673">
            <v>0</v>
          </cell>
        </row>
        <row r="674">
          <cell r="A674" t="str">
            <v>23230</v>
          </cell>
          <cell r="B674" t="str">
            <v>CHILD SUPPORT, LEVY, GARNISHM</v>
          </cell>
          <cell r="C674">
            <v>-476.02</v>
          </cell>
          <cell r="D674">
            <v>-68.8</v>
          </cell>
        </row>
        <row r="675">
          <cell r="A675" t="str">
            <v>23231</v>
          </cell>
          <cell r="B675" t="str">
            <v>A/P TECO BENEFIT ASSN</v>
          </cell>
          <cell r="C675">
            <v>0</v>
          </cell>
          <cell r="D675">
            <v>0</v>
          </cell>
        </row>
        <row r="676">
          <cell r="A676" t="str">
            <v>23232</v>
          </cell>
          <cell r="B676" t="str">
            <v>A/P U S SAVINGS BONDS</v>
          </cell>
          <cell r="C676">
            <v>0</v>
          </cell>
          <cell r="D676">
            <v>0</v>
          </cell>
        </row>
        <row r="677">
          <cell r="A677" t="str">
            <v>23233</v>
          </cell>
          <cell r="B677" t="str">
            <v>A/P GROUP LIFE INSUR</v>
          </cell>
          <cell r="C677">
            <v>-5.28</v>
          </cell>
          <cell r="D677">
            <v>16799.849999999999</v>
          </cell>
        </row>
        <row r="678">
          <cell r="A678" t="str">
            <v>23234</v>
          </cell>
          <cell r="B678" t="str">
            <v>A/P MEDICAL/DENTAL ACTIVE</v>
          </cell>
          <cell r="C678">
            <v>-640750.80000000005</v>
          </cell>
          <cell r="D678">
            <v>-2040028</v>
          </cell>
        </row>
        <row r="679">
          <cell r="A679" t="str">
            <v>23240</v>
          </cell>
          <cell r="B679" t="str">
            <v>A/P IBEW UNION DUES</v>
          </cell>
          <cell r="C679">
            <v>0</v>
          </cell>
          <cell r="D679">
            <v>0</v>
          </cell>
        </row>
        <row r="680">
          <cell r="A680" t="str">
            <v>23241</v>
          </cell>
          <cell r="B680" t="str">
            <v>A/P OPEIU UNION DUES</v>
          </cell>
          <cell r="C680">
            <v>1950</v>
          </cell>
          <cell r="D680">
            <v>0</v>
          </cell>
        </row>
        <row r="681">
          <cell r="A681" t="str">
            <v>23242</v>
          </cell>
          <cell r="B681" t="str">
            <v>A/P UNITED WAY</v>
          </cell>
          <cell r="C681">
            <v>-1950</v>
          </cell>
          <cell r="D681">
            <v>0</v>
          </cell>
        </row>
        <row r="682">
          <cell r="A682" t="str">
            <v>23243</v>
          </cell>
          <cell r="B682" t="str">
            <v>A/P DRIP</v>
          </cell>
          <cell r="C682">
            <v>-10</v>
          </cell>
          <cell r="D682">
            <v>-9967.5</v>
          </cell>
        </row>
        <row r="683">
          <cell r="A683" t="str">
            <v>23244</v>
          </cell>
          <cell r="B683" t="str">
            <v>A/P-PUTNAM SAVINGS</v>
          </cell>
          <cell r="C683">
            <v>258.49</v>
          </cell>
          <cell r="D683">
            <v>1316.77</v>
          </cell>
        </row>
        <row r="684">
          <cell r="A684" t="str">
            <v>23245</v>
          </cell>
          <cell r="B684" t="str">
            <v>A/P TECO NMA CHAPTER</v>
          </cell>
          <cell r="C684">
            <v>0</v>
          </cell>
          <cell r="D684">
            <v>0</v>
          </cell>
        </row>
        <row r="685">
          <cell r="A685" t="str">
            <v>23246</v>
          </cell>
          <cell r="B685" t="str">
            <v>ELEC EMP COMM FR GOOD GOVERN</v>
          </cell>
          <cell r="C685">
            <v>0</v>
          </cell>
          <cell r="D685">
            <v>-0.03</v>
          </cell>
        </row>
        <row r="686">
          <cell r="A686" t="str">
            <v>23247</v>
          </cell>
          <cell r="B686" t="str">
            <v>A/P SHARE</v>
          </cell>
          <cell r="C686">
            <v>-4.9800000000000004</v>
          </cell>
          <cell r="D686">
            <v>-8000.67</v>
          </cell>
        </row>
        <row r="687">
          <cell r="A687" t="str">
            <v>23252</v>
          </cell>
          <cell r="B687" t="str">
            <v>A/P SAR</v>
          </cell>
          <cell r="C687">
            <v>0</v>
          </cell>
          <cell r="D687">
            <v>0</v>
          </cell>
        </row>
        <row r="688">
          <cell r="A688" t="str">
            <v>23253</v>
          </cell>
          <cell r="B688" t="str">
            <v>A/P UTILITY TAX</v>
          </cell>
          <cell r="C688">
            <v>0</v>
          </cell>
          <cell r="D688">
            <v>12593.45</v>
          </cell>
        </row>
        <row r="689">
          <cell r="A689" t="str">
            <v>23256</v>
          </cell>
          <cell r="B689" t="str">
            <v>OBO INCOME TAX</v>
          </cell>
          <cell r="C689">
            <v>0</v>
          </cell>
          <cell r="D689">
            <v>0</v>
          </cell>
        </row>
        <row r="690">
          <cell r="A690" t="str">
            <v>23271</v>
          </cell>
          <cell r="B690" t="str">
            <v>LTSA PAYABLE - POLK UNIT #1</v>
          </cell>
          <cell r="C690">
            <v>0</v>
          </cell>
          <cell r="D690">
            <v>0</v>
          </cell>
        </row>
        <row r="691">
          <cell r="A691" t="str">
            <v>23272</v>
          </cell>
          <cell r="B691" t="str">
            <v>CSA PAYABLE - POLK UNIT #2</v>
          </cell>
          <cell r="C691">
            <v>-79127.56</v>
          </cell>
          <cell r="D691">
            <v>-79127.56</v>
          </cell>
        </row>
        <row r="692">
          <cell r="A692" t="str">
            <v>23273</v>
          </cell>
          <cell r="B692" t="str">
            <v>CSA PAYABLE - POLK UNIT #3</v>
          </cell>
          <cell r="C692">
            <v>0</v>
          </cell>
          <cell r="D692">
            <v>0</v>
          </cell>
        </row>
        <row r="693">
          <cell r="A693" t="str">
            <v>23280</v>
          </cell>
          <cell r="B693" t="str">
            <v>CSA PAYABLE - BAYSIDE #1</v>
          </cell>
          <cell r="C693">
            <v>1519525.15</v>
          </cell>
          <cell r="D693">
            <v>-93075.53</v>
          </cell>
        </row>
        <row r="694">
          <cell r="A694" t="str">
            <v>23281</v>
          </cell>
          <cell r="B694" t="str">
            <v>CSA PAYABLE - BAYSIDE #2</v>
          </cell>
          <cell r="C694">
            <v>1634042</v>
          </cell>
          <cell r="D694">
            <v>0</v>
          </cell>
        </row>
        <row r="695">
          <cell r="A695" t="str">
            <v>232</v>
          </cell>
          <cell r="B695" t="str">
            <v>ACCOUNT TOTAL</v>
          </cell>
          <cell r="C695">
            <v>-9256859.9499999993</v>
          </cell>
          <cell r="D695">
            <v>-153898201.81</v>
          </cell>
        </row>
        <row r="696">
          <cell r="A696" t="str">
            <v>23402</v>
          </cell>
          <cell r="B696" t="str">
            <v>A/P ASSOC CO TECO TRANSPORT -</v>
          </cell>
          <cell r="C696">
            <v>1604120.89</v>
          </cell>
          <cell r="D696">
            <v>-5584150.0499999998</v>
          </cell>
        </row>
        <row r="697">
          <cell r="A697" t="str">
            <v>23403</v>
          </cell>
          <cell r="B697" t="str">
            <v>A/P ASSOC CO TECO BARGE LINE</v>
          </cell>
          <cell r="C697">
            <v>0</v>
          </cell>
          <cell r="D697">
            <v>0</v>
          </cell>
        </row>
        <row r="698">
          <cell r="A698" t="str">
            <v>23404</v>
          </cell>
          <cell r="B698" t="str">
            <v>A/P ASSOC CO TECO PROPERTIES</v>
          </cell>
          <cell r="C698">
            <v>0</v>
          </cell>
          <cell r="D698">
            <v>-1745.72</v>
          </cell>
        </row>
        <row r="699">
          <cell r="A699" t="str">
            <v>23409</v>
          </cell>
          <cell r="B699" t="str">
            <v>A/P ASSOC CO TECO ENERGY</v>
          </cell>
          <cell r="C699">
            <v>14361292.869999999</v>
          </cell>
          <cell r="D699">
            <v>-4766706.3600000003</v>
          </cell>
        </row>
        <row r="700">
          <cell r="A700" t="str">
            <v>23410</v>
          </cell>
          <cell r="B700" t="str">
            <v>A/P TECO GUATEMALA</v>
          </cell>
          <cell r="C700">
            <v>-5234.74</v>
          </cell>
          <cell r="D700">
            <v>-5234.74</v>
          </cell>
        </row>
        <row r="701">
          <cell r="A701" t="str">
            <v>23411</v>
          </cell>
          <cell r="B701" t="str">
            <v>A/P TECO STEVADORING</v>
          </cell>
          <cell r="C701">
            <v>0</v>
          </cell>
          <cell r="D701">
            <v>0</v>
          </cell>
        </row>
        <row r="702">
          <cell r="A702" t="str">
            <v>23416</v>
          </cell>
          <cell r="B702" t="str">
            <v>A/P ASSOC CO P.E.C.</v>
          </cell>
          <cell r="C702">
            <v>0</v>
          </cell>
          <cell r="D702">
            <v>0</v>
          </cell>
        </row>
        <row r="703">
          <cell r="A703" t="str">
            <v>23421</v>
          </cell>
          <cell r="B703" t="str">
            <v>A/P HARDEE POWER PARTNERS LTD</v>
          </cell>
          <cell r="C703">
            <v>0</v>
          </cell>
          <cell r="D703">
            <v>0</v>
          </cell>
        </row>
        <row r="704">
          <cell r="A704" t="str">
            <v>23422</v>
          </cell>
          <cell r="B704" t="str">
            <v>A/P PGS NATURAL GAS</v>
          </cell>
          <cell r="C704">
            <v>-1823150.23</v>
          </cell>
          <cell r="D704">
            <v>-1823150.23</v>
          </cell>
        </row>
        <row r="705">
          <cell r="A705" t="str">
            <v>23424</v>
          </cell>
          <cell r="B705" t="str">
            <v>A/P TERMCO</v>
          </cell>
          <cell r="C705">
            <v>0</v>
          </cell>
          <cell r="D705">
            <v>0</v>
          </cell>
        </row>
        <row r="706">
          <cell r="A706" t="str">
            <v>23425</v>
          </cell>
          <cell r="B706" t="str">
            <v>A/P TPS - BAYSIDE</v>
          </cell>
          <cell r="C706">
            <v>0</v>
          </cell>
          <cell r="D706">
            <v>0</v>
          </cell>
        </row>
        <row r="707">
          <cell r="A707" t="str">
            <v>23426</v>
          </cell>
          <cell r="B707" t="str">
            <v>A/P TPS - BIG BEND</v>
          </cell>
          <cell r="C707">
            <v>0</v>
          </cell>
          <cell r="D707">
            <v>0</v>
          </cell>
        </row>
        <row r="708">
          <cell r="A708" t="str">
            <v>23427</v>
          </cell>
          <cell r="B708" t="str">
            <v>A/P TPS - POLK</v>
          </cell>
          <cell r="C708">
            <v>0</v>
          </cell>
          <cell r="D708">
            <v>0</v>
          </cell>
        </row>
        <row r="709">
          <cell r="A709" t="str">
            <v>23450</v>
          </cell>
          <cell r="B709" t="str">
            <v>A/P PEOPLES GAS SYSTEM (NATUR</v>
          </cell>
          <cell r="C709">
            <v>-20942.009999999998</v>
          </cell>
          <cell r="D709">
            <v>-393212.99</v>
          </cell>
        </row>
        <row r="710">
          <cell r="A710" t="str">
            <v>23452</v>
          </cell>
          <cell r="B710" t="str">
            <v>PEOPLES GAS SALES &amp; SERVICES</v>
          </cell>
          <cell r="C710">
            <v>0</v>
          </cell>
          <cell r="D710">
            <v>0</v>
          </cell>
        </row>
        <row r="711">
          <cell r="A711" t="str">
            <v>23455</v>
          </cell>
          <cell r="B711" t="str">
            <v>PEOPLES GAS COMPANY (PROPANE)</v>
          </cell>
          <cell r="C711">
            <v>0</v>
          </cell>
          <cell r="D711">
            <v>0</v>
          </cell>
        </row>
        <row r="712">
          <cell r="A712" t="str">
            <v>234</v>
          </cell>
          <cell r="B712" t="str">
            <v>ACCOUNT TOTAL</v>
          </cell>
          <cell r="C712">
            <v>14116086.779999999</v>
          </cell>
          <cell r="D712">
            <v>-12574200.09</v>
          </cell>
        </row>
        <row r="713">
          <cell r="A713" t="str">
            <v>23500</v>
          </cell>
          <cell r="B713" t="str">
            <v>CUSTOMER DEPOSITS</v>
          </cell>
          <cell r="C713">
            <v>-1059516.1100000001</v>
          </cell>
          <cell r="D713">
            <v>-84981674.450000003</v>
          </cell>
        </row>
        <row r="714">
          <cell r="A714" t="str">
            <v>235</v>
          </cell>
          <cell r="B714" t="str">
            <v>ACCOUNT TOTAL</v>
          </cell>
          <cell r="C714">
            <v>-1059516.1100000001</v>
          </cell>
          <cell r="D714">
            <v>-84981674.450000003</v>
          </cell>
        </row>
        <row r="715">
          <cell r="A715" t="str">
            <v>23600</v>
          </cell>
          <cell r="B715" t="str">
            <v>TAX ACCR FIT BEF PR YR</v>
          </cell>
          <cell r="C715">
            <v>2482719.12</v>
          </cell>
          <cell r="D715">
            <v>0</v>
          </cell>
        </row>
        <row r="716">
          <cell r="A716" t="str">
            <v>23601</v>
          </cell>
          <cell r="B716" t="str">
            <v>TAX ACCR FIT PR YEAR</v>
          </cell>
          <cell r="C716">
            <v>0</v>
          </cell>
          <cell r="D716">
            <v>1.34</v>
          </cell>
        </row>
        <row r="717">
          <cell r="A717" t="str">
            <v>23602</v>
          </cell>
          <cell r="B717" t="str">
            <v>TAX ACCR FIT CURR YEAR</v>
          </cell>
          <cell r="C717">
            <v>880679.36</v>
          </cell>
          <cell r="D717">
            <v>0</v>
          </cell>
        </row>
        <row r="718">
          <cell r="A718" t="str">
            <v>23603</v>
          </cell>
          <cell r="B718" t="str">
            <v>TAX ACCR FEDERAL UNEMPLOYMENT</v>
          </cell>
          <cell r="C718">
            <v>-378.11</v>
          </cell>
          <cell r="D718">
            <v>-1280.78</v>
          </cell>
        </row>
        <row r="719">
          <cell r="A719" t="str">
            <v>23604</v>
          </cell>
          <cell r="B719" t="str">
            <v>TAX ACCR FEDERAL OLD AGE BENF</v>
          </cell>
          <cell r="C719">
            <v>-356572.86</v>
          </cell>
          <cell r="D719">
            <v>-643270.26</v>
          </cell>
        </row>
        <row r="720">
          <cell r="A720" t="str">
            <v>23605</v>
          </cell>
          <cell r="B720" t="str">
            <v>TAX ACCR FEDERAL VEHICLE USE</v>
          </cell>
          <cell r="C720">
            <v>0</v>
          </cell>
          <cell r="D720">
            <v>0</v>
          </cell>
        </row>
        <row r="721">
          <cell r="A721" t="str">
            <v>23606</v>
          </cell>
          <cell r="B721" t="str">
            <v>TAX ACCR STATE INCOME</v>
          </cell>
          <cell r="C721">
            <v>-2737887.49</v>
          </cell>
          <cell r="D721">
            <v>0</v>
          </cell>
        </row>
        <row r="722">
          <cell r="A722" t="str">
            <v>23607</v>
          </cell>
          <cell r="B722" t="str">
            <v>TAX ACCR FEDERAL SUPERFUND</v>
          </cell>
          <cell r="C722">
            <v>0</v>
          </cell>
          <cell r="D722">
            <v>-87936</v>
          </cell>
        </row>
        <row r="723">
          <cell r="A723" t="str">
            <v>23608</v>
          </cell>
          <cell r="B723" t="str">
            <v>TAX ACCR DIESEL FUEL #2</v>
          </cell>
          <cell r="C723">
            <v>0</v>
          </cell>
          <cell r="D723">
            <v>-0.93</v>
          </cell>
        </row>
        <row r="724">
          <cell r="A724" t="str">
            <v>23609</v>
          </cell>
          <cell r="B724" t="str">
            <v>FEDERAL EXCISE TAX</v>
          </cell>
          <cell r="C724">
            <v>0</v>
          </cell>
          <cell r="D724">
            <v>0</v>
          </cell>
        </row>
        <row r="725">
          <cell r="A725" t="str">
            <v>23611</v>
          </cell>
          <cell r="B725" t="str">
            <v>TAX ACCRUAL - COUNTY PROPERTY</v>
          </cell>
          <cell r="C725">
            <v>-3716151.04</v>
          </cell>
          <cell r="D725">
            <v>-45385.96</v>
          </cell>
        </row>
        <row r="726">
          <cell r="A726" t="str">
            <v>23630</v>
          </cell>
          <cell r="B726" t="str">
            <v>TAX ACCR GROSS RECEIPTS</v>
          </cell>
          <cell r="C726">
            <v>-3037535.85</v>
          </cell>
          <cell r="D726">
            <v>-6109298.8499999996</v>
          </cell>
        </row>
        <row r="727">
          <cell r="A727" t="str">
            <v>23635</v>
          </cell>
          <cell r="B727" t="str">
            <v>SALES TAX COMPANY ELECTRIC US</v>
          </cell>
          <cell r="C727">
            <v>31999.99</v>
          </cell>
          <cell r="D727">
            <v>32016.06</v>
          </cell>
        </row>
        <row r="728">
          <cell r="A728" t="str">
            <v>23636</v>
          </cell>
          <cell r="B728" t="str">
            <v>COMMUNICATIONS SERVICE TAX,TE</v>
          </cell>
          <cell r="C728">
            <v>0</v>
          </cell>
          <cell r="D728">
            <v>0</v>
          </cell>
        </row>
        <row r="729">
          <cell r="A729" t="str">
            <v>23640</v>
          </cell>
          <cell r="B729" t="str">
            <v>TAX ACCR STATE UNEMPLOYMENT</v>
          </cell>
          <cell r="C729">
            <v>-1276.0999999999999</v>
          </cell>
          <cell r="D729">
            <v>-4326.66</v>
          </cell>
        </row>
        <row r="730">
          <cell r="A730" t="str">
            <v>23645</v>
          </cell>
          <cell r="B730" t="str">
            <v>TAX ACCR STATE INTANGIBLE</v>
          </cell>
          <cell r="C730">
            <v>0</v>
          </cell>
          <cell r="D730">
            <v>0</v>
          </cell>
        </row>
        <row r="731">
          <cell r="A731" t="str">
            <v>23647</v>
          </cell>
          <cell r="B731" t="str">
            <v>STATE COMMISSION TAX</v>
          </cell>
          <cell r="C731">
            <v>-90455.91</v>
          </cell>
          <cell r="D731">
            <v>-642168.18999999994</v>
          </cell>
        </row>
        <row r="732">
          <cell r="A732" t="str">
            <v>23650</v>
          </cell>
          <cell r="B732" t="str">
            <v>TAX ACCR OC LIC ALL ST CNTY</v>
          </cell>
          <cell r="C732">
            <v>100</v>
          </cell>
          <cell r="D732">
            <v>0</v>
          </cell>
        </row>
        <row r="733">
          <cell r="A733" t="str">
            <v>23670</v>
          </cell>
          <cell r="B733" t="str">
            <v>TAX ACCR FRANCHISE EAGLE LAKE</v>
          </cell>
          <cell r="C733">
            <v>782</v>
          </cell>
          <cell r="D733">
            <v>-6851</v>
          </cell>
        </row>
        <row r="734">
          <cell r="A734" t="str">
            <v>23671</v>
          </cell>
          <cell r="B734" t="str">
            <v>TAX ACCR FRANCHISE TEMPLE TER</v>
          </cell>
          <cell r="C734">
            <v>6501</v>
          </cell>
          <cell r="D734">
            <v>-111455</v>
          </cell>
        </row>
        <row r="735">
          <cell r="A735" t="str">
            <v>23672</v>
          </cell>
          <cell r="B735" t="str">
            <v>TAX ACCR FRANCHISE PLANT CITY</v>
          </cell>
          <cell r="C735">
            <v>14031</v>
          </cell>
          <cell r="D735">
            <v>-155153</v>
          </cell>
        </row>
        <row r="736">
          <cell r="A736" t="str">
            <v>23673</v>
          </cell>
          <cell r="B736" t="str">
            <v>TAX ACCR FRANCHISE AUBURNDALE</v>
          </cell>
          <cell r="C736">
            <v>2136</v>
          </cell>
          <cell r="D736">
            <v>-43777</v>
          </cell>
        </row>
        <row r="737">
          <cell r="A737" t="str">
            <v>23674</v>
          </cell>
          <cell r="B737" t="str">
            <v>TAX ACCR FRANCHISE LK ALFRED</v>
          </cell>
          <cell r="C737">
            <v>-1770</v>
          </cell>
          <cell r="D737">
            <v>-12797</v>
          </cell>
        </row>
        <row r="738">
          <cell r="A738" t="str">
            <v>23675</v>
          </cell>
          <cell r="B738" t="str">
            <v>TAX ACCR FRANCHISE DADE CITY</v>
          </cell>
          <cell r="C738">
            <v>2664</v>
          </cell>
          <cell r="D738">
            <v>-27315</v>
          </cell>
        </row>
        <row r="739">
          <cell r="A739" t="str">
            <v>23676</v>
          </cell>
          <cell r="B739" t="str">
            <v>TAX ACCR FRANCHISE WINT HAVEN</v>
          </cell>
          <cell r="C739">
            <v>13218</v>
          </cell>
          <cell r="D739">
            <v>-461038</v>
          </cell>
        </row>
        <row r="740">
          <cell r="A740" t="str">
            <v>23677</v>
          </cell>
          <cell r="B740" t="str">
            <v>TAX ACCR FRANCHISE MULBERRY</v>
          </cell>
          <cell r="C740">
            <v>3101</v>
          </cell>
          <cell r="D740">
            <v>-16522</v>
          </cell>
        </row>
        <row r="741">
          <cell r="A741" t="str">
            <v>23678</v>
          </cell>
          <cell r="B741" t="str">
            <v>TAX ACCR FRANCHISE SAN ANTON</v>
          </cell>
          <cell r="C741">
            <v>-501</v>
          </cell>
          <cell r="D741">
            <v>-4214</v>
          </cell>
        </row>
        <row r="742">
          <cell r="A742" t="str">
            <v>23679</v>
          </cell>
          <cell r="B742" t="str">
            <v>TAX ACCR FRANCHISE OLDSMAR</v>
          </cell>
          <cell r="C742">
            <v>2606</v>
          </cell>
          <cell r="D742">
            <v>-85444</v>
          </cell>
        </row>
        <row r="743">
          <cell r="A743" t="str">
            <v>23680</v>
          </cell>
          <cell r="B743" t="str">
            <v>TAX ACCR FRANCHISE TAMPA</v>
          </cell>
          <cell r="C743">
            <v>1</v>
          </cell>
          <cell r="D743">
            <v>-1675453</v>
          </cell>
        </row>
        <row r="744">
          <cell r="A744" t="str">
            <v>23681</v>
          </cell>
          <cell r="B744" t="str">
            <v>TAX ACCR FRANCHISE POLK CITY</v>
          </cell>
          <cell r="C744">
            <v>-801</v>
          </cell>
          <cell r="D744">
            <v>-4574</v>
          </cell>
        </row>
        <row r="745">
          <cell r="A745" t="str">
            <v>23682</v>
          </cell>
          <cell r="B745" t="str">
            <v>TAX ACCR FRANCHISE ST LEO</v>
          </cell>
          <cell r="C745">
            <v>611</v>
          </cell>
          <cell r="D745">
            <v>-4253</v>
          </cell>
        </row>
        <row r="746">
          <cell r="A746" t="str">
            <v>236</v>
          </cell>
          <cell r="B746" t="str">
            <v>ACCOUNT TOTAL</v>
          </cell>
          <cell r="C746">
            <v>-6502179.8899999997</v>
          </cell>
          <cell r="D746">
            <v>-10110496.23</v>
          </cell>
        </row>
        <row r="747">
          <cell r="A747" t="str">
            <v>23712</v>
          </cell>
          <cell r="B747" t="str">
            <v>INT ACCR 2007 BONDS</v>
          </cell>
          <cell r="C747">
            <v>0</v>
          </cell>
          <cell r="D747">
            <v>0</v>
          </cell>
        </row>
        <row r="748">
          <cell r="A748" t="str">
            <v>23718</v>
          </cell>
          <cell r="B748" t="str">
            <v>INT ACCR CUSTOMER DEPOSITS</v>
          </cell>
          <cell r="C748">
            <v>3728548.27</v>
          </cell>
          <cell r="D748">
            <v>-1186489.02</v>
          </cell>
        </row>
        <row r="749">
          <cell r="A749" t="str">
            <v>23726</v>
          </cell>
          <cell r="B749" t="str">
            <v>INT ACCR 2025 BONDS</v>
          </cell>
          <cell r="C749">
            <v>-172016.67</v>
          </cell>
          <cell r="D749">
            <v>-855441.52</v>
          </cell>
        </row>
        <row r="750">
          <cell r="A750" t="str">
            <v>23729</v>
          </cell>
          <cell r="B750" t="str">
            <v>INT ACCR 2021 BONDS</v>
          </cell>
          <cell r="C750">
            <v>0</v>
          </cell>
          <cell r="D750">
            <v>0</v>
          </cell>
        </row>
        <row r="751">
          <cell r="A751" t="str">
            <v>23730</v>
          </cell>
          <cell r="B751" t="str">
            <v>INT ACCR 2022 BONDS</v>
          </cell>
          <cell r="C751">
            <v>0</v>
          </cell>
          <cell r="D751">
            <v>0</v>
          </cell>
        </row>
        <row r="752">
          <cell r="A752" t="str">
            <v>23731</v>
          </cell>
          <cell r="B752" t="str">
            <v>INT ACCR 2018 BONDS</v>
          </cell>
          <cell r="C752">
            <v>-180666.67</v>
          </cell>
          <cell r="D752">
            <v>-898796.13</v>
          </cell>
        </row>
        <row r="753">
          <cell r="A753" t="str">
            <v>23733</v>
          </cell>
          <cell r="B753" t="str">
            <v>INT ACCR 2022 BONDS</v>
          </cell>
          <cell r="C753">
            <v>0</v>
          </cell>
          <cell r="D753">
            <v>0</v>
          </cell>
        </row>
        <row r="754">
          <cell r="A754" t="str">
            <v>23735</v>
          </cell>
          <cell r="B754" t="str">
            <v>INT ACCR 2003 BONDS</v>
          </cell>
          <cell r="C754">
            <v>0</v>
          </cell>
          <cell r="D754">
            <v>0</v>
          </cell>
        </row>
        <row r="755">
          <cell r="A755" t="str">
            <v>23736</v>
          </cell>
          <cell r="B755" t="str">
            <v>INT ACCR 2020 BONDS</v>
          </cell>
          <cell r="C755">
            <v>-70833.33</v>
          </cell>
          <cell r="D755">
            <v>-352688.27</v>
          </cell>
        </row>
        <row r="756">
          <cell r="A756" t="str">
            <v>23737</v>
          </cell>
          <cell r="B756" t="str">
            <v>INT ACCR 2034 BONDS</v>
          </cell>
          <cell r="C756">
            <v>2238281.25</v>
          </cell>
          <cell r="D756">
            <v>-447901.55</v>
          </cell>
        </row>
        <row r="757">
          <cell r="A757" t="str">
            <v>23739</v>
          </cell>
          <cell r="B757" t="str">
            <v>INT ACCR 2030 BONDS</v>
          </cell>
          <cell r="C757">
            <v>1828125</v>
          </cell>
          <cell r="D757">
            <v>-365625</v>
          </cell>
        </row>
        <row r="758">
          <cell r="A758" t="str">
            <v>23740</v>
          </cell>
          <cell r="B758" t="str">
            <v>INT PAY FIT</v>
          </cell>
          <cell r="C758">
            <v>0</v>
          </cell>
          <cell r="D758">
            <v>-32207.99</v>
          </cell>
        </row>
        <row r="759">
          <cell r="A759" t="str">
            <v>23744</v>
          </cell>
          <cell r="B759" t="str">
            <v>INT ACCR 2001 BONDS.</v>
          </cell>
          <cell r="C759">
            <v>0</v>
          </cell>
          <cell r="D759">
            <v>0</v>
          </cell>
        </row>
        <row r="760">
          <cell r="A760" t="str">
            <v>23745</v>
          </cell>
          <cell r="B760" t="str">
            <v>INT ACCR 2002 BONDS</v>
          </cell>
          <cell r="C760">
            <v>0</v>
          </cell>
          <cell r="D760">
            <v>0</v>
          </cell>
        </row>
        <row r="761">
          <cell r="A761" t="str">
            <v>23746</v>
          </cell>
          <cell r="B761" t="str">
            <v>INTEREST ACCR 2012 BONDS</v>
          </cell>
          <cell r="C761">
            <v>6015625</v>
          </cell>
          <cell r="D761">
            <v>-601562.5</v>
          </cell>
        </row>
        <row r="762">
          <cell r="A762" t="str">
            <v>23747</v>
          </cell>
          <cell r="B762" t="str">
            <v>INTEREST ACCR 2013 BONDS</v>
          </cell>
          <cell r="C762">
            <v>-257911.25</v>
          </cell>
          <cell r="D762">
            <v>-773733.75</v>
          </cell>
        </row>
        <row r="763">
          <cell r="A763" t="str">
            <v>23748</v>
          </cell>
          <cell r="B763" t="str">
            <v>INTEREST ACCR 2023 BONDS</v>
          </cell>
          <cell r="C763">
            <v>-396000</v>
          </cell>
          <cell r="D763">
            <v>-1188000</v>
          </cell>
        </row>
        <row r="764">
          <cell r="A764" t="str">
            <v>23749</v>
          </cell>
          <cell r="B764" t="str">
            <v>INTEREST ACCR 2012 BONDS</v>
          </cell>
          <cell r="C764">
            <v>-1753125</v>
          </cell>
          <cell r="D764">
            <v>-7889062.5</v>
          </cell>
        </row>
        <row r="765">
          <cell r="A765" t="str">
            <v>23750</v>
          </cell>
          <cell r="B765" t="str">
            <v>INTEREST ACCR 2007 BONDS</v>
          </cell>
          <cell r="C765">
            <v>-559895.82999999996</v>
          </cell>
          <cell r="D765">
            <v>-2519531.65</v>
          </cell>
        </row>
        <row r="766">
          <cell r="A766" t="str">
            <v>23751</v>
          </cell>
          <cell r="B766" t="str">
            <v>INTEREST ACCR 2016 SENIOR NOT</v>
          </cell>
          <cell r="C766">
            <v>-1302083.33</v>
          </cell>
          <cell r="D766">
            <v>-3255208.25</v>
          </cell>
        </row>
        <row r="767">
          <cell r="A767" t="str">
            <v>23758</v>
          </cell>
          <cell r="B767" t="str">
            <v>MISCELLANEOUS INTEREST PAYABL</v>
          </cell>
          <cell r="C767">
            <v>0</v>
          </cell>
          <cell r="D767">
            <v>0</v>
          </cell>
        </row>
        <row r="768">
          <cell r="A768" t="str">
            <v>23790</v>
          </cell>
          <cell r="B768" t="str">
            <v>INTEREST ACCR BASE RATE LOAN</v>
          </cell>
          <cell r="C768">
            <v>0</v>
          </cell>
          <cell r="D768">
            <v>68.5</v>
          </cell>
        </row>
        <row r="769">
          <cell r="A769" t="str">
            <v>23791</v>
          </cell>
          <cell r="B769" t="str">
            <v>INTEREST ACCR LIBOR LOAN</v>
          </cell>
          <cell r="C769">
            <v>-174155.56</v>
          </cell>
          <cell r="D769">
            <v>-192323.22</v>
          </cell>
        </row>
        <row r="770">
          <cell r="A770" t="str">
            <v>23793</v>
          </cell>
          <cell r="B770" t="str">
            <v>INTEREST ACCR A/R SECURITIZAT</v>
          </cell>
          <cell r="C770">
            <v>-309207.38</v>
          </cell>
          <cell r="D770">
            <v>-437300.91</v>
          </cell>
        </row>
        <row r="771">
          <cell r="A771" t="str">
            <v>23795</v>
          </cell>
          <cell r="B771" t="str">
            <v>INTEREST ACCRUED - FEDERAL FU</v>
          </cell>
          <cell r="C771">
            <v>6284.72</v>
          </cell>
          <cell r="D771">
            <v>0</v>
          </cell>
        </row>
        <row r="772">
          <cell r="A772" t="str">
            <v>23799</v>
          </cell>
          <cell r="B772" t="str">
            <v>INT ACCR DEF REVENUE 1999</v>
          </cell>
          <cell r="C772">
            <v>0</v>
          </cell>
          <cell r="D772">
            <v>0</v>
          </cell>
        </row>
        <row r="773">
          <cell r="A773" t="str">
            <v>237</v>
          </cell>
          <cell r="B773" t="str">
            <v>ACCOUNT TOTAL</v>
          </cell>
          <cell r="C773">
            <v>8640969.2200000007</v>
          </cell>
          <cell r="D773">
            <v>-20995803.760000002</v>
          </cell>
        </row>
        <row r="774">
          <cell r="A774" t="str">
            <v>23801</v>
          </cell>
          <cell r="B774" t="str">
            <v>DIVIDEND DECLRD COMMON STOCK</v>
          </cell>
          <cell r="C774">
            <v>0</v>
          </cell>
          <cell r="D774">
            <v>0</v>
          </cell>
        </row>
        <row r="775">
          <cell r="A775" t="str">
            <v>238</v>
          </cell>
          <cell r="B775" t="str">
            <v>ACCOUNT TOTAL</v>
          </cell>
          <cell r="C775">
            <v>0</v>
          </cell>
          <cell r="D775">
            <v>0</v>
          </cell>
        </row>
        <row r="776">
          <cell r="A776" t="str">
            <v>24101</v>
          </cell>
          <cell r="B776" t="str">
            <v>SALES TAX ELEC 6% HILLSBOROUG</v>
          </cell>
          <cell r="C776">
            <v>12920.88</v>
          </cell>
          <cell r="D776">
            <v>-10284.69</v>
          </cell>
        </row>
        <row r="777">
          <cell r="A777" t="str">
            <v>24102</v>
          </cell>
          <cell r="B777" t="str">
            <v>SALES TAX ELEC 6% PASCO</v>
          </cell>
          <cell r="C777">
            <v>19.14</v>
          </cell>
          <cell r="D777">
            <v>-389.33</v>
          </cell>
        </row>
        <row r="778">
          <cell r="A778" t="str">
            <v>24103</v>
          </cell>
          <cell r="B778" t="str">
            <v>SALES TAX ELEC 6% PINELLAS</v>
          </cell>
          <cell r="C778">
            <v>0.92</v>
          </cell>
          <cell r="D778">
            <v>-194.8</v>
          </cell>
        </row>
        <row r="779">
          <cell r="A779" t="str">
            <v>24104</v>
          </cell>
          <cell r="B779" t="str">
            <v>SALES TAX ELEC 6% POLK</v>
          </cell>
          <cell r="C779">
            <v>-32.42</v>
          </cell>
          <cell r="D779">
            <v>-1590.16</v>
          </cell>
        </row>
        <row r="780">
          <cell r="A780" t="str">
            <v>24106</v>
          </cell>
          <cell r="B780" t="str">
            <v>ACCOUNTS PAYABLE USE TAX</v>
          </cell>
          <cell r="C780">
            <v>-144475.76999999999</v>
          </cell>
          <cell r="D780">
            <v>-607777</v>
          </cell>
        </row>
        <row r="781">
          <cell r="A781" t="str">
            <v>24107</v>
          </cell>
          <cell r="B781" t="str">
            <v>SALES TAX-1% SURTAX-PINELLAS</v>
          </cell>
          <cell r="C781">
            <v>0.15</v>
          </cell>
          <cell r="D781">
            <v>-32.53</v>
          </cell>
        </row>
        <row r="782">
          <cell r="A782" t="str">
            <v>24108</v>
          </cell>
          <cell r="B782" t="str">
            <v>1% SURTAX HILLSBOROUGH</v>
          </cell>
          <cell r="C782">
            <v>337.66</v>
          </cell>
          <cell r="D782">
            <v>-2253.13</v>
          </cell>
        </row>
        <row r="783">
          <cell r="A783" t="str">
            <v>24109</v>
          </cell>
          <cell r="B783" t="str">
            <v>COMMUNICATIONSSS SERVICE TAX</v>
          </cell>
          <cell r="C783">
            <v>0</v>
          </cell>
          <cell r="D783">
            <v>0</v>
          </cell>
        </row>
        <row r="784">
          <cell r="A784" t="str">
            <v>24110</v>
          </cell>
          <cell r="B784" t="str">
            <v>TAX COL PAY POLK CITY</v>
          </cell>
          <cell r="C784">
            <v>-235.24</v>
          </cell>
          <cell r="D784">
            <v>-970.12</v>
          </cell>
        </row>
        <row r="785">
          <cell r="A785" t="str">
            <v>24111</v>
          </cell>
          <cell r="B785" t="str">
            <v>TAX COL PAY UTILITY TAX TAMPA</v>
          </cell>
          <cell r="C785">
            <v>6759.45</v>
          </cell>
          <cell r="D785">
            <v>-2026719.49</v>
          </cell>
        </row>
        <row r="786">
          <cell r="A786" t="str">
            <v>24112</v>
          </cell>
          <cell r="B786" t="str">
            <v>TAX COL PAY UTIL TX TEMPLE TE</v>
          </cell>
          <cell r="C786">
            <v>8028.65</v>
          </cell>
          <cell r="D786">
            <v>-123903.89</v>
          </cell>
        </row>
        <row r="787">
          <cell r="A787" t="str">
            <v>24113</v>
          </cell>
          <cell r="B787" t="str">
            <v>TAX COL PAY UTIL TX WINT HAVN</v>
          </cell>
          <cell r="C787">
            <v>11226.61</v>
          </cell>
          <cell r="D787">
            <v>-170367.94</v>
          </cell>
        </row>
        <row r="788">
          <cell r="A788" t="str">
            <v>24114</v>
          </cell>
          <cell r="B788" t="str">
            <v>TAX COL PAY UTIL TX EAGLE LKE</v>
          </cell>
          <cell r="C788">
            <v>827.56</v>
          </cell>
          <cell r="D788">
            <v>-5433.84</v>
          </cell>
        </row>
        <row r="789">
          <cell r="A789" t="str">
            <v>24115</v>
          </cell>
          <cell r="B789" t="str">
            <v>TAX COL PAY UTIL TX AUBURNDAL</v>
          </cell>
          <cell r="C789">
            <v>2314.0300000000002</v>
          </cell>
          <cell r="D789">
            <v>-73749.97</v>
          </cell>
        </row>
        <row r="790">
          <cell r="A790" t="str">
            <v>24116</v>
          </cell>
          <cell r="B790" t="str">
            <v>TAX COL PAY UTIL TX PLANT CIT</v>
          </cell>
          <cell r="C790">
            <v>16650.87</v>
          </cell>
          <cell r="D790">
            <v>-201862.84</v>
          </cell>
        </row>
        <row r="791">
          <cell r="A791" t="str">
            <v>24117</v>
          </cell>
          <cell r="B791" t="str">
            <v>TAX COL PAY UTIL TX MULBERRY</v>
          </cell>
          <cell r="C791">
            <v>5772.51</v>
          </cell>
          <cell r="D791">
            <v>-20314.259999999998</v>
          </cell>
        </row>
        <row r="792">
          <cell r="A792" t="str">
            <v>24118</v>
          </cell>
          <cell r="B792" t="str">
            <v>TAX COL PAY UTIL TX DADE CITY</v>
          </cell>
          <cell r="C792">
            <v>2794.82</v>
          </cell>
          <cell r="D792">
            <v>-32184.9</v>
          </cell>
        </row>
        <row r="793">
          <cell r="A793" t="str">
            <v>24119</v>
          </cell>
          <cell r="B793" t="str">
            <v>TAX COL PAY UTIL TX LAKE ALFD</v>
          </cell>
          <cell r="C793">
            <v>-2054.46</v>
          </cell>
          <cell r="D793">
            <v>-17827.57</v>
          </cell>
        </row>
        <row r="794">
          <cell r="A794" t="str">
            <v>24120</v>
          </cell>
          <cell r="B794" t="str">
            <v>TAX COL PAY UTIL TX OLDSMAR</v>
          </cell>
          <cell r="C794">
            <v>1956.11</v>
          </cell>
          <cell r="D794">
            <v>-83392.47</v>
          </cell>
        </row>
        <row r="795">
          <cell r="A795" t="str">
            <v>24121</v>
          </cell>
          <cell r="B795" t="str">
            <v>TAX COL PAY UTIL TX POLK COUN</v>
          </cell>
          <cell r="C795">
            <v>16884.419999999998</v>
          </cell>
          <cell r="D795">
            <v>-492281.5</v>
          </cell>
        </row>
        <row r="796">
          <cell r="A796" t="str">
            <v>24122</v>
          </cell>
          <cell r="B796" t="str">
            <v>TAX COL PAY UTIL TX LAKE WALE</v>
          </cell>
          <cell r="C796">
            <v>202.83</v>
          </cell>
          <cell r="D796">
            <v>-4489.71</v>
          </cell>
        </row>
        <row r="797">
          <cell r="A797" t="str">
            <v>24123</v>
          </cell>
          <cell r="B797" t="str">
            <v>TAX COL PAY UTIL TX BARTOW</v>
          </cell>
          <cell r="C797">
            <v>0</v>
          </cell>
          <cell r="D797">
            <v>0</v>
          </cell>
        </row>
        <row r="798">
          <cell r="A798" t="str">
            <v>24130</v>
          </cell>
          <cell r="B798" t="str">
            <v>VA. STATE TAX</v>
          </cell>
          <cell r="C798">
            <v>0</v>
          </cell>
          <cell r="D798">
            <v>0</v>
          </cell>
        </row>
        <row r="799">
          <cell r="A799" t="str">
            <v>24133</v>
          </cell>
          <cell r="B799" t="str">
            <v>DISCRETIONARY SALES SURTAX -</v>
          </cell>
          <cell r="C799">
            <v>3.19</v>
          </cell>
          <cell r="D799">
            <v>-64.89</v>
          </cell>
        </row>
        <row r="800">
          <cell r="A800" t="str">
            <v>24134</v>
          </cell>
          <cell r="B800" t="str">
            <v>DISCRETIONARY SALES SURTAX -</v>
          </cell>
          <cell r="C800">
            <v>32.04</v>
          </cell>
          <cell r="D800">
            <v>-224.39</v>
          </cell>
        </row>
        <row r="801">
          <cell r="A801" t="str">
            <v>24135</v>
          </cell>
          <cell r="B801" t="str">
            <v>TAX COL PAY FICA EMP PORTION</v>
          </cell>
          <cell r="C801">
            <v>1801.99</v>
          </cell>
          <cell r="D801">
            <v>1982.06</v>
          </cell>
        </row>
        <row r="802">
          <cell r="A802" t="str">
            <v>24136</v>
          </cell>
          <cell r="B802" t="str">
            <v>TAX COL PAY FED INC TX W/HELD</v>
          </cell>
          <cell r="C802">
            <v>32972.22</v>
          </cell>
          <cell r="D802">
            <v>33431.79</v>
          </cell>
        </row>
        <row r="803">
          <cell r="A803" t="str">
            <v>24137</v>
          </cell>
          <cell r="B803" t="str">
            <v>ILLINOIS STATE TAX</v>
          </cell>
          <cell r="C803">
            <v>0</v>
          </cell>
          <cell r="D803">
            <v>-713.64</v>
          </cell>
        </row>
        <row r="804">
          <cell r="A804" t="str">
            <v>24138</v>
          </cell>
          <cell r="B804" t="str">
            <v>TAXES PAY 1099 WITHHOLDING</v>
          </cell>
          <cell r="C804">
            <v>-803.2</v>
          </cell>
          <cell r="D804">
            <v>6584.45</v>
          </cell>
        </row>
        <row r="805">
          <cell r="A805" t="str">
            <v>24141</v>
          </cell>
          <cell r="B805" t="str">
            <v>SALES TAX ELEC 7% HILLSBOROUG</v>
          </cell>
          <cell r="C805">
            <v>56586.89</v>
          </cell>
          <cell r="D805">
            <v>-551909.37</v>
          </cell>
        </row>
        <row r="806">
          <cell r="A806" t="str">
            <v>24142</v>
          </cell>
          <cell r="B806" t="str">
            <v>SALES TAX ELEC 7% PASCO</v>
          </cell>
          <cell r="C806">
            <v>-377.07</v>
          </cell>
          <cell r="D806">
            <v>-39870.46</v>
          </cell>
        </row>
        <row r="807">
          <cell r="A807" t="str">
            <v>24143</v>
          </cell>
          <cell r="B807" t="str">
            <v>SALES TAX ELEC 7% PINELLAS</v>
          </cell>
          <cell r="C807">
            <v>68940.820000000007</v>
          </cell>
          <cell r="D807">
            <v>-54227.42</v>
          </cell>
        </row>
        <row r="808">
          <cell r="A808" t="str">
            <v>24144</v>
          </cell>
          <cell r="B808" t="str">
            <v>SALES TAX ELEC 6% POLK</v>
          </cell>
          <cell r="C808">
            <v>-64579.93</v>
          </cell>
          <cell r="D808">
            <v>-233850.79</v>
          </cell>
        </row>
        <row r="809">
          <cell r="A809" t="str">
            <v>24199</v>
          </cell>
          <cell r="B809" t="str">
            <v>SALES TAX PAYABLE 0.0%</v>
          </cell>
          <cell r="C809">
            <v>0</v>
          </cell>
          <cell r="D809">
            <v>0</v>
          </cell>
        </row>
        <row r="810">
          <cell r="A810" t="str">
            <v>241</v>
          </cell>
          <cell r="B810" t="str">
            <v>ACCOUNT TOTAL</v>
          </cell>
          <cell r="C810">
            <v>34475.67</v>
          </cell>
          <cell r="D810">
            <v>-4714882.8</v>
          </cell>
        </row>
        <row r="811">
          <cell r="A811" t="str">
            <v>24202</v>
          </cell>
          <cell r="B811" t="str">
            <v>CURR LIAB-VACATIONS</v>
          </cell>
          <cell r="C811">
            <v>26305.17</v>
          </cell>
          <cell r="D811">
            <v>-11949322.92</v>
          </cell>
        </row>
        <row r="812">
          <cell r="A812" t="str">
            <v>24296</v>
          </cell>
          <cell r="B812" t="str">
            <v>REVENUE REFUND.</v>
          </cell>
          <cell r="C812">
            <v>0</v>
          </cell>
          <cell r="D812">
            <v>0</v>
          </cell>
        </row>
        <row r="813">
          <cell r="A813" t="str">
            <v>24299</v>
          </cell>
          <cell r="B813" t="str">
            <v>REVENUE REFUND - 1999</v>
          </cell>
          <cell r="C813">
            <v>0</v>
          </cell>
          <cell r="D813">
            <v>0</v>
          </cell>
        </row>
        <row r="814">
          <cell r="A814" t="str">
            <v>242</v>
          </cell>
          <cell r="B814" t="str">
            <v>ACCOUNT TOTAL</v>
          </cell>
          <cell r="C814">
            <v>26305.17</v>
          </cell>
          <cell r="D814">
            <v>-11949322.92</v>
          </cell>
        </row>
        <row r="815">
          <cell r="A815" t="str">
            <v>24501</v>
          </cell>
          <cell r="B815" t="str">
            <v>DEF CR - DERIVATIVE LIABILITY</v>
          </cell>
          <cell r="C815">
            <v>0</v>
          </cell>
          <cell r="D815">
            <v>0</v>
          </cell>
        </row>
        <row r="816">
          <cell r="A816" t="str">
            <v>24502</v>
          </cell>
          <cell r="B816" t="str">
            <v>DEF CR - REG DERIVATIVE LIABI</v>
          </cell>
          <cell r="C816">
            <v>9413000</v>
          </cell>
          <cell r="D816">
            <v>-45460660</v>
          </cell>
        </row>
        <row r="817">
          <cell r="A817" t="str">
            <v>24503</v>
          </cell>
          <cell r="B817" t="str">
            <v>DEF CREDIT - REG TAX LIABILIT</v>
          </cell>
          <cell r="C817">
            <v>0</v>
          </cell>
          <cell r="D817">
            <v>0</v>
          </cell>
        </row>
        <row r="818">
          <cell r="A818" t="str">
            <v>24504</v>
          </cell>
          <cell r="B818" t="str">
            <v>DEF CR - DERIVATIVE LIABILITY</v>
          </cell>
          <cell r="C818">
            <v>0</v>
          </cell>
          <cell r="D818">
            <v>0</v>
          </cell>
        </row>
        <row r="819">
          <cell r="A819" t="str">
            <v>24505</v>
          </cell>
          <cell r="B819" t="str">
            <v>DEF CR - REG DERIVATIVE LIABI</v>
          </cell>
          <cell r="C819">
            <v>2052260</v>
          </cell>
          <cell r="D819">
            <v>-3189510</v>
          </cell>
        </row>
        <row r="820">
          <cell r="A820" t="str">
            <v>245</v>
          </cell>
          <cell r="B820" t="str">
            <v>ACCOUNT TOTAL</v>
          </cell>
          <cell r="C820">
            <v>11465260</v>
          </cell>
          <cell r="D820">
            <v>-48650170</v>
          </cell>
        </row>
        <row r="821">
          <cell r="A821" t="str">
            <v>24603</v>
          </cell>
          <cell r="B821" t="str">
            <v>USE TAX ACCRUAL</v>
          </cell>
          <cell r="C821">
            <v>0</v>
          </cell>
          <cell r="D821">
            <v>0</v>
          </cell>
        </row>
        <row r="822">
          <cell r="A822" t="str">
            <v>246</v>
          </cell>
          <cell r="B822" t="str">
            <v>ACCOUNT TOTAL</v>
          </cell>
          <cell r="C822">
            <v>0</v>
          </cell>
          <cell r="D822">
            <v>0</v>
          </cell>
        </row>
        <row r="823">
          <cell r="A823" t="str">
            <v>25301</v>
          </cell>
          <cell r="B823" t="str">
            <v>OTHER DEFERRED CREDITS</v>
          </cell>
          <cell r="C823">
            <v>588327.1</v>
          </cell>
          <cell r="D823">
            <v>-6701901.4100000001</v>
          </cell>
        </row>
        <row r="824">
          <cell r="A824" t="str">
            <v>25307</v>
          </cell>
          <cell r="B824" t="str">
            <v>OTH DEF CREDITS- TENANTS RENT</v>
          </cell>
          <cell r="C824">
            <v>0</v>
          </cell>
          <cell r="D824">
            <v>0</v>
          </cell>
        </row>
        <row r="825">
          <cell r="A825" t="str">
            <v>25309</v>
          </cell>
          <cell r="B825" t="str">
            <v>UNCLAIMED ITEMS- A/P CHECKS</v>
          </cell>
          <cell r="C825">
            <v>0</v>
          </cell>
          <cell r="D825">
            <v>-17170.189999999999</v>
          </cell>
        </row>
        <row r="826">
          <cell r="A826" t="str">
            <v>25310</v>
          </cell>
          <cell r="B826" t="str">
            <v>UNCLAIMED WAGES</v>
          </cell>
          <cell r="C826">
            <v>0</v>
          </cell>
          <cell r="D826">
            <v>-111.68</v>
          </cell>
        </row>
        <row r="827">
          <cell r="A827" t="str">
            <v>25311</v>
          </cell>
          <cell r="B827" t="str">
            <v>PARAGON CABLE-NO MAKE READY W</v>
          </cell>
          <cell r="C827">
            <v>0</v>
          </cell>
          <cell r="D827">
            <v>0</v>
          </cell>
        </row>
        <row r="828">
          <cell r="A828" t="str">
            <v>25312</v>
          </cell>
          <cell r="B828" t="str">
            <v>JONES CABLE-NO MAKE READY WOR</v>
          </cell>
          <cell r="C828">
            <v>0</v>
          </cell>
          <cell r="D828">
            <v>0</v>
          </cell>
        </row>
        <row r="829">
          <cell r="A829" t="str">
            <v>25313</v>
          </cell>
          <cell r="B829" t="str">
            <v>FL SATELLITE NET CABLE</v>
          </cell>
          <cell r="C829">
            <v>0</v>
          </cell>
          <cell r="D829">
            <v>0</v>
          </cell>
        </row>
        <row r="830">
          <cell r="A830" t="str">
            <v>25315</v>
          </cell>
          <cell r="B830" t="str">
            <v>ADVANCES-TELESAT CATV LN AIT</v>
          </cell>
          <cell r="C830">
            <v>0</v>
          </cell>
          <cell r="D830">
            <v>0</v>
          </cell>
        </row>
        <row r="831">
          <cell r="A831" t="str">
            <v>25316</v>
          </cell>
          <cell r="B831" t="str">
            <v>CATV PROJECT VAR - PARAGON</v>
          </cell>
          <cell r="C831">
            <v>0</v>
          </cell>
          <cell r="D831">
            <v>0</v>
          </cell>
        </row>
        <row r="832">
          <cell r="A832" t="str">
            <v>25317</v>
          </cell>
          <cell r="B832" t="str">
            <v>ADVANCES - PARAGON CATV LN VA</v>
          </cell>
          <cell r="C832">
            <v>0</v>
          </cell>
          <cell r="D832">
            <v>0</v>
          </cell>
        </row>
        <row r="833">
          <cell r="A833" t="str">
            <v>25318</v>
          </cell>
          <cell r="B833" t="str">
            <v>ADVANCES-CATV OTHER-LN ALTR</v>
          </cell>
          <cell r="C833">
            <v>0</v>
          </cell>
          <cell r="D833">
            <v>0</v>
          </cell>
        </row>
        <row r="834">
          <cell r="A834" t="str">
            <v>25319</v>
          </cell>
          <cell r="B834" t="str">
            <v>DEF LEASE PAYMENTS-UTILITY</v>
          </cell>
          <cell r="C834">
            <v>-6164.37</v>
          </cell>
          <cell r="D834">
            <v>-103566.94</v>
          </cell>
        </row>
        <row r="835">
          <cell r="A835" t="str">
            <v>25320</v>
          </cell>
          <cell r="B835" t="str">
            <v>DEF LEASE PAYMENTS-NONUTILITY</v>
          </cell>
          <cell r="C835">
            <v>-5039.45</v>
          </cell>
          <cell r="D835">
            <v>-84667.37</v>
          </cell>
        </row>
        <row r="836">
          <cell r="A836" t="str">
            <v>25321</v>
          </cell>
          <cell r="B836" t="str">
            <v>DEF LEASE PAYMENTS-UTIL</v>
          </cell>
          <cell r="C836">
            <v>0</v>
          </cell>
          <cell r="D836">
            <v>0</v>
          </cell>
        </row>
        <row r="837">
          <cell r="A837" t="str">
            <v>25322</v>
          </cell>
          <cell r="B837" t="str">
            <v>DEF LEASE PAYMENTS-NONUTIL</v>
          </cell>
          <cell r="C837">
            <v>0</v>
          </cell>
          <cell r="D837">
            <v>0</v>
          </cell>
        </row>
        <row r="838">
          <cell r="A838" t="str">
            <v>25324</v>
          </cell>
          <cell r="B838" t="str">
            <v>CONTRACT RETENTIONS</v>
          </cell>
          <cell r="C838">
            <v>24695.23</v>
          </cell>
          <cell r="D838">
            <v>-386270.55</v>
          </cell>
        </row>
        <row r="839">
          <cell r="A839" t="str">
            <v>25327</v>
          </cell>
          <cell r="B839" t="str">
            <v>CATV PROJECT VAR - CABLEVISIO</v>
          </cell>
          <cell r="C839">
            <v>0</v>
          </cell>
          <cell r="D839">
            <v>0</v>
          </cell>
        </row>
        <row r="840">
          <cell r="A840" t="str">
            <v>25328</v>
          </cell>
          <cell r="B840" t="str">
            <v>ADVANCES- CABLEVISION CATV LN</v>
          </cell>
          <cell r="C840">
            <v>0</v>
          </cell>
          <cell r="D840">
            <v>0</v>
          </cell>
        </row>
        <row r="841">
          <cell r="A841" t="str">
            <v>25330</v>
          </cell>
          <cell r="B841" t="str">
            <v>ED CHARGEABLE/CIAC CONST 2005</v>
          </cell>
          <cell r="C841">
            <v>-794214.57</v>
          </cell>
          <cell r="D841">
            <v>-794214.57</v>
          </cell>
        </row>
        <row r="842">
          <cell r="A842" t="str">
            <v>25332</v>
          </cell>
          <cell r="B842" t="str">
            <v>DEFERRED COMPENSATION</v>
          </cell>
          <cell r="C842">
            <v>0</v>
          </cell>
          <cell r="D842">
            <v>0</v>
          </cell>
        </row>
        <row r="843">
          <cell r="A843" t="str">
            <v>25333</v>
          </cell>
          <cell r="B843" t="str">
            <v>DIRECTORS FEES</v>
          </cell>
          <cell r="C843">
            <v>24948.35</v>
          </cell>
          <cell r="D843">
            <v>-884417.48</v>
          </cell>
        </row>
        <row r="844">
          <cell r="A844" t="str">
            <v>25341</v>
          </cell>
          <cell r="B844" t="str">
            <v>DEFERRED CREDIT - RTO</v>
          </cell>
          <cell r="C844">
            <v>0</v>
          </cell>
          <cell r="D844">
            <v>0</v>
          </cell>
        </row>
        <row r="845">
          <cell r="A845" t="str">
            <v>25350</v>
          </cell>
          <cell r="B845" t="str">
            <v>ADVANCE TRANSMISSION BILLING</v>
          </cell>
          <cell r="C845">
            <v>0</v>
          </cell>
          <cell r="D845">
            <v>0</v>
          </cell>
        </row>
        <row r="846">
          <cell r="A846" t="str">
            <v>25351</v>
          </cell>
          <cell r="B846" t="str">
            <v>DEFERRED CREDIT - DERIVATIVE</v>
          </cell>
          <cell r="C846">
            <v>0</v>
          </cell>
          <cell r="D846">
            <v>0</v>
          </cell>
        </row>
        <row r="847">
          <cell r="A847" t="str">
            <v>25355</v>
          </cell>
          <cell r="B847" t="str">
            <v>DEF CR - ENVIRON COST RECOV.</v>
          </cell>
          <cell r="C847">
            <v>0</v>
          </cell>
          <cell r="D847">
            <v>0</v>
          </cell>
        </row>
        <row r="848">
          <cell r="A848" t="str">
            <v>25361</v>
          </cell>
          <cell r="B848" t="str">
            <v>REEDY CREEK SUMMER DEMAND</v>
          </cell>
          <cell r="C848">
            <v>0</v>
          </cell>
          <cell r="D848">
            <v>0</v>
          </cell>
        </row>
        <row r="849">
          <cell r="A849" t="str">
            <v>25362</v>
          </cell>
          <cell r="B849" t="str">
            <v>CATV SOUTHEAST 1 ADVANCES</v>
          </cell>
          <cell r="C849">
            <v>0</v>
          </cell>
          <cell r="D849">
            <v>0</v>
          </cell>
        </row>
        <row r="850">
          <cell r="A850" t="str">
            <v>25363</v>
          </cell>
          <cell r="B850" t="str">
            <v>CATV SOUTHEAST 1 VARIANCE ACC</v>
          </cell>
          <cell r="C850">
            <v>0</v>
          </cell>
          <cell r="D850">
            <v>0</v>
          </cell>
        </row>
        <row r="851">
          <cell r="A851" t="str">
            <v>25364</v>
          </cell>
          <cell r="B851" t="str">
            <v>OTHER DEFERRED CREDIT - MLCI</v>
          </cell>
          <cell r="C851">
            <v>-281</v>
          </cell>
          <cell r="D851">
            <v>-53393</v>
          </cell>
        </row>
        <row r="852">
          <cell r="A852" t="str">
            <v>25370</v>
          </cell>
          <cell r="B852" t="str">
            <v>INSURANCE PROCEEDS-CLAIM SETT</v>
          </cell>
          <cell r="C852">
            <v>0</v>
          </cell>
          <cell r="D852">
            <v>-749.92</v>
          </cell>
        </row>
        <row r="853">
          <cell r="A853" t="str">
            <v>25371</v>
          </cell>
          <cell r="B853" t="str">
            <v>LTSA UNDERPAYMENT - POLK UNIT</v>
          </cell>
          <cell r="C853">
            <v>0</v>
          </cell>
          <cell r="D853">
            <v>0</v>
          </cell>
        </row>
        <row r="854">
          <cell r="A854" t="str">
            <v>25372</v>
          </cell>
          <cell r="B854" t="str">
            <v>CSA UNDERPAYMENT - POLK UNIT</v>
          </cell>
          <cell r="C854">
            <v>0</v>
          </cell>
          <cell r="D854">
            <v>0</v>
          </cell>
        </row>
        <row r="855">
          <cell r="A855" t="str">
            <v>25373</v>
          </cell>
          <cell r="B855" t="str">
            <v>CSA UNDERPAYMENT - POLK UNIT</v>
          </cell>
          <cell r="C855">
            <v>0</v>
          </cell>
          <cell r="D855">
            <v>0</v>
          </cell>
        </row>
        <row r="856">
          <cell r="A856" t="str">
            <v>25375</v>
          </cell>
          <cell r="B856" t="str">
            <v>DEF CR-OUC INTEREST IN 69KV</v>
          </cell>
          <cell r="C856">
            <v>0</v>
          </cell>
          <cell r="D856">
            <v>0</v>
          </cell>
        </row>
        <row r="857">
          <cell r="A857" t="str">
            <v>25380</v>
          </cell>
          <cell r="B857" t="str">
            <v>CSA UNDERPAYMENT - BAYSIDE UN</v>
          </cell>
          <cell r="C857">
            <v>0</v>
          </cell>
          <cell r="D857">
            <v>0</v>
          </cell>
        </row>
        <row r="858">
          <cell r="A858" t="str">
            <v>25381</v>
          </cell>
          <cell r="B858" t="str">
            <v>CSA UNDERPAYMENT - BAYSIDE UN</v>
          </cell>
          <cell r="C858">
            <v>0</v>
          </cell>
          <cell r="D858">
            <v>0</v>
          </cell>
        </row>
        <row r="859">
          <cell r="A859" t="str">
            <v>25393</v>
          </cell>
          <cell r="B859" t="str">
            <v>DEF REVENUE-FIBER OPTICS</v>
          </cell>
          <cell r="C859">
            <v>73999.570000000007</v>
          </cell>
          <cell r="D859">
            <v>-1047419.78</v>
          </cell>
        </row>
        <row r="860">
          <cell r="A860" t="str">
            <v>253</v>
          </cell>
          <cell r="B860" t="str">
            <v>ACCOUNT TOTAL</v>
          </cell>
          <cell r="C860">
            <v>-93729.14</v>
          </cell>
          <cell r="D860">
            <v>-10073882.890000001</v>
          </cell>
        </row>
        <row r="861">
          <cell r="A861" t="str">
            <v>25400</v>
          </cell>
          <cell r="B861" t="str">
            <v>OTHER REG LIAB-FAS109 INC TAX</v>
          </cell>
          <cell r="C861">
            <v>252083</v>
          </cell>
          <cell r="D861">
            <v>-23390550.329999998</v>
          </cell>
        </row>
        <row r="862">
          <cell r="A862" t="str">
            <v>25401</v>
          </cell>
          <cell r="B862" t="str">
            <v>OTH REG LIAB ALLOW'S AUCTIONE</v>
          </cell>
          <cell r="C862">
            <v>6074.8</v>
          </cell>
          <cell r="D862">
            <v>-1268973.1399999999</v>
          </cell>
        </row>
        <row r="863">
          <cell r="A863" t="str">
            <v>25431</v>
          </cell>
          <cell r="B863" t="str">
            <v>DEFERRED CREDIT - REGULATORY</v>
          </cell>
          <cell r="C863">
            <v>0</v>
          </cell>
          <cell r="D863">
            <v>0</v>
          </cell>
        </row>
        <row r="864">
          <cell r="A864" t="str">
            <v>25432</v>
          </cell>
          <cell r="B864" t="str">
            <v>DEFERRED CREDIT CONSERVATION</v>
          </cell>
          <cell r="C864">
            <v>307175</v>
          </cell>
          <cell r="D864">
            <v>-2661840</v>
          </cell>
        </row>
        <row r="865">
          <cell r="A865" t="str">
            <v>25433</v>
          </cell>
          <cell r="B865" t="str">
            <v>DEFERRED CREDIT FUEL-RETAIL</v>
          </cell>
          <cell r="C865">
            <v>0</v>
          </cell>
          <cell r="D865">
            <v>0</v>
          </cell>
        </row>
        <row r="866">
          <cell r="A866" t="str">
            <v>25434</v>
          </cell>
          <cell r="B866" t="str">
            <v>DEFERRED CREDIT CAPACITY</v>
          </cell>
          <cell r="C866">
            <v>0</v>
          </cell>
          <cell r="D866">
            <v>0</v>
          </cell>
        </row>
        <row r="867">
          <cell r="A867" t="str">
            <v>25435</v>
          </cell>
          <cell r="B867" t="str">
            <v>DEFERRED CREDIT-FUEL-WHOLESAL</v>
          </cell>
          <cell r="C867">
            <v>0</v>
          </cell>
          <cell r="D867">
            <v>0</v>
          </cell>
        </row>
        <row r="868">
          <cell r="A868" t="str">
            <v>25438</v>
          </cell>
          <cell r="B868" t="str">
            <v>DEF CR ECRC</v>
          </cell>
          <cell r="C868">
            <v>684126</v>
          </cell>
          <cell r="D868">
            <v>-77609617.769999996</v>
          </cell>
        </row>
        <row r="869">
          <cell r="A869" t="str">
            <v>25451</v>
          </cell>
          <cell r="B869" t="str">
            <v>DEFERRED CREDIT - REGULATORY</v>
          </cell>
          <cell r="C869">
            <v>0</v>
          </cell>
          <cell r="D869">
            <v>0</v>
          </cell>
        </row>
        <row r="870">
          <cell r="A870" t="str">
            <v>25452</v>
          </cell>
          <cell r="B870" t="str">
            <v>DEF CR SALE OF TRAN LINE-FPC</v>
          </cell>
          <cell r="C870">
            <v>2370.85</v>
          </cell>
          <cell r="D870">
            <v>-73496.350000000006</v>
          </cell>
        </row>
        <row r="871">
          <cell r="A871" t="str">
            <v>25453</v>
          </cell>
          <cell r="B871" t="str">
            <v>DEF CR SALE OF LIGHT SYS TO C</v>
          </cell>
          <cell r="C871">
            <v>86.18</v>
          </cell>
          <cell r="D871">
            <v>-4136.6400000000003</v>
          </cell>
        </row>
        <row r="872">
          <cell r="A872" t="str">
            <v>25454</v>
          </cell>
          <cell r="B872" t="str">
            <v>SALE OF PORT MANATEE TRANS R/</v>
          </cell>
          <cell r="C872">
            <v>24623.02</v>
          </cell>
          <cell r="D872">
            <v>-1354266.1</v>
          </cell>
        </row>
        <row r="873">
          <cell r="A873" t="str">
            <v>25455</v>
          </cell>
          <cell r="B873" t="str">
            <v>SALE OF PSC COMPLEX</v>
          </cell>
          <cell r="C873">
            <v>-154.18</v>
          </cell>
          <cell r="D873">
            <v>-302107.12</v>
          </cell>
        </row>
        <row r="874">
          <cell r="A874" t="str">
            <v>25456</v>
          </cell>
          <cell r="B874" t="str">
            <v>DEF CR - SALE OF TRANS R/W BE</v>
          </cell>
          <cell r="C874">
            <v>47336.1</v>
          </cell>
          <cell r="D874">
            <v>-2650821.6</v>
          </cell>
        </row>
        <row r="875">
          <cell r="A875" t="str">
            <v>25470</v>
          </cell>
          <cell r="B875" t="str">
            <v>DEF. CR - SALE OF TURKEY CREE</v>
          </cell>
          <cell r="C875">
            <v>12398.46</v>
          </cell>
          <cell r="D875">
            <v>-396750.65</v>
          </cell>
        </row>
        <row r="876">
          <cell r="A876" t="str">
            <v>25471</v>
          </cell>
          <cell r="B876" t="str">
            <v>DEF AERIAL SURVEY CREDIT</v>
          </cell>
          <cell r="C876">
            <v>1142533.3999999999</v>
          </cell>
          <cell r="D876">
            <v>0</v>
          </cell>
        </row>
        <row r="877">
          <cell r="A877" t="str">
            <v>25472</v>
          </cell>
          <cell r="B877" t="str">
            <v>DEF. CREDIT-SALE OF OLDSMAR B</v>
          </cell>
          <cell r="C877">
            <v>630.91</v>
          </cell>
          <cell r="D877">
            <v>-20189.34</v>
          </cell>
        </row>
        <row r="878">
          <cell r="A878" t="str">
            <v>25473</v>
          </cell>
          <cell r="B878" t="str">
            <v>DEF. CREDIT SALE OF TAYLOR RD</v>
          </cell>
          <cell r="C878">
            <v>309.94</v>
          </cell>
          <cell r="D878">
            <v>-8988.1</v>
          </cell>
        </row>
        <row r="879">
          <cell r="A879" t="str">
            <v>25474</v>
          </cell>
          <cell r="B879" t="str">
            <v>DEF. CR. SALE OF WIMAUMA SUB</v>
          </cell>
          <cell r="C879">
            <v>135.21</v>
          </cell>
          <cell r="D879">
            <v>-1622.52</v>
          </cell>
        </row>
        <row r="880">
          <cell r="A880" t="str">
            <v>25475</v>
          </cell>
          <cell r="B880" t="str">
            <v>DEF CR - SALE OF BERKLEY RD S</v>
          </cell>
          <cell r="C880">
            <v>48.82</v>
          </cell>
          <cell r="D880">
            <v>-1611.06</v>
          </cell>
        </row>
        <row r="881">
          <cell r="A881" t="str">
            <v>25476</v>
          </cell>
          <cell r="B881" t="str">
            <v>DEF CR SALE OF 36TH ST. WAREH</v>
          </cell>
          <cell r="C881">
            <v>48.36</v>
          </cell>
          <cell r="D881">
            <v>-386.88</v>
          </cell>
        </row>
        <row r="882">
          <cell r="A882" t="str">
            <v>25477</v>
          </cell>
          <cell r="B882" t="str">
            <v>DEF CR 2003 SALE OF TT TX ROW</v>
          </cell>
          <cell r="C882">
            <v>60.31</v>
          </cell>
          <cell r="D882">
            <v>-2050.54</v>
          </cell>
        </row>
        <row r="883">
          <cell r="A883" t="str">
            <v>25478</v>
          </cell>
          <cell r="B883" t="str">
            <v>DEF CR - SALE OF 20TH ST TRAN</v>
          </cell>
          <cell r="C883">
            <v>0</v>
          </cell>
          <cell r="D883">
            <v>0</v>
          </cell>
        </row>
        <row r="884">
          <cell r="A884" t="str">
            <v>25479</v>
          </cell>
          <cell r="B884" t="str">
            <v>DEF CR - SALE OF SHELDON RD S</v>
          </cell>
          <cell r="C884">
            <v>0</v>
          </cell>
          <cell r="D884">
            <v>0</v>
          </cell>
        </row>
        <row r="885">
          <cell r="A885" t="str">
            <v>25480</v>
          </cell>
          <cell r="B885" t="str">
            <v>DEF CR - SALE OF PARKWAY SUB</v>
          </cell>
          <cell r="C885">
            <v>0</v>
          </cell>
          <cell r="D885">
            <v>0</v>
          </cell>
        </row>
        <row r="886">
          <cell r="A886" t="str">
            <v>25481</v>
          </cell>
          <cell r="B886" t="str">
            <v>DEF CR SALE OF 50TH ST FACILI</v>
          </cell>
          <cell r="C886">
            <v>4160.8900000000003</v>
          </cell>
          <cell r="D886">
            <v>-170596.62</v>
          </cell>
        </row>
        <row r="887">
          <cell r="A887" t="str">
            <v>25482</v>
          </cell>
          <cell r="B887" t="str">
            <v>DEF. CR. SALE OF LIVINGSTON</v>
          </cell>
          <cell r="C887">
            <v>552.95000000000005</v>
          </cell>
          <cell r="D887">
            <v>-3870.65</v>
          </cell>
        </row>
        <row r="888">
          <cell r="A888" t="str">
            <v>25483</v>
          </cell>
          <cell r="B888" t="str">
            <v>DEF. CR. SALE OF LITTLE BULLF</v>
          </cell>
          <cell r="C888">
            <v>1119.67</v>
          </cell>
          <cell r="D888">
            <v>-7837.68</v>
          </cell>
        </row>
        <row r="889">
          <cell r="A889" t="str">
            <v>25484</v>
          </cell>
          <cell r="B889" t="str">
            <v>SALE OF WILLOW ST. OFFICE</v>
          </cell>
          <cell r="C889">
            <v>3253.11</v>
          </cell>
          <cell r="D889">
            <v>-16265.55</v>
          </cell>
        </row>
        <row r="890">
          <cell r="A890" t="str">
            <v>25485</v>
          </cell>
          <cell r="B890" t="str">
            <v>DEF CR SALE OF TEMPLE TERR VA</v>
          </cell>
          <cell r="C890">
            <v>202.1</v>
          </cell>
          <cell r="D890">
            <v>-8083.88</v>
          </cell>
        </row>
        <row r="891">
          <cell r="A891" t="str">
            <v>25486</v>
          </cell>
          <cell r="B891" t="str">
            <v>SALE OF SO. HILLSBOROUGH OFFI</v>
          </cell>
          <cell r="C891">
            <v>1040.95</v>
          </cell>
          <cell r="D891">
            <v>-2081.9</v>
          </cell>
        </row>
        <row r="892">
          <cell r="A892" t="str">
            <v>25487</v>
          </cell>
          <cell r="B892" t="str">
            <v>DEF CR SALE OF MANGO SUB</v>
          </cell>
          <cell r="C892">
            <v>5561.03</v>
          </cell>
          <cell r="D892">
            <v>-5560.84</v>
          </cell>
        </row>
        <row r="893">
          <cell r="A893" t="str">
            <v>25488</v>
          </cell>
          <cell r="B893" t="str">
            <v>DEF CR. SALE OF LITHIA STA BU</v>
          </cell>
          <cell r="C893">
            <v>187.82</v>
          </cell>
          <cell r="D893">
            <v>-7700.62</v>
          </cell>
        </row>
        <row r="894">
          <cell r="A894" t="str">
            <v>25489</v>
          </cell>
          <cell r="B894" t="str">
            <v>DEF CR SALE PORTION OF HILLS</v>
          </cell>
          <cell r="C894">
            <v>38.33</v>
          </cell>
          <cell r="D894">
            <v>0</v>
          </cell>
        </row>
        <row r="895">
          <cell r="A895" t="str">
            <v>25490</v>
          </cell>
          <cell r="B895" t="str">
            <v>DEF CR SALE OF 24TH ST. SUB</v>
          </cell>
          <cell r="C895">
            <v>131.46</v>
          </cell>
          <cell r="D895">
            <v>-1051.56</v>
          </cell>
        </row>
        <row r="896">
          <cell r="A896" t="str">
            <v>25491</v>
          </cell>
          <cell r="B896" t="str">
            <v>DEF CREDIT SALE OF POLK CO LA</v>
          </cell>
          <cell r="C896">
            <v>0</v>
          </cell>
          <cell r="D896">
            <v>0</v>
          </cell>
        </row>
        <row r="897">
          <cell r="A897" t="str">
            <v>25492</v>
          </cell>
          <cell r="B897" t="str">
            <v>DEF. CREDIT SALE OF REEVES RO</v>
          </cell>
          <cell r="C897">
            <v>24.46</v>
          </cell>
          <cell r="D897">
            <v>-195.68</v>
          </cell>
        </row>
        <row r="898">
          <cell r="A898" t="str">
            <v>25493</v>
          </cell>
          <cell r="B898" t="str">
            <v>DEF CR. - SALE OF ADJ. PROP-1</v>
          </cell>
          <cell r="C898">
            <v>5685.85</v>
          </cell>
          <cell r="D898">
            <v>-125088.74</v>
          </cell>
        </row>
        <row r="899">
          <cell r="A899" t="str">
            <v>25494</v>
          </cell>
          <cell r="B899" t="str">
            <v>SALE OF HOOKERS POINT SUB LAN</v>
          </cell>
          <cell r="C899">
            <v>46046.63</v>
          </cell>
          <cell r="D899">
            <v>-2302331.5</v>
          </cell>
        </row>
        <row r="900">
          <cell r="A900" t="str">
            <v>25495</v>
          </cell>
          <cell r="B900" t="str">
            <v>DEF CR. - SALE OF DADE BUS OF</v>
          </cell>
          <cell r="C900">
            <v>367.91</v>
          </cell>
          <cell r="D900">
            <v>-5886.56</v>
          </cell>
        </row>
        <row r="901">
          <cell r="A901" t="str">
            <v>25496</v>
          </cell>
          <cell r="B901" t="str">
            <v>DEF CR. - SALE OF BRANDON BUS</v>
          </cell>
          <cell r="C901">
            <v>3677.7</v>
          </cell>
          <cell r="D901">
            <v>-77231.710000000006</v>
          </cell>
        </row>
        <row r="902">
          <cell r="A902" t="str">
            <v>25497</v>
          </cell>
          <cell r="B902" t="str">
            <v>SALE OF TRANS R/W - TEMPLE TE</v>
          </cell>
          <cell r="C902">
            <v>5053.09</v>
          </cell>
          <cell r="D902">
            <v>-111168.22</v>
          </cell>
        </row>
        <row r="903">
          <cell r="A903" t="str">
            <v>25498</v>
          </cell>
          <cell r="B903" t="str">
            <v>DEF CR. - SALE OF WINTER HAVE</v>
          </cell>
          <cell r="C903">
            <v>589.07000000000005</v>
          </cell>
          <cell r="D903">
            <v>-17083.03</v>
          </cell>
        </row>
        <row r="904">
          <cell r="A904" t="str">
            <v>25499</v>
          </cell>
          <cell r="B904" t="str">
            <v>SALE OF METLIFE ASSETS</v>
          </cell>
          <cell r="C904">
            <v>339.93</v>
          </cell>
          <cell r="D904">
            <v>-17336.43</v>
          </cell>
        </row>
        <row r="905">
          <cell r="A905" t="str">
            <v>254</v>
          </cell>
          <cell r="B905" t="str">
            <v>ACCOUNT TOTAL</v>
          </cell>
          <cell r="C905">
            <v>2557919.13</v>
          </cell>
          <cell r="D905">
            <v>-112626779.31</v>
          </cell>
        </row>
        <row r="906">
          <cell r="A906" t="str">
            <v>25501</v>
          </cell>
          <cell r="B906" t="str">
            <v>ACC DEF ITC OBO 10% 1975</v>
          </cell>
          <cell r="C906">
            <v>0</v>
          </cell>
          <cell r="D906">
            <v>8.2799999999999994</v>
          </cell>
        </row>
        <row r="907">
          <cell r="A907" t="str">
            <v>25503</v>
          </cell>
          <cell r="B907" t="str">
            <v>ACC DEF ITC OBO  8% 1983</v>
          </cell>
          <cell r="C907">
            <v>85.22</v>
          </cell>
          <cell r="D907">
            <v>-5624.3</v>
          </cell>
        </row>
        <row r="908">
          <cell r="A908" t="str">
            <v>25504</v>
          </cell>
          <cell r="B908" t="str">
            <v>ACC DEF ITC OBO 10% 1984</v>
          </cell>
          <cell r="C908">
            <v>505.61</v>
          </cell>
          <cell r="D908">
            <v>-39437.97</v>
          </cell>
        </row>
        <row r="909">
          <cell r="A909" t="str">
            <v>25505</v>
          </cell>
          <cell r="B909" t="str">
            <v>ACC DEF ITC OBO 10% 1985</v>
          </cell>
          <cell r="C909">
            <v>113.59</v>
          </cell>
          <cell r="D909">
            <v>-10223.15</v>
          </cell>
        </row>
        <row r="910">
          <cell r="A910" t="str">
            <v>25506</v>
          </cell>
          <cell r="B910" t="str">
            <v>ACC DEF ITC- OBO 10% 1986</v>
          </cell>
          <cell r="C910">
            <v>7.72</v>
          </cell>
          <cell r="D910">
            <v>-787.33</v>
          </cell>
        </row>
        <row r="911">
          <cell r="A911" t="str">
            <v>25517</v>
          </cell>
          <cell r="B911" t="str">
            <v>ACC DEF INVEST TAX CR 3%  67</v>
          </cell>
          <cell r="C911">
            <v>0</v>
          </cell>
          <cell r="D911">
            <v>0</v>
          </cell>
        </row>
        <row r="912">
          <cell r="A912" t="str">
            <v>25518</v>
          </cell>
          <cell r="B912" t="str">
            <v>ACC DEF INVEST TAX CR 3%  68</v>
          </cell>
          <cell r="C912">
            <v>0</v>
          </cell>
          <cell r="D912">
            <v>0</v>
          </cell>
        </row>
        <row r="913">
          <cell r="A913" t="str">
            <v>25519</v>
          </cell>
          <cell r="B913" t="str">
            <v>ACC DEF INVEST TAX CR 3%  69</v>
          </cell>
          <cell r="C913">
            <v>0</v>
          </cell>
          <cell r="D913">
            <v>0</v>
          </cell>
        </row>
        <row r="914">
          <cell r="A914" t="str">
            <v>25520</v>
          </cell>
          <cell r="B914" t="str">
            <v>ACC DEF INVEST TAX CR 3%  70</v>
          </cell>
          <cell r="C914">
            <v>0</v>
          </cell>
          <cell r="D914">
            <v>0</v>
          </cell>
        </row>
        <row r="915">
          <cell r="A915" t="str">
            <v>25521</v>
          </cell>
          <cell r="B915" t="str">
            <v>ACC DEF INVEST TAX CR 3%  71</v>
          </cell>
          <cell r="C915">
            <v>0</v>
          </cell>
          <cell r="D915">
            <v>0</v>
          </cell>
        </row>
        <row r="916">
          <cell r="A916" t="str">
            <v>25522</v>
          </cell>
          <cell r="B916" t="str">
            <v>ACC DEF INVEST TAX CR 4%  71</v>
          </cell>
          <cell r="C916">
            <v>0</v>
          </cell>
          <cell r="D916">
            <v>0</v>
          </cell>
        </row>
        <row r="917">
          <cell r="A917" t="str">
            <v>25523</v>
          </cell>
          <cell r="B917" t="str">
            <v>ACC DEF INVEST TAX CR 4%  72</v>
          </cell>
          <cell r="C917">
            <v>0</v>
          </cell>
          <cell r="D917">
            <v>0</v>
          </cell>
        </row>
        <row r="918">
          <cell r="A918" t="str">
            <v>25524</v>
          </cell>
          <cell r="B918" t="str">
            <v>ACC DEF INVEST TAX CR 4%  73</v>
          </cell>
          <cell r="C918">
            <v>0</v>
          </cell>
          <cell r="D918">
            <v>0</v>
          </cell>
        </row>
        <row r="919">
          <cell r="A919" t="str">
            <v>25525</v>
          </cell>
          <cell r="B919" t="str">
            <v>ACC DEF INVEST TAX CR 4%  74</v>
          </cell>
          <cell r="C919">
            <v>0</v>
          </cell>
          <cell r="D919">
            <v>-0.98</v>
          </cell>
        </row>
        <row r="920">
          <cell r="A920" t="str">
            <v>25526</v>
          </cell>
          <cell r="B920" t="str">
            <v>ACC DEF INVEST TAX CR 4%  75</v>
          </cell>
          <cell r="C920">
            <v>0</v>
          </cell>
          <cell r="D920">
            <v>0</v>
          </cell>
        </row>
        <row r="921">
          <cell r="A921" t="str">
            <v>25527</v>
          </cell>
          <cell r="B921" t="str">
            <v>ACC DEF INVEST TAX CR 10% 75</v>
          </cell>
          <cell r="C921">
            <v>0</v>
          </cell>
          <cell r="D921">
            <v>0</v>
          </cell>
        </row>
        <row r="922">
          <cell r="A922" t="str">
            <v>25528</v>
          </cell>
          <cell r="B922" t="str">
            <v>ACC DEF INVEST TAX CR 4%  76</v>
          </cell>
          <cell r="C922">
            <v>0</v>
          </cell>
          <cell r="D922">
            <v>0.03</v>
          </cell>
        </row>
        <row r="923">
          <cell r="A923" t="str">
            <v>25529</v>
          </cell>
          <cell r="B923" t="str">
            <v>ACC DEF INVEST TAX CR 10% 76</v>
          </cell>
          <cell r="C923">
            <v>0</v>
          </cell>
          <cell r="D923">
            <v>0</v>
          </cell>
        </row>
        <row r="924">
          <cell r="A924" t="str">
            <v>25530</v>
          </cell>
          <cell r="B924" t="str">
            <v>ACC DEF INVEST TAX CR 4%  77</v>
          </cell>
          <cell r="C924">
            <v>0</v>
          </cell>
          <cell r="D924">
            <v>0</v>
          </cell>
        </row>
        <row r="925">
          <cell r="A925" t="str">
            <v>25531</v>
          </cell>
          <cell r="B925" t="str">
            <v>ACC DEF INVEST TAX CR 10% 77</v>
          </cell>
          <cell r="C925">
            <v>0</v>
          </cell>
          <cell r="D925">
            <v>0</v>
          </cell>
        </row>
        <row r="926">
          <cell r="A926" t="str">
            <v>25532</v>
          </cell>
          <cell r="B926" t="str">
            <v>ACC DEF INVEST TAX CR 4%  78</v>
          </cell>
          <cell r="C926">
            <v>186.19</v>
          </cell>
          <cell r="D926">
            <v>-1117.17</v>
          </cell>
        </row>
        <row r="927">
          <cell r="A927" t="str">
            <v>25533</v>
          </cell>
          <cell r="B927" t="str">
            <v>ACC DEF INVEST TAX CR 10% 78</v>
          </cell>
          <cell r="C927">
            <v>6977.56</v>
          </cell>
          <cell r="D927">
            <v>-41865.39</v>
          </cell>
        </row>
        <row r="928">
          <cell r="A928" t="str">
            <v>25534</v>
          </cell>
          <cell r="B928" t="str">
            <v>ACC DEF INVEST TX CR 4% 79</v>
          </cell>
          <cell r="C928">
            <v>19.87</v>
          </cell>
          <cell r="D928">
            <v>-357.75</v>
          </cell>
        </row>
        <row r="929">
          <cell r="A929" t="str">
            <v>25535</v>
          </cell>
          <cell r="B929" t="str">
            <v>ACC DEF INVEST TX CR 10% 79</v>
          </cell>
          <cell r="C929">
            <v>7510.85</v>
          </cell>
          <cell r="D929">
            <v>-135195.39000000001</v>
          </cell>
        </row>
        <row r="930">
          <cell r="A930" t="str">
            <v>25536</v>
          </cell>
          <cell r="B930" t="str">
            <v>ACC DEF INVEST TX CR 10% 80</v>
          </cell>
          <cell r="C930">
            <v>5255.16</v>
          </cell>
          <cell r="D930">
            <v>-157654.95000000001</v>
          </cell>
        </row>
        <row r="931">
          <cell r="A931" t="str">
            <v>25539</v>
          </cell>
          <cell r="B931" t="str">
            <v>ACC DEF INVEST TX CR10% 81</v>
          </cell>
          <cell r="C931">
            <v>0</v>
          </cell>
          <cell r="D931">
            <v>0</v>
          </cell>
        </row>
        <row r="932">
          <cell r="A932" t="str">
            <v>25540</v>
          </cell>
          <cell r="B932" t="str">
            <v>ACC DEF INVEST TX CR 10% 82</v>
          </cell>
          <cell r="C932">
            <v>12736.25</v>
          </cell>
          <cell r="D932">
            <v>-687757.77</v>
          </cell>
        </row>
        <row r="933">
          <cell r="A933" t="str">
            <v>25541</v>
          </cell>
          <cell r="B933" t="str">
            <v>ACC DEF ITC 8% 1983 UTIL</v>
          </cell>
          <cell r="C933">
            <v>4867.6499999999996</v>
          </cell>
          <cell r="D933">
            <v>-321265.23</v>
          </cell>
        </row>
        <row r="934">
          <cell r="A934" t="str">
            <v>25542</v>
          </cell>
          <cell r="B934" t="str">
            <v>ACC DEF ITC 8% 1984</v>
          </cell>
          <cell r="C934">
            <v>31350.959999999999</v>
          </cell>
          <cell r="D934">
            <v>-2445375.11</v>
          </cell>
        </row>
        <row r="935">
          <cell r="A935" t="str">
            <v>25543</v>
          </cell>
          <cell r="B935" t="str">
            <v>ACC DEF ITC 8% 1985</v>
          </cell>
          <cell r="C935">
            <v>15945.61</v>
          </cell>
          <cell r="D935">
            <v>-1435104.89</v>
          </cell>
        </row>
        <row r="936">
          <cell r="A936" t="str">
            <v>25544</v>
          </cell>
          <cell r="B936" t="str">
            <v>ACC DEF ITC 10% 1984</v>
          </cell>
          <cell r="C936">
            <v>4208.57</v>
          </cell>
          <cell r="D936">
            <v>-328268.45</v>
          </cell>
        </row>
        <row r="937">
          <cell r="A937" t="str">
            <v>25545</v>
          </cell>
          <cell r="B937" t="str">
            <v>ACC DEF ITC 10% 1986</v>
          </cell>
          <cell r="C937">
            <v>5640.89</v>
          </cell>
          <cell r="D937">
            <v>-575370.68000000005</v>
          </cell>
        </row>
        <row r="938">
          <cell r="A938" t="str">
            <v>25550</v>
          </cell>
          <cell r="B938" t="str">
            <v>ACC DEF ITC BB4 10% 1981</v>
          </cell>
          <cell r="C938">
            <v>3829.01</v>
          </cell>
          <cell r="D938">
            <v>-344610.73</v>
          </cell>
        </row>
        <row r="939">
          <cell r="A939" t="str">
            <v>25551</v>
          </cell>
          <cell r="B939" t="str">
            <v>ACC DEF ITC BB4 10% 1982</v>
          </cell>
          <cell r="C939">
            <v>29184.16</v>
          </cell>
          <cell r="D939">
            <v>-2626574.8199999998</v>
          </cell>
        </row>
        <row r="940">
          <cell r="A940" t="str">
            <v>25552</v>
          </cell>
          <cell r="B940" t="str">
            <v>ACC DEF ITC BB4 8% 1983</v>
          </cell>
          <cell r="C940">
            <v>45563.24</v>
          </cell>
          <cell r="D940">
            <v>-4100691.93</v>
          </cell>
        </row>
        <row r="941">
          <cell r="A941" t="str">
            <v>25553</v>
          </cell>
          <cell r="B941" t="str">
            <v>ACC DEF ITC BB4 8% 1984</v>
          </cell>
          <cell r="C941">
            <v>12241.06</v>
          </cell>
          <cell r="D941">
            <v>-1101695.03</v>
          </cell>
        </row>
        <row r="942">
          <cell r="A942" t="str">
            <v>25555</v>
          </cell>
          <cell r="B942" t="str">
            <v>ACC DEF ITC BB4 10% 1984</v>
          </cell>
          <cell r="C942">
            <v>16719.169999999998</v>
          </cell>
          <cell r="D942">
            <v>-1504725.06</v>
          </cell>
        </row>
        <row r="943">
          <cell r="A943" t="str">
            <v>25556</v>
          </cell>
          <cell r="B943" t="str">
            <v>ACC DEF ITC BB4 1985 8%</v>
          </cell>
          <cell r="C943">
            <v>5898.99</v>
          </cell>
          <cell r="D943">
            <v>-530909.5</v>
          </cell>
        </row>
        <row r="944">
          <cell r="A944" t="str">
            <v>25557</v>
          </cell>
          <cell r="B944" t="str">
            <v>ACC DEF ITC BB4 1986 10%</v>
          </cell>
          <cell r="C944">
            <v>530.36</v>
          </cell>
          <cell r="D944">
            <v>-54096.800000000003</v>
          </cell>
        </row>
        <row r="945">
          <cell r="A945" t="str">
            <v>25558</v>
          </cell>
          <cell r="B945" t="str">
            <v>ACC DEF ITC 10% 1985</v>
          </cell>
          <cell r="C945">
            <v>0</v>
          </cell>
          <cell r="D945">
            <v>0</v>
          </cell>
        </row>
        <row r="946">
          <cell r="A946" t="str">
            <v>25570</v>
          </cell>
          <cell r="B946" t="str">
            <v>ACC DEF ITC 10% '81 NONUTILIT</v>
          </cell>
          <cell r="C946">
            <v>35.69</v>
          </cell>
          <cell r="D946">
            <v>-1499.19</v>
          </cell>
        </row>
        <row r="947">
          <cell r="A947" t="str">
            <v>25571</v>
          </cell>
          <cell r="B947" t="str">
            <v>ACC DEF ITC 10% '82 NONUTILIT</v>
          </cell>
          <cell r="C947">
            <v>40.26</v>
          </cell>
          <cell r="D947">
            <v>-2174.31</v>
          </cell>
        </row>
        <row r="948">
          <cell r="A948" t="str">
            <v>25573</v>
          </cell>
          <cell r="B948" t="str">
            <v>ACC DEF ITC BB4 10% 1987</v>
          </cell>
          <cell r="C948">
            <v>423.9</v>
          </cell>
          <cell r="D948">
            <v>-48325.17</v>
          </cell>
        </row>
        <row r="949">
          <cell r="A949" t="str">
            <v>25574</v>
          </cell>
          <cell r="B949" t="str">
            <v>ACC DEF ITC 10% - 1987</v>
          </cell>
          <cell r="C949">
            <v>2012.77</v>
          </cell>
          <cell r="D949">
            <v>-229456.11</v>
          </cell>
        </row>
        <row r="950">
          <cell r="A950" t="str">
            <v>25575</v>
          </cell>
          <cell r="B950" t="str">
            <v>ACC DEF ITC 10% 1988</v>
          </cell>
          <cell r="C950">
            <v>1661.02</v>
          </cell>
          <cell r="D950">
            <v>-209287.89</v>
          </cell>
        </row>
        <row r="951">
          <cell r="A951" t="str">
            <v>25576</v>
          </cell>
          <cell r="B951" t="str">
            <v>ACC DEF ITC 10% 1989</v>
          </cell>
          <cell r="C951">
            <v>263.27</v>
          </cell>
          <cell r="D951">
            <v>-36330.58</v>
          </cell>
        </row>
        <row r="952">
          <cell r="A952" t="str">
            <v>25577</v>
          </cell>
          <cell r="B952" t="str">
            <v>ACC DEF ITC 10%-1990</v>
          </cell>
          <cell r="C952">
            <v>23.2</v>
          </cell>
          <cell r="D952">
            <v>-3479.4</v>
          </cell>
        </row>
        <row r="953">
          <cell r="A953" t="str">
            <v>255</v>
          </cell>
          <cell r="B953" t="str">
            <v>ACCOUNT TOTAL</v>
          </cell>
          <cell r="C953">
            <v>213837.8</v>
          </cell>
          <cell r="D953">
            <v>-16979254.719999999</v>
          </cell>
        </row>
        <row r="954">
          <cell r="A954" t="str">
            <v>25601</v>
          </cell>
          <cell r="B954" t="str">
            <v>SALE TO FLA DOT - I-4 WIDENIN</v>
          </cell>
          <cell r="C954">
            <v>0</v>
          </cell>
          <cell r="D954">
            <v>0</v>
          </cell>
        </row>
        <row r="955">
          <cell r="A955" t="str">
            <v>25602</v>
          </cell>
          <cell r="B955" t="str">
            <v>SALE OF TEMPLE TERRACE VACANT</v>
          </cell>
          <cell r="C955">
            <v>0</v>
          </cell>
          <cell r="D955">
            <v>0</v>
          </cell>
        </row>
        <row r="956">
          <cell r="A956" t="str">
            <v>25603</v>
          </cell>
          <cell r="B956" t="str">
            <v>SALE OF OLDSMAR BUSINESS OFFI</v>
          </cell>
          <cell r="C956">
            <v>0</v>
          </cell>
          <cell r="D956">
            <v>0</v>
          </cell>
        </row>
        <row r="957">
          <cell r="A957" t="str">
            <v>25604</v>
          </cell>
          <cell r="B957" t="str">
            <v>SALE OF FISHHAWK LAND</v>
          </cell>
          <cell r="C957">
            <v>0</v>
          </cell>
          <cell r="D957">
            <v>55</v>
          </cell>
        </row>
        <row r="958">
          <cell r="A958" t="str">
            <v>25605</v>
          </cell>
          <cell r="B958" t="str">
            <v>SALE OF DINNER LAKE</v>
          </cell>
          <cell r="C958">
            <v>0</v>
          </cell>
          <cell r="D958">
            <v>0</v>
          </cell>
        </row>
        <row r="959">
          <cell r="A959" t="str">
            <v>25606</v>
          </cell>
          <cell r="B959" t="str">
            <v>SALE OF PORT MANATEE PROPERTY</v>
          </cell>
          <cell r="C959">
            <v>0</v>
          </cell>
          <cell r="D959">
            <v>0</v>
          </cell>
        </row>
        <row r="960">
          <cell r="A960" t="str">
            <v>25607</v>
          </cell>
          <cell r="B960" t="str">
            <v>SALE OF HOOKERS PT PWR STA LA</v>
          </cell>
          <cell r="C960">
            <v>376371.83</v>
          </cell>
          <cell r="D960">
            <v>115705.41</v>
          </cell>
        </row>
        <row r="961">
          <cell r="A961" t="str">
            <v>25608</v>
          </cell>
          <cell r="B961" t="str">
            <v>SALE OF GANNON PWR STA LAND</v>
          </cell>
          <cell r="C961">
            <v>0</v>
          </cell>
          <cell r="D961">
            <v>0</v>
          </cell>
        </row>
        <row r="962">
          <cell r="A962" t="str">
            <v>25609</v>
          </cell>
          <cell r="B962" t="str">
            <v>SALE OF SEFFNER SUB (31D) SUR</v>
          </cell>
          <cell r="C962">
            <v>0</v>
          </cell>
          <cell r="D962">
            <v>0</v>
          </cell>
        </row>
        <row r="963">
          <cell r="A963" t="str">
            <v>25610</v>
          </cell>
          <cell r="B963" t="str">
            <v>SALE OF 50TH ST OFFICE</v>
          </cell>
          <cell r="C963">
            <v>0</v>
          </cell>
          <cell r="D963">
            <v>0</v>
          </cell>
        </row>
        <row r="964">
          <cell r="A964" t="str">
            <v>25611</v>
          </cell>
          <cell r="B964" t="str">
            <v>SALE OF BERKLEY RD SUBSTATION</v>
          </cell>
          <cell r="C964">
            <v>0</v>
          </cell>
          <cell r="D964">
            <v>0</v>
          </cell>
        </row>
        <row r="965">
          <cell r="A965" t="str">
            <v>25612</v>
          </cell>
          <cell r="B965" t="str">
            <v>SALE OF TRANSM ROW 10-2003</v>
          </cell>
          <cell r="C965">
            <v>0</v>
          </cell>
          <cell r="D965">
            <v>0</v>
          </cell>
        </row>
        <row r="966">
          <cell r="A966" t="str">
            <v>25613</v>
          </cell>
          <cell r="B966" t="str">
            <v>SALE OF WALMART LAND (ACCT 12</v>
          </cell>
          <cell r="C966">
            <v>0</v>
          </cell>
          <cell r="D966">
            <v>0</v>
          </cell>
        </row>
        <row r="967">
          <cell r="A967" t="str">
            <v>25614</v>
          </cell>
          <cell r="B967" t="str">
            <v>SALE OF CLEARVIEW SUBSTATION</v>
          </cell>
          <cell r="C967">
            <v>0</v>
          </cell>
          <cell r="D967">
            <v>-123958.28</v>
          </cell>
        </row>
        <row r="968">
          <cell r="A968" t="str">
            <v>25615</v>
          </cell>
          <cell r="B968" t="str">
            <v>SALE OF LAND AT GRANADA SUB</v>
          </cell>
          <cell r="C968">
            <v>0</v>
          </cell>
          <cell r="D968">
            <v>0</v>
          </cell>
        </row>
        <row r="969">
          <cell r="A969" t="str">
            <v>25616</v>
          </cell>
          <cell r="B969" t="str">
            <v>SALE OF PSC AND ADJACENT PROP</v>
          </cell>
          <cell r="C969">
            <v>0</v>
          </cell>
          <cell r="D969">
            <v>0</v>
          </cell>
        </row>
        <row r="970">
          <cell r="A970" t="str">
            <v>25620</v>
          </cell>
          <cell r="B970" t="str">
            <v>SALE TRANS RW BCN KEY RE8153</v>
          </cell>
          <cell r="C970">
            <v>0</v>
          </cell>
          <cell r="D970">
            <v>0</v>
          </cell>
        </row>
        <row r="971">
          <cell r="A971" t="str">
            <v>25621</v>
          </cell>
          <cell r="B971" t="str">
            <v>SALE TRANS RW BCN KEY RE10981</v>
          </cell>
          <cell r="C971">
            <v>0</v>
          </cell>
          <cell r="D971">
            <v>0</v>
          </cell>
        </row>
        <row r="972">
          <cell r="A972" t="str">
            <v>25622</v>
          </cell>
          <cell r="B972" t="str">
            <v>SALE TRANS RW BCN KEY RE7145</v>
          </cell>
          <cell r="C972">
            <v>0</v>
          </cell>
          <cell r="D972">
            <v>5001.54</v>
          </cell>
        </row>
        <row r="973">
          <cell r="A973" t="str">
            <v>25623</v>
          </cell>
          <cell r="B973" t="str">
            <v>SALE OF BB TO FPL TRANS R/W</v>
          </cell>
          <cell r="C973">
            <v>0</v>
          </cell>
          <cell r="D973">
            <v>-206066.73</v>
          </cell>
        </row>
        <row r="974">
          <cell r="A974" t="str">
            <v>25624</v>
          </cell>
          <cell r="B974" t="str">
            <v>SALE OF SUN LAKE DIST SUB</v>
          </cell>
          <cell r="C974">
            <v>0</v>
          </cell>
          <cell r="D974">
            <v>0</v>
          </cell>
        </row>
        <row r="975">
          <cell r="A975" t="str">
            <v>25627</v>
          </cell>
          <cell r="B975" t="str">
            <v>SALE OF TOWN N COUNTRY CUST S</v>
          </cell>
          <cell r="C975">
            <v>0</v>
          </cell>
          <cell r="D975">
            <v>0</v>
          </cell>
        </row>
        <row r="976">
          <cell r="A976" t="str">
            <v>25638</v>
          </cell>
          <cell r="B976" t="str">
            <v>SALE OF POWER PLANT X LAND</v>
          </cell>
          <cell r="C976">
            <v>0</v>
          </cell>
          <cell r="D976">
            <v>0</v>
          </cell>
        </row>
        <row r="977">
          <cell r="A977" t="str">
            <v>25655</v>
          </cell>
          <cell r="B977" t="str">
            <v>SALE OF BB PEMBROKE RD PARCEL</v>
          </cell>
          <cell r="C977">
            <v>0</v>
          </cell>
          <cell r="D977">
            <v>0</v>
          </cell>
        </row>
        <row r="978">
          <cell r="A978" t="str">
            <v>25658</v>
          </cell>
          <cell r="B978" t="str">
            <v>SALE OF LAND-DREW PARK</v>
          </cell>
          <cell r="C978">
            <v>0</v>
          </cell>
          <cell r="D978">
            <v>0</v>
          </cell>
        </row>
        <row r="979">
          <cell r="A979" t="str">
            <v>25663</v>
          </cell>
          <cell r="B979" t="str">
            <v>SALE OF 24TH ST SUB PROPERTY</v>
          </cell>
          <cell r="C979">
            <v>0</v>
          </cell>
          <cell r="D979">
            <v>0</v>
          </cell>
        </row>
        <row r="980">
          <cell r="A980" t="str">
            <v>25664</v>
          </cell>
          <cell r="B980" t="str">
            <v>SALE OF HYDE PARK TRANSITION</v>
          </cell>
          <cell r="C980">
            <v>0</v>
          </cell>
          <cell r="D980">
            <v>0</v>
          </cell>
        </row>
        <row r="981">
          <cell r="A981" t="str">
            <v>25665</v>
          </cell>
          <cell r="B981" t="str">
            <v>SALE OF TRANSMISSION R/W</v>
          </cell>
          <cell r="C981">
            <v>0</v>
          </cell>
          <cell r="D981">
            <v>0</v>
          </cell>
        </row>
        <row r="982">
          <cell r="A982" t="str">
            <v>25666</v>
          </cell>
          <cell r="B982" t="str">
            <v>SALE OF 22 ST CAUSEWAY/CENTRA</v>
          </cell>
          <cell r="C982">
            <v>-235750.07</v>
          </cell>
          <cell r="D982">
            <v>-234590.03</v>
          </cell>
        </row>
        <row r="983">
          <cell r="A983" t="str">
            <v>25667</v>
          </cell>
          <cell r="B983" t="str">
            <v>SALE OF BRADDICK ROAD TO I-4</v>
          </cell>
          <cell r="C983">
            <v>0</v>
          </cell>
          <cell r="D983">
            <v>-123696.12</v>
          </cell>
        </row>
        <row r="984">
          <cell r="A984" t="str">
            <v>25668</v>
          </cell>
          <cell r="B984" t="str">
            <v>SALE OF A PORTION OF R/W EAST</v>
          </cell>
          <cell r="C984">
            <v>0</v>
          </cell>
          <cell r="D984">
            <v>-24857.26</v>
          </cell>
        </row>
        <row r="985">
          <cell r="A985" t="str">
            <v>25669</v>
          </cell>
          <cell r="B985" t="str">
            <v>SALE OF TRANS R/W</v>
          </cell>
          <cell r="C985">
            <v>0</v>
          </cell>
          <cell r="D985">
            <v>0</v>
          </cell>
        </row>
        <row r="986">
          <cell r="A986" t="str">
            <v>256</v>
          </cell>
          <cell r="B986" t="str">
            <v>ACCOUNT TOTAL</v>
          </cell>
          <cell r="C986">
            <v>140621.76000000001</v>
          </cell>
          <cell r="D986">
            <v>-592406.47</v>
          </cell>
        </row>
        <row r="987">
          <cell r="A987" t="str">
            <v>25701</v>
          </cell>
          <cell r="B987" t="str">
            <v>UNAMORTIZED GAIN 2007 BONDS</v>
          </cell>
          <cell r="C987">
            <v>169</v>
          </cell>
          <cell r="D987">
            <v>-2366.36</v>
          </cell>
        </row>
        <row r="988">
          <cell r="A988" t="str">
            <v>257</v>
          </cell>
          <cell r="B988" t="str">
            <v>ACCOUNT TOTAL</v>
          </cell>
          <cell r="C988">
            <v>169</v>
          </cell>
          <cell r="D988">
            <v>-2366.36</v>
          </cell>
        </row>
        <row r="989">
          <cell r="A989" t="str">
            <v>28110</v>
          </cell>
          <cell r="B989" t="str">
            <v>DIT ST ACCEL AMORT</v>
          </cell>
          <cell r="C989">
            <v>8125.15</v>
          </cell>
          <cell r="D989">
            <v>-1285557.95</v>
          </cell>
        </row>
        <row r="990">
          <cell r="A990" t="str">
            <v>28120</v>
          </cell>
          <cell r="B990" t="str">
            <v>DIT FD ACCEL AMORT</v>
          </cell>
          <cell r="C990">
            <v>53172.639999999999</v>
          </cell>
          <cell r="D990">
            <v>-8305250.75</v>
          </cell>
        </row>
        <row r="991">
          <cell r="A991" t="str">
            <v>281</v>
          </cell>
          <cell r="B991" t="str">
            <v>ACCOUNT TOTAL</v>
          </cell>
          <cell r="C991">
            <v>61297.79</v>
          </cell>
          <cell r="D991">
            <v>-9590808.6999999993</v>
          </cell>
        </row>
        <row r="992">
          <cell r="A992" t="str">
            <v>28201</v>
          </cell>
          <cell r="B992" t="str">
            <v>DIT ST COST OF REMOVAL</v>
          </cell>
          <cell r="C992">
            <v>0</v>
          </cell>
          <cell r="D992">
            <v>0</v>
          </cell>
        </row>
        <row r="993">
          <cell r="A993" t="str">
            <v>28202</v>
          </cell>
          <cell r="B993" t="str">
            <v>DIT FD COST OF REMOVAL</v>
          </cell>
          <cell r="C993">
            <v>0</v>
          </cell>
          <cell r="D993">
            <v>0</v>
          </cell>
        </row>
        <row r="994">
          <cell r="A994" t="str">
            <v>28203</v>
          </cell>
          <cell r="B994" t="str">
            <v>DIT ST N/B AFUDC RELATED</v>
          </cell>
          <cell r="C994">
            <v>0</v>
          </cell>
          <cell r="D994">
            <v>0</v>
          </cell>
        </row>
        <row r="995">
          <cell r="A995" t="str">
            <v>28204</v>
          </cell>
          <cell r="B995" t="str">
            <v>DIT FD N/B AFUDC RELATED</v>
          </cell>
          <cell r="C995">
            <v>0</v>
          </cell>
          <cell r="D995">
            <v>0</v>
          </cell>
        </row>
        <row r="996">
          <cell r="A996" t="str">
            <v>28205</v>
          </cell>
          <cell r="B996" t="str">
            <v>DIT ST N/B EXCLUDING AFUDC</v>
          </cell>
          <cell r="C996">
            <v>0</v>
          </cell>
          <cell r="D996">
            <v>0</v>
          </cell>
        </row>
        <row r="997">
          <cell r="A997" t="str">
            <v>28206</v>
          </cell>
          <cell r="B997" t="str">
            <v>DIT FD N/B EXCLUDING AFUDC</v>
          </cell>
          <cell r="C997">
            <v>0</v>
          </cell>
          <cell r="D997">
            <v>0</v>
          </cell>
        </row>
        <row r="998">
          <cell r="A998" t="str">
            <v>28207</v>
          </cell>
          <cell r="B998" t="str">
            <v>DIT ST ORDER #5571</v>
          </cell>
          <cell r="C998">
            <v>0</v>
          </cell>
          <cell r="D998">
            <v>0</v>
          </cell>
        </row>
        <row r="999">
          <cell r="A999" t="str">
            <v>28208</v>
          </cell>
          <cell r="B999" t="str">
            <v>DIT FD ORDER #5571</v>
          </cell>
          <cell r="C999">
            <v>0</v>
          </cell>
          <cell r="D999">
            <v>0</v>
          </cell>
        </row>
        <row r="1000">
          <cell r="A1000" t="str">
            <v>28210</v>
          </cell>
          <cell r="B1000" t="str">
            <v>DIT ST ACC TAX SL TAX</v>
          </cell>
          <cell r="C1000">
            <v>-391443.82</v>
          </cell>
          <cell r="D1000">
            <v>-62589897.310000002</v>
          </cell>
        </row>
        <row r="1001">
          <cell r="A1001" t="str">
            <v>28211</v>
          </cell>
          <cell r="B1001" t="str">
            <v>DIT ST SL TAX SL BOOK</v>
          </cell>
          <cell r="C1001">
            <v>0</v>
          </cell>
          <cell r="D1001">
            <v>0</v>
          </cell>
        </row>
        <row r="1002">
          <cell r="A1002" t="str">
            <v>28212</v>
          </cell>
          <cell r="B1002" t="str">
            <v>PROVISION FOR 2001</v>
          </cell>
          <cell r="C1002">
            <v>0</v>
          </cell>
          <cell r="D1002">
            <v>0</v>
          </cell>
        </row>
        <row r="1003">
          <cell r="A1003" t="str">
            <v>28215</v>
          </cell>
          <cell r="B1003" t="str">
            <v>PROVISION FOR RAR 1998-1999</v>
          </cell>
          <cell r="C1003">
            <v>0</v>
          </cell>
          <cell r="D1003">
            <v>0</v>
          </cell>
        </row>
        <row r="1004">
          <cell r="A1004" t="str">
            <v>28216</v>
          </cell>
          <cell r="B1004" t="str">
            <v>PROVISION FOR 2000</v>
          </cell>
          <cell r="C1004">
            <v>0</v>
          </cell>
          <cell r="D1004">
            <v>0</v>
          </cell>
        </row>
        <row r="1005">
          <cell r="A1005" t="str">
            <v>28217</v>
          </cell>
          <cell r="B1005" t="str">
            <v>PROVISION FOR RAR 92-94</v>
          </cell>
          <cell r="C1005">
            <v>0</v>
          </cell>
          <cell r="D1005">
            <v>0</v>
          </cell>
        </row>
        <row r="1006">
          <cell r="A1006" t="str">
            <v>28218</v>
          </cell>
          <cell r="B1006" t="str">
            <v>PROVISION FOR RAR 1995-1997</v>
          </cell>
          <cell r="C1006">
            <v>0</v>
          </cell>
          <cell r="D1006">
            <v>0</v>
          </cell>
        </row>
        <row r="1007">
          <cell r="A1007" t="str">
            <v>28220</v>
          </cell>
          <cell r="B1007" t="str">
            <v>DIT FD ACC TAX SL TAX</v>
          </cell>
          <cell r="C1007">
            <v>-2060194.49</v>
          </cell>
          <cell r="D1007">
            <v>-418295749.39999998</v>
          </cell>
        </row>
        <row r="1008">
          <cell r="A1008" t="str">
            <v>28221</v>
          </cell>
          <cell r="B1008" t="str">
            <v>DIT FD SL TAX SL BOOK</v>
          </cell>
          <cell r="C1008">
            <v>0</v>
          </cell>
          <cell r="D1008">
            <v>0</v>
          </cell>
        </row>
        <row r="1009">
          <cell r="A1009" t="str">
            <v>28225</v>
          </cell>
          <cell r="B1009" t="str">
            <v>DIT-FAS109 INC TAX</v>
          </cell>
          <cell r="C1009">
            <v>117059</v>
          </cell>
          <cell r="D1009">
            <v>-25939741.899999999</v>
          </cell>
        </row>
        <row r="1010">
          <cell r="A1010" t="str">
            <v>28229</v>
          </cell>
          <cell r="B1010" t="str">
            <v>DIT FD 48% TO 46%</v>
          </cell>
          <cell r="C1010">
            <v>0</v>
          </cell>
          <cell r="D1010">
            <v>0</v>
          </cell>
        </row>
        <row r="1011">
          <cell r="A1011" t="str">
            <v>28230</v>
          </cell>
          <cell r="B1011" t="str">
            <v>DIT ST 5% TO %.5%</v>
          </cell>
          <cell r="C1011">
            <v>0</v>
          </cell>
          <cell r="D1011">
            <v>0</v>
          </cell>
        </row>
        <row r="1012">
          <cell r="A1012" t="str">
            <v>28231</v>
          </cell>
          <cell r="B1012" t="str">
            <v>DIT FD 5% TO %.5%</v>
          </cell>
          <cell r="C1012">
            <v>0</v>
          </cell>
          <cell r="D1012">
            <v>0</v>
          </cell>
        </row>
        <row r="1013">
          <cell r="A1013" t="str">
            <v>282</v>
          </cell>
          <cell r="B1013" t="str">
            <v>ACCOUNT TOTAL</v>
          </cell>
          <cell r="C1013">
            <v>-2334579.31</v>
          </cell>
          <cell r="D1013">
            <v>-506825388.61000001</v>
          </cell>
        </row>
        <row r="1014">
          <cell r="A1014" t="str">
            <v>28313</v>
          </cell>
          <cell r="B1014" t="str">
            <v>DIT ST OTHER</v>
          </cell>
          <cell r="C1014">
            <v>194180.7</v>
          </cell>
          <cell r="D1014">
            <v>10159726.77</v>
          </cell>
        </row>
        <row r="1015">
          <cell r="A1015" t="str">
            <v>28314</v>
          </cell>
          <cell r="B1015" t="str">
            <v>DIT ST BAD DEBT RESERVE</v>
          </cell>
          <cell r="C1015">
            <v>-24671.68</v>
          </cell>
          <cell r="D1015">
            <v>120570.44</v>
          </cell>
        </row>
        <row r="1016">
          <cell r="A1016" t="str">
            <v>28315</v>
          </cell>
          <cell r="B1016" t="str">
            <v>DIT ST DEF FUEL/CONS</v>
          </cell>
          <cell r="C1016">
            <v>-1396280.22</v>
          </cell>
          <cell r="D1016">
            <v>-14600847.199999999</v>
          </cell>
        </row>
        <row r="1017">
          <cell r="A1017" t="str">
            <v>28316</v>
          </cell>
          <cell r="B1017" t="str">
            <v>DIT ST UNBILLED REVENUE</v>
          </cell>
          <cell r="C1017">
            <v>-5834.3</v>
          </cell>
          <cell r="D1017">
            <v>1679474.43</v>
          </cell>
        </row>
        <row r="1018">
          <cell r="A1018" t="str">
            <v>28323</v>
          </cell>
          <cell r="B1018" t="str">
            <v>DIT FD OTHER</v>
          </cell>
          <cell r="C1018">
            <v>1167732.05</v>
          </cell>
          <cell r="D1018">
            <v>65516334.369999997</v>
          </cell>
        </row>
        <row r="1019">
          <cell r="A1019" t="str">
            <v>28324</v>
          </cell>
          <cell r="B1019" t="str">
            <v>DIT FD BAD DEBT RESERVE</v>
          </cell>
          <cell r="C1019">
            <v>-148366.51</v>
          </cell>
          <cell r="D1019">
            <v>643683.6</v>
          </cell>
        </row>
        <row r="1020">
          <cell r="A1020" t="str">
            <v>28325</v>
          </cell>
          <cell r="B1020" t="str">
            <v>DIT FD DEF FUEL/CONS</v>
          </cell>
          <cell r="C1020">
            <v>-8396721.4700000007</v>
          </cell>
          <cell r="D1020">
            <v>-88959068.150000006</v>
          </cell>
        </row>
        <row r="1021">
          <cell r="A1021" t="str">
            <v>28326</v>
          </cell>
          <cell r="B1021" t="str">
            <v>DIT FD UNBILLED REVENUE</v>
          </cell>
          <cell r="C1021">
            <v>-35726.699999999997</v>
          </cell>
          <cell r="D1021">
            <v>10138855.039999999</v>
          </cell>
        </row>
        <row r="1022">
          <cell r="A1022" t="str">
            <v>28330</v>
          </cell>
          <cell r="B1022" t="str">
            <v>DIT ST BOND REFINANCING</v>
          </cell>
          <cell r="C1022">
            <v>15162.08</v>
          </cell>
          <cell r="D1022">
            <v>-1458033.73</v>
          </cell>
        </row>
        <row r="1023">
          <cell r="A1023" t="str">
            <v>28331</v>
          </cell>
          <cell r="B1023" t="str">
            <v>DIT FD BOND REFINANCING</v>
          </cell>
          <cell r="C1023">
            <v>91179.18</v>
          </cell>
          <cell r="D1023">
            <v>-8623974.2599999998</v>
          </cell>
        </row>
        <row r="1024">
          <cell r="A1024" t="str">
            <v>28336</v>
          </cell>
          <cell r="B1024" t="str">
            <v>DIT ST COAL CONTRACT BUYOUT</v>
          </cell>
          <cell r="C1024">
            <v>0</v>
          </cell>
          <cell r="D1024">
            <v>-1.32</v>
          </cell>
        </row>
        <row r="1025">
          <cell r="A1025" t="str">
            <v>28337</v>
          </cell>
          <cell r="B1025" t="str">
            <v>DIT FD COAL CONTRACT BUYOUT</v>
          </cell>
          <cell r="C1025">
            <v>0</v>
          </cell>
          <cell r="D1025">
            <v>-6.69</v>
          </cell>
        </row>
        <row r="1026">
          <cell r="A1026" t="str">
            <v>28338</v>
          </cell>
          <cell r="B1026" t="str">
            <v>DIT ST HP START-UP COSTS</v>
          </cell>
          <cell r="C1026">
            <v>0</v>
          </cell>
          <cell r="D1026">
            <v>0</v>
          </cell>
        </row>
        <row r="1027">
          <cell r="A1027" t="str">
            <v>28339</v>
          </cell>
          <cell r="B1027" t="str">
            <v>DIT FD HP START-UP COSTS</v>
          </cell>
          <cell r="C1027">
            <v>0</v>
          </cell>
          <cell r="D1027">
            <v>0</v>
          </cell>
        </row>
        <row r="1028">
          <cell r="A1028" t="str">
            <v>28340</v>
          </cell>
          <cell r="B1028" t="str">
            <v>DIT OTHER-FAS109 INC TAX</v>
          </cell>
          <cell r="C1028">
            <v>73515</v>
          </cell>
          <cell r="D1028">
            <v>-16290190.98</v>
          </cell>
        </row>
        <row r="1029">
          <cell r="A1029" t="str">
            <v>28341</v>
          </cell>
          <cell r="B1029" t="str">
            <v>DIT ST - DEFERRED DERIVATIVE</v>
          </cell>
          <cell r="C1029">
            <v>630589.30000000005</v>
          </cell>
          <cell r="D1029">
            <v>-2675759.35</v>
          </cell>
        </row>
        <row r="1030">
          <cell r="A1030" t="str">
            <v>28342</v>
          </cell>
          <cell r="B1030" t="str">
            <v>DIT FD - DEFERRED DERIVATIVE</v>
          </cell>
          <cell r="C1030">
            <v>3792134.75</v>
          </cell>
          <cell r="D1030">
            <v>-16091043.73</v>
          </cell>
        </row>
        <row r="1031">
          <cell r="A1031" t="str">
            <v>283</v>
          </cell>
          <cell r="B1031" t="str">
            <v>ACCOUNT TOTAL</v>
          </cell>
          <cell r="C1031">
            <v>-4043107.82</v>
          </cell>
          <cell r="D1031">
            <v>-60440280.759999998</v>
          </cell>
        </row>
        <row r="1032">
          <cell r="A1032" t="str">
            <v>29999</v>
          </cell>
          <cell r="B1032" t="str">
            <v>NET INCOME FOR PERIOD</v>
          </cell>
          <cell r="C1032">
            <v>1088561.92</v>
          </cell>
          <cell r="D1032">
            <v>-147068893.74000001</v>
          </cell>
        </row>
        <row r="1033">
          <cell r="A1033" t="str">
            <v>299</v>
          </cell>
          <cell r="B1033" t="str">
            <v>ACCOUNT TOTAL</v>
          </cell>
          <cell r="C1033">
            <v>1088561.92</v>
          </cell>
          <cell r="D1033">
            <v>-147068893.74000001</v>
          </cell>
        </row>
        <row r="1034">
          <cell r="A1034" t="str">
            <v>40101</v>
          </cell>
          <cell r="B1034" t="str">
            <v>OPERATIONS FUEL</v>
          </cell>
          <cell r="C1034">
            <v>66279224.950000003</v>
          </cell>
          <cell r="D1034">
            <v>778048131.84000003</v>
          </cell>
        </row>
        <row r="1035">
          <cell r="A1035" t="str">
            <v>40102</v>
          </cell>
          <cell r="B1035" t="str">
            <v>OPERATIONS OTHER</v>
          </cell>
          <cell r="C1035">
            <v>47182983.450000003</v>
          </cell>
          <cell r="D1035">
            <v>471840438.43000001</v>
          </cell>
        </row>
        <row r="1036">
          <cell r="A1036" t="str">
            <v>401</v>
          </cell>
          <cell r="B1036" t="str">
            <v>ACCOUNT TOTAL</v>
          </cell>
          <cell r="C1036">
            <v>113462208.40000001</v>
          </cell>
          <cell r="D1036">
            <v>1249888570.27</v>
          </cell>
        </row>
        <row r="1037">
          <cell r="A1037" t="str">
            <v>40200</v>
          </cell>
          <cell r="B1037" t="str">
            <v>MAINTENANCE EXPENSES TOTAL</v>
          </cell>
          <cell r="C1037">
            <v>7575686.79</v>
          </cell>
          <cell r="D1037">
            <v>88084614.469999999</v>
          </cell>
        </row>
        <row r="1038">
          <cell r="A1038" t="str">
            <v>402</v>
          </cell>
          <cell r="B1038" t="str">
            <v>ACCOUNT TOTAL</v>
          </cell>
          <cell r="C1038">
            <v>7575686.79</v>
          </cell>
          <cell r="D1038">
            <v>88084614.469999999</v>
          </cell>
        </row>
        <row r="1039">
          <cell r="A1039" t="str">
            <v>40300</v>
          </cell>
          <cell r="B1039" t="str">
            <v>DEPRECIATION EXPENSE</v>
          </cell>
          <cell r="C1039">
            <v>14574505.460000001</v>
          </cell>
          <cell r="D1039">
            <v>172016716.62</v>
          </cell>
        </row>
        <row r="1040">
          <cell r="A1040" t="str">
            <v>40303</v>
          </cell>
          <cell r="B1040" t="str">
            <v>DISMANTLING ACCRUAL</v>
          </cell>
          <cell r="C1040">
            <v>323075.14</v>
          </cell>
          <cell r="D1040">
            <v>3876903</v>
          </cell>
        </row>
        <row r="1041">
          <cell r="A1041" t="str">
            <v>40330</v>
          </cell>
          <cell r="B1041" t="str">
            <v>DEPRECIATION EXPENSE - ENVIRO</v>
          </cell>
          <cell r="C1041">
            <v>411162.04</v>
          </cell>
          <cell r="D1041">
            <v>4699784.6900000004</v>
          </cell>
        </row>
        <row r="1042">
          <cell r="A1042" t="str">
            <v>403</v>
          </cell>
          <cell r="B1042" t="str">
            <v>ACCOUNT TOTAL</v>
          </cell>
          <cell r="C1042">
            <v>15308742.640000001</v>
          </cell>
          <cell r="D1042">
            <v>180593404.31</v>
          </cell>
        </row>
        <row r="1043">
          <cell r="A1043" t="str">
            <v>40400</v>
          </cell>
          <cell r="B1043" t="str">
            <v>AMORT LIMTD TERM UTILITY PLAN</v>
          </cell>
          <cell r="C1043">
            <v>453453.24</v>
          </cell>
          <cell r="D1043">
            <v>6688516.5499999998</v>
          </cell>
        </row>
        <row r="1044">
          <cell r="A1044" t="str">
            <v>404</v>
          </cell>
          <cell r="B1044" t="str">
            <v>ACCOUNT TOTAL</v>
          </cell>
          <cell r="C1044">
            <v>453453.24</v>
          </cell>
          <cell r="D1044">
            <v>6688516.5499999998</v>
          </cell>
        </row>
        <row r="1045">
          <cell r="A1045" t="str">
            <v>40601</v>
          </cell>
          <cell r="B1045" t="str">
            <v>MISC AMORT - AQUIS ADJ OUC TR</v>
          </cell>
          <cell r="C1045">
            <v>17444.71</v>
          </cell>
          <cell r="D1045">
            <v>209336.52</v>
          </cell>
        </row>
        <row r="1046">
          <cell r="A1046" t="str">
            <v>40604</v>
          </cell>
          <cell r="B1046" t="str">
            <v>MISC AMORT - ACQUIS ADJ SEBRI</v>
          </cell>
          <cell r="C1046">
            <v>-35284.019999999997</v>
          </cell>
          <cell r="D1046">
            <v>-423408.24</v>
          </cell>
        </row>
        <row r="1047">
          <cell r="A1047" t="str">
            <v>406</v>
          </cell>
          <cell r="B1047" t="str">
            <v>ACCOUNT TOTAL</v>
          </cell>
          <cell r="C1047">
            <v>-17839.310000000001</v>
          </cell>
          <cell r="D1047">
            <v>-214071.72</v>
          </cell>
        </row>
        <row r="1048">
          <cell r="A1048" t="str">
            <v>40730</v>
          </cell>
          <cell r="B1048" t="str">
            <v>REG DEBIT - AMORT DEF FUEL</v>
          </cell>
          <cell r="C1048">
            <v>2582028</v>
          </cell>
          <cell r="D1048">
            <v>30984325</v>
          </cell>
        </row>
        <row r="1049">
          <cell r="A1049" t="str">
            <v>40731</v>
          </cell>
          <cell r="B1049" t="str">
            <v>REG DR DEF FUEL</v>
          </cell>
          <cell r="C1049">
            <v>0</v>
          </cell>
          <cell r="D1049">
            <v>3376187</v>
          </cell>
        </row>
        <row r="1050">
          <cell r="A1050" t="str">
            <v>40732</v>
          </cell>
          <cell r="B1050" t="str">
            <v>REG DEBIT-AMORT DEF CAPACITY</v>
          </cell>
          <cell r="C1050">
            <v>639077</v>
          </cell>
          <cell r="D1050">
            <v>7668979</v>
          </cell>
        </row>
        <row r="1051">
          <cell r="A1051" t="str">
            <v>40733</v>
          </cell>
          <cell r="B1051" t="str">
            <v>REG DR DEF CAPACITY</v>
          </cell>
          <cell r="C1051">
            <v>0</v>
          </cell>
          <cell r="D1051">
            <v>2724734</v>
          </cell>
        </row>
        <row r="1052">
          <cell r="A1052" t="str">
            <v>40734</v>
          </cell>
          <cell r="B1052" t="str">
            <v>REG DR-AMORT DEF FUEL WHSL</v>
          </cell>
          <cell r="C1052">
            <v>160237</v>
          </cell>
          <cell r="D1052">
            <v>1922954</v>
          </cell>
        </row>
        <row r="1053">
          <cell r="A1053" t="str">
            <v>40735</v>
          </cell>
          <cell r="B1053" t="str">
            <v>REG DR DEF FUEL WHSL</v>
          </cell>
          <cell r="C1053">
            <v>0</v>
          </cell>
          <cell r="D1053">
            <v>182705</v>
          </cell>
        </row>
        <row r="1054">
          <cell r="A1054" t="str">
            <v>40736</v>
          </cell>
          <cell r="B1054" t="str">
            <v>REG DR-AMORT OF DEF ECRC</v>
          </cell>
          <cell r="C1054">
            <v>0</v>
          </cell>
          <cell r="D1054">
            <v>0</v>
          </cell>
        </row>
        <row r="1055">
          <cell r="A1055" t="str">
            <v>40737</v>
          </cell>
          <cell r="B1055" t="str">
            <v>REG DR DEF ECRC</v>
          </cell>
          <cell r="C1055">
            <v>0</v>
          </cell>
          <cell r="D1055">
            <v>77904048.989999995</v>
          </cell>
        </row>
        <row r="1056">
          <cell r="A1056" t="str">
            <v>40740</v>
          </cell>
          <cell r="B1056" t="str">
            <v>REG CREDIT DEF FUEL</v>
          </cell>
          <cell r="C1056">
            <v>-26941870</v>
          </cell>
          <cell r="D1056">
            <v>-259061519</v>
          </cell>
        </row>
        <row r="1057">
          <cell r="A1057" t="str">
            <v>40741</v>
          </cell>
          <cell r="B1057" t="str">
            <v>REG CR-AMORT DEF FUEL</v>
          </cell>
          <cell r="C1057">
            <v>0</v>
          </cell>
          <cell r="D1057">
            <v>0</v>
          </cell>
        </row>
        <row r="1058">
          <cell r="A1058" t="str">
            <v>40742</v>
          </cell>
          <cell r="B1058" t="str">
            <v>REG CREDIT DEF CAPACITY</v>
          </cell>
          <cell r="C1058">
            <v>-441499</v>
          </cell>
          <cell r="D1058">
            <v>-4233908</v>
          </cell>
        </row>
        <row r="1059">
          <cell r="A1059" t="str">
            <v>40743</v>
          </cell>
          <cell r="B1059" t="str">
            <v>REG CR-AMORT DEF CAPACITY</v>
          </cell>
          <cell r="C1059">
            <v>0</v>
          </cell>
          <cell r="D1059">
            <v>0</v>
          </cell>
        </row>
        <row r="1060">
          <cell r="A1060" t="str">
            <v>40744</v>
          </cell>
          <cell r="B1060" t="str">
            <v>REG CR DEF FUEL WHSL</v>
          </cell>
          <cell r="C1060">
            <v>-495439</v>
          </cell>
          <cell r="D1060">
            <v>-8553149</v>
          </cell>
        </row>
        <row r="1061">
          <cell r="A1061" t="str">
            <v>40745</v>
          </cell>
          <cell r="B1061" t="str">
            <v>REG CR-AMORT DEF FUEL WHSL</v>
          </cell>
          <cell r="C1061">
            <v>0</v>
          </cell>
          <cell r="D1061">
            <v>0</v>
          </cell>
        </row>
        <row r="1062">
          <cell r="A1062" t="str">
            <v>40746</v>
          </cell>
          <cell r="B1062" t="str">
            <v>REG CR DEF ECRC</v>
          </cell>
          <cell r="C1062">
            <v>-371279</v>
          </cell>
          <cell r="D1062">
            <v>-1652511.22</v>
          </cell>
        </row>
        <row r="1063">
          <cell r="A1063" t="str">
            <v>40747</v>
          </cell>
          <cell r="B1063" t="str">
            <v>REG CR-AMORTIZATION OF DEF EC</v>
          </cell>
          <cell r="C1063">
            <v>-589055</v>
          </cell>
          <cell r="D1063">
            <v>-7068660</v>
          </cell>
        </row>
        <row r="1064">
          <cell r="A1064" t="str">
            <v>407</v>
          </cell>
          <cell r="B1064" t="str">
            <v>ACCOUNT TOTAL</v>
          </cell>
          <cell r="C1064">
            <v>-25457800</v>
          </cell>
          <cell r="D1064">
            <v>-155805814.22999999</v>
          </cell>
        </row>
        <row r="1065">
          <cell r="A1065" t="str">
            <v>40800</v>
          </cell>
          <cell r="B1065" t="str">
            <v>TAXES OTHER THAN INCOME TAXES</v>
          </cell>
          <cell r="C1065">
            <v>-228211.15</v>
          </cell>
          <cell r="D1065">
            <v>-3173394.45</v>
          </cell>
        </row>
        <row r="1066">
          <cell r="A1066" t="str">
            <v>40810</v>
          </cell>
          <cell r="B1066" t="str">
            <v>TXES OTR THAN INC TXES ABV LN</v>
          </cell>
          <cell r="C1066">
            <v>105794.72</v>
          </cell>
          <cell r="D1066">
            <v>1141284.07</v>
          </cell>
        </row>
        <row r="1067">
          <cell r="A1067" t="str">
            <v>40812</v>
          </cell>
          <cell r="B1067" t="str">
            <v>PAYROLL TAX ABOVE THE LINE</v>
          </cell>
          <cell r="C1067">
            <v>1094723.17</v>
          </cell>
          <cell r="D1067">
            <v>12396004.01</v>
          </cell>
        </row>
        <row r="1068">
          <cell r="A1068" t="str">
            <v>40813</v>
          </cell>
          <cell r="B1068" t="str">
            <v>PROPERTY TAX ABOVE THE LINE</v>
          </cell>
          <cell r="C1068">
            <v>3833145</v>
          </cell>
          <cell r="D1068">
            <v>45112720.289999999</v>
          </cell>
        </row>
        <row r="1069">
          <cell r="A1069" t="str">
            <v>40814</v>
          </cell>
          <cell r="B1069" t="str">
            <v>FRANCHISE FEE</v>
          </cell>
          <cell r="C1069">
            <v>2287444</v>
          </cell>
          <cell r="D1069">
            <v>30013975.199999999</v>
          </cell>
        </row>
        <row r="1070">
          <cell r="A1070" t="str">
            <v>40815</v>
          </cell>
          <cell r="B1070" t="str">
            <v>GROSS RECEIPTS TAX</v>
          </cell>
          <cell r="C1070">
            <v>3037535.85</v>
          </cell>
          <cell r="D1070">
            <v>40309313.850000001</v>
          </cell>
        </row>
        <row r="1071">
          <cell r="A1071" t="str">
            <v>40820</v>
          </cell>
          <cell r="B1071" t="str">
            <v>TXES OTR THAN INC TXES BEL LN</v>
          </cell>
          <cell r="C1071">
            <v>8000</v>
          </cell>
          <cell r="D1071">
            <v>96000</v>
          </cell>
        </row>
        <row r="1072">
          <cell r="A1072" t="str">
            <v>408</v>
          </cell>
          <cell r="B1072" t="str">
            <v>ACCOUNT TOTAL</v>
          </cell>
          <cell r="C1072">
            <v>10138431.59</v>
          </cell>
          <cell r="D1072">
            <v>125895902.97</v>
          </cell>
        </row>
        <row r="1073">
          <cell r="A1073" t="str">
            <v>40910</v>
          </cell>
          <cell r="B1073" t="str">
            <v>INC TAXES CURR PAY ADV THE LN</v>
          </cell>
          <cell r="C1073">
            <v>-10306047.57</v>
          </cell>
          <cell r="D1073">
            <v>20619692.25</v>
          </cell>
        </row>
        <row r="1074">
          <cell r="A1074" t="str">
            <v>40920</v>
          </cell>
          <cell r="B1074" t="str">
            <v>INC TAXES CURR PAY BEL THE LN</v>
          </cell>
          <cell r="C1074">
            <v>93507.53</v>
          </cell>
          <cell r="D1074">
            <v>793829.89</v>
          </cell>
        </row>
        <row r="1075">
          <cell r="A1075" t="str">
            <v>409</v>
          </cell>
          <cell r="B1075" t="str">
            <v>ACCOUNT TOTAL</v>
          </cell>
          <cell r="C1075">
            <v>-10212540.039999999</v>
          </cell>
          <cell r="D1075">
            <v>21413522.140000001</v>
          </cell>
        </row>
        <row r="1076">
          <cell r="A1076" t="str">
            <v>41001</v>
          </cell>
          <cell r="B1076" t="str">
            <v>DIT ST LEASE UTILITY</v>
          </cell>
          <cell r="C1076">
            <v>0</v>
          </cell>
          <cell r="D1076">
            <v>408507.14</v>
          </cell>
        </row>
        <row r="1077">
          <cell r="A1077" t="str">
            <v>41002</v>
          </cell>
          <cell r="B1077" t="str">
            <v>DIT FD LEASE UTILITY</v>
          </cell>
          <cell r="C1077">
            <v>0</v>
          </cell>
          <cell r="D1077">
            <v>2456613.21</v>
          </cell>
        </row>
        <row r="1078">
          <cell r="A1078" t="str">
            <v>41003</v>
          </cell>
          <cell r="B1078" t="str">
            <v>DIT ST INS RESERVE</v>
          </cell>
          <cell r="C1078">
            <v>0</v>
          </cell>
          <cell r="D1078">
            <v>314865.03999999998</v>
          </cell>
        </row>
        <row r="1079">
          <cell r="A1079" t="str">
            <v>41004</v>
          </cell>
          <cell r="B1079" t="str">
            <v>DIT FD INS RESERVE</v>
          </cell>
          <cell r="C1079">
            <v>0</v>
          </cell>
          <cell r="D1079">
            <v>1893485.91</v>
          </cell>
        </row>
        <row r="1080">
          <cell r="A1080" t="str">
            <v>41005</v>
          </cell>
          <cell r="B1080" t="str">
            <v>DIT ST PORT MANATEE</v>
          </cell>
          <cell r="C1080">
            <v>0</v>
          </cell>
          <cell r="D1080">
            <v>0</v>
          </cell>
        </row>
        <row r="1081">
          <cell r="A1081" t="str">
            <v>41006</v>
          </cell>
          <cell r="B1081" t="str">
            <v>DIT FD PORT MANATEE</v>
          </cell>
          <cell r="C1081">
            <v>0</v>
          </cell>
          <cell r="D1081">
            <v>0</v>
          </cell>
        </row>
        <row r="1082">
          <cell r="A1082" t="str">
            <v>41007</v>
          </cell>
          <cell r="B1082" t="str">
            <v>DIT ST RATE REFUND</v>
          </cell>
          <cell r="C1082">
            <v>0</v>
          </cell>
          <cell r="D1082">
            <v>0</v>
          </cell>
        </row>
        <row r="1083">
          <cell r="A1083" t="str">
            <v>41008</v>
          </cell>
          <cell r="B1083" t="str">
            <v>DIT FD RETE REFUND</v>
          </cell>
          <cell r="C1083">
            <v>0</v>
          </cell>
          <cell r="D1083">
            <v>0</v>
          </cell>
        </row>
        <row r="1084">
          <cell r="A1084" t="str">
            <v>41009</v>
          </cell>
          <cell r="B1084" t="str">
            <v>DIT ST CUSTOMER DEPOSITS</v>
          </cell>
          <cell r="C1084">
            <v>0</v>
          </cell>
          <cell r="D1084">
            <v>0</v>
          </cell>
        </row>
        <row r="1085">
          <cell r="A1085" t="str">
            <v>41010</v>
          </cell>
          <cell r="B1085" t="str">
            <v>DIT FD CUSTOMER DEPOSITS</v>
          </cell>
          <cell r="C1085">
            <v>0</v>
          </cell>
          <cell r="D1085">
            <v>0</v>
          </cell>
        </row>
        <row r="1086">
          <cell r="A1086" t="str">
            <v>41011</v>
          </cell>
          <cell r="B1086" t="str">
            <v>DIT ST CAPE INTEREST</v>
          </cell>
          <cell r="C1086">
            <v>0</v>
          </cell>
          <cell r="D1086">
            <v>0</v>
          </cell>
        </row>
        <row r="1087">
          <cell r="A1087" t="str">
            <v>41012</v>
          </cell>
          <cell r="B1087" t="str">
            <v>DIT FD CAPT INTEREST</v>
          </cell>
          <cell r="C1087">
            <v>0</v>
          </cell>
          <cell r="D1087">
            <v>0</v>
          </cell>
        </row>
        <row r="1088">
          <cell r="A1088" t="str">
            <v>41013</v>
          </cell>
          <cell r="B1088" t="str">
            <v>DIT ST CONT IN AID OF CONST</v>
          </cell>
          <cell r="C1088">
            <v>22409.86</v>
          </cell>
          <cell r="D1088">
            <v>24874.52</v>
          </cell>
        </row>
        <row r="1089">
          <cell r="A1089" t="str">
            <v>41014</v>
          </cell>
          <cell r="B1089" t="str">
            <v>DIT FD CONT IN AID OF CONST</v>
          </cell>
          <cell r="C1089">
            <v>134764.75</v>
          </cell>
          <cell r="D1089">
            <v>149586.32</v>
          </cell>
        </row>
        <row r="1090">
          <cell r="A1090" t="str">
            <v>41015</v>
          </cell>
          <cell r="B1090" t="str">
            <v>DIT ST LEASE NON UTIL</v>
          </cell>
          <cell r="C1090">
            <v>0</v>
          </cell>
          <cell r="D1090">
            <v>0</v>
          </cell>
        </row>
        <row r="1091">
          <cell r="A1091" t="str">
            <v>41016</v>
          </cell>
          <cell r="B1091" t="str">
            <v>DIT FD LEASE NON UTIL</v>
          </cell>
          <cell r="C1091">
            <v>0</v>
          </cell>
          <cell r="D1091">
            <v>0</v>
          </cell>
        </row>
        <row r="1092">
          <cell r="A1092" t="str">
            <v>41017</v>
          </cell>
          <cell r="B1092" t="str">
            <v>DIT ST ACCEL AMORT</v>
          </cell>
          <cell r="C1092">
            <v>0</v>
          </cell>
          <cell r="D1092">
            <v>0</v>
          </cell>
        </row>
        <row r="1093">
          <cell r="A1093" t="str">
            <v>41018</v>
          </cell>
          <cell r="B1093" t="str">
            <v>DIT FD ACCEL AMORT</v>
          </cell>
          <cell r="C1093">
            <v>0</v>
          </cell>
          <cell r="D1093">
            <v>0</v>
          </cell>
        </row>
        <row r="1094">
          <cell r="A1094" t="str">
            <v>41019</v>
          </cell>
          <cell r="B1094" t="str">
            <v>DIT ST COST OF REMOVAL</v>
          </cell>
          <cell r="C1094">
            <v>0</v>
          </cell>
          <cell r="D1094">
            <v>0</v>
          </cell>
        </row>
        <row r="1095">
          <cell r="A1095" t="str">
            <v>41020</v>
          </cell>
          <cell r="B1095" t="str">
            <v>DIT FD COST OF REMOVAL</v>
          </cell>
          <cell r="C1095">
            <v>0</v>
          </cell>
          <cell r="D1095">
            <v>0</v>
          </cell>
        </row>
        <row r="1096">
          <cell r="A1096" t="str">
            <v>41021</v>
          </cell>
          <cell r="B1096" t="str">
            <v>DIT ST N/B AFUDC RELATED</v>
          </cell>
          <cell r="C1096">
            <v>0</v>
          </cell>
          <cell r="D1096">
            <v>0</v>
          </cell>
        </row>
        <row r="1097">
          <cell r="A1097" t="str">
            <v>41022</v>
          </cell>
          <cell r="B1097" t="str">
            <v>DIT FD N/B AFUDC RELATED</v>
          </cell>
          <cell r="C1097">
            <v>0</v>
          </cell>
          <cell r="D1097">
            <v>0</v>
          </cell>
        </row>
        <row r="1098">
          <cell r="A1098" t="str">
            <v>41023</v>
          </cell>
          <cell r="B1098" t="str">
            <v>DIT ST N/B EXCLUDING  AFUDC</v>
          </cell>
          <cell r="C1098">
            <v>0</v>
          </cell>
          <cell r="D1098">
            <v>0</v>
          </cell>
        </row>
        <row r="1099">
          <cell r="A1099" t="str">
            <v>41024</v>
          </cell>
          <cell r="B1099" t="str">
            <v>DIT FD N/B EXCLUDING AFUDC</v>
          </cell>
          <cell r="C1099">
            <v>0</v>
          </cell>
          <cell r="D1099">
            <v>0</v>
          </cell>
        </row>
        <row r="1100">
          <cell r="A1100" t="str">
            <v>41025</v>
          </cell>
          <cell r="B1100" t="str">
            <v>DIT ST ORDER #5571</v>
          </cell>
          <cell r="C1100">
            <v>0</v>
          </cell>
          <cell r="D1100">
            <v>0</v>
          </cell>
        </row>
        <row r="1101">
          <cell r="A1101" t="str">
            <v>41026</v>
          </cell>
          <cell r="B1101" t="str">
            <v>DIT FD ORDER #5571</v>
          </cell>
          <cell r="C1101">
            <v>0</v>
          </cell>
          <cell r="D1101">
            <v>0</v>
          </cell>
        </row>
        <row r="1102">
          <cell r="A1102" t="str">
            <v>41027</v>
          </cell>
          <cell r="B1102" t="str">
            <v>DIT FD RATE CHANGES</v>
          </cell>
          <cell r="C1102">
            <v>0</v>
          </cell>
          <cell r="D1102">
            <v>0</v>
          </cell>
        </row>
        <row r="1103">
          <cell r="A1103" t="str">
            <v>41028</v>
          </cell>
          <cell r="B1103" t="str">
            <v>DIT 5% TO %.5%</v>
          </cell>
          <cell r="C1103">
            <v>0</v>
          </cell>
          <cell r="D1103">
            <v>0</v>
          </cell>
        </row>
        <row r="1104">
          <cell r="A1104" t="str">
            <v>41029</v>
          </cell>
          <cell r="B1104" t="str">
            <v>DIT FD 5% TO %.5%</v>
          </cell>
          <cell r="C1104">
            <v>0</v>
          </cell>
          <cell r="D1104">
            <v>0</v>
          </cell>
        </row>
        <row r="1105">
          <cell r="A1105" t="str">
            <v>41031</v>
          </cell>
          <cell r="B1105" t="str">
            <v>LEASE STATE-UTILITY</v>
          </cell>
          <cell r="C1105">
            <v>0</v>
          </cell>
          <cell r="D1105">
            <v>0</v>
          </cell>
        </row>
        <row r="1106">
          <cell r="A1106" t="str">
            <v>41032</v>
          </cell>
          <cell r="B1106" t="str">
            <v>DIT ST OTHER</v>
          </cell>
          <cell r="C1106">
            <v>0</v>
          </cell>
          <cell r="D1106">
            <v>683280.73</v>
          </cell>
        </row>
        <row r="1107">
          <cell r="A1107" t="str">
            <v>41033</v>
          </cell>
          <cell r="B1107" t="str">
            <v>DIT FD OTHER</v>
          </cell>
          <cell r="C1107">
            <v>0</v>
          </cell>
          <cell r="D1107">
            <v>4108995.61</v>
          </cell>
        </row>
        <row r="1108">
          <cell r="A1108" t="str">
            <v>41034</v>
          </cell>
          <cell r="B1108" t="str">
            <v>DIT ST BAD DEBT RESERVE</v>
          </cell>
          <cell r="C1108">
            <v>24671.68</v>
          </cell>
          <cell r="D1108">
            <v>44144.55</v>
          </cell>
        </row>
        <row r="1109">
          <cell r="A1109" t="str">
            <v>41035</v>
          </cell>
          <cell r="B1109" t="str">
            <v>DIT FD BAD DEBT RESERVE</v>
          </cell>
          <cell r="C1109">
            <v>148366.51</v>
          </cell>
          <cell r="D1109">
            <v>265469.21000000002</v>
          </cell>
        </row>
        <row r="1110">
          <cell r="A1110" t="str">
            <v>41036</v>
          </cell>
          <cell r="B1110" t="str">
            <v>DIT ST DEF FUEL/CONS</v>
          </cell>
          <cell r="C1110">
            <v>1396280.22</v>
          </cell>
          <cell r="D1110">
            <v>13366789.119999999</v>
          </cell>
        </row>
        <row r="1111">
          <cell r="A1111" t="str">
            <v>41037</v>
          </cell>
          <cell r="B1111" t="str">
            <v>DIT FD DEF FUEL/CONS</v>
          </cell>
          <cell r="C1111">
            <v>8396721.4700000007</v>
          </cell>
          <cell r="D1111">
            <v>80383011.849999994</v>
          </cell>
        </row>
        <row r="1112">
          <cell r="A1112" t="str">
            <v>41038</v>
          </cell>
          <cell r="B1112" t="str">
            <v>DIT ST UNBILLED REVENUE</v>
          </cell>
          <cell r="C1112">
            <v>5834.3</v>
          </cell>
          <cell r="D1112">
            <v>225672.55</v>
          </cell>
        </row>
        <row r="1113">
          <cell r="A1113" t="str">
            <v>41039</v>
          </cell>
          <cell r="B1113" t="str">
            <v>DIT FD UNBILLED REVENUE</v>
          </cell>
          <cell r="C1113">
            <v>35726.699999999997</v>
          </cell>
          <cell r="D1113">
            <v>1364806.08</v>
          </cell>
        </row>
        <row r="1114">
          <cell r="A1114" t="str">
            <v>41041</v>
          </cell>
          <cell r="B1114" t="str">
            <v>LEASE FED-UTILITY</v>
          </cell>
          <cell r="C1114">
            <v>0</v>
          </cell>
          <cell r="D1114">
            <v>0</v>
          </cell>
        </row>
        <row r="1115">
          <cell r="A1115" t="str">
            <v>41042</v>
          </cell>
          <cell r="B1115" t="str">
            <v>DIT ST COAL CONTRACT BUYOUT</v>
          </cell>
          <cell r="C1115">
            <v>0</v>
          </cell>
          <cell r="D1115">
            <v>0</v>
          </cell>
        </row>
        <row r="1116">
          <cell r="A1116" t="str">
            <v>41043</v>
          </cell>
          <cell r="B1116" t="str">
            <v>DIT FD COAL CONTRACT BUYOUT</v>
          </cell>
          <cell r="C1116">
            <v>0</v>
          </cell>
          <cell r="D1116">
            <v>0</v>
          </cell>
        </row>
        <row r="1117">
          <cell r="A1117" t="str">
            <v>41044</v>
          </cell>
          <cell r="B1117" t="str">
            <v>DIT ST ACC TAX SL TAX</v>
          </cell>
          <cell r="C1117">
            <v>537688.49</v>
          </cell>
          <cell r="D1117">
            <v>6672026.0300000003</v>
          </cell>
        </row>
        <row r="1118">
          <cell r="A1118" t="str">
            <v>41045</v>
          </cell>
          <cell r="B1118" t="str">
            <v>DIT FD ACC TAX SL TAX</v>
          </cell>
          <cell r="C1118">
            <v>3337984.46</v>
          </cell>
          <cell r="D1118">
            <v>41501384.450000003</v>
          </cell>
        </row>
        <row r="1119">
          <cell r="A1119" t="str">
            <v>41046</v>
          </cell>
          <cell r="B1119" t="str">
            <v>DIT ST SL TAX SL BOOK</v>
          </cell>
          <cell r="C1119">
            <v>0</v>
          </cell>
          <cell r="D1119">
            <v>0</v>
          </cell>
        </row>
        <row r="1120">
          <cell r="A1120" t="str">
            <v>41047</v>
          </cell>
          <cell r="B1120" t="str">
            <v>DIT FD SL TAX SL BOOK</v>
          </cell>
          <cell r="C1120">
            <v>0</v>
          </cell>
          <cell r="D1120">
            <v>0</v>
          </cell>
        </row>
        <row r="1121">
          <cell r="A1121" t="str">
            <v>41048</v>
          </cell>
          <cell r="B1121" t="str">
            <v>PROVISION FOR 2001</v>
          </cell>
          <cell r="C1121">
            <v>0</v>
          </cell>
          <cell r="D1121">
            <v>0</v>
          </cell>
        </row>
        <row r="1122">
          <cell r="A1122" t="str">
            <v>41050</v>
          </cell>
          <cell r="B1122" t="str">
            <v>DIT ST-DISMANTLING</v>
          </cell>
          <cell r="C1122">
            <v>0</v>
          </cell>
          <cell r="D1122">
            <v>0</v>
          </cell>
        </row>
        <row r="1123">
          <cell r="A1123" t="str">
            <v>41051</v>
          </cell>
          <cell r="B1123" t="str">
            <v>DIT FD-DISMANTLING</v>
          </cell>
          <cell r="C1123">
            <v>0</v>
          </cell>
          <cell r="D1123">
            <v>0</v>
          </cell>
        </row>
        <row r="1124">
          <cell r="A1124" t="str">
            <v>41052</v>
          </cell>
          <cell r="B1124" t="str">
            <v>DIT ST EARLY CAPACITY PAYMENT</v>
          </cell>
          <cell r="C1124">
            <v>4944.67</v>
          </cell>
          <cell r="D1124">
            <v>118580.04</v>
          </cell>
        </row>
        <row r="1125">
          <cell r="A1125" t="str">
            <v>41053</v>
          </cell>
          <cell r="B1125" t="str">
            <v>DIT FD EARLY CAPACITY PAYMENT</v>
          </cell>
          <cell r="C1125">
            <v>29735.42</v>
          </cell>
          <cell r="D1125">
            <v>713648.04</v>
          </cell>
        </row>
        <row r="1126">
          <cell r="A1126" t="str">
            <v>41059</v>
          </cell>
          <cell r="B1126" t="str">
            <v>PROV DIT-DEF LEASE ST-NONUTIL</v>
          </cell>
          <cell r="C1126">
            <v>0</v>
          </cell>
          <cell r="D1126">
            <v>57728.58</v>
          </cell>
        </row>
        <row r="1127">
          <cell r="A1127" t="str">
            <v>41069</v>
          </cell>
          <cell r="B1127" t="str">
            <v>PROV DIT-DEF LEASE FEF-NONUTI</v>
          </cell>
          <cell r="C1127">
            <v>0</v>
          </cell>
          <cell r="D1127">
            <v>347158.48</v>
          </cell>
        </row>
        <row r="1128">
          <cell r="A1128" t="str">
            <v>41071</v>
          </cell>
          <cell r="B1128" t="str">
            <v>DIT ST HP START-UP COSTS</v>
          </cell>
          <cell r="C1128">
            <v>0</v>
          </cell>
          <cell r="D1128">
            <v>0</v>
          </cell>
        </row>
        <row r="1129">
          <cell r="A1129" t="str">
            <v>41072</v>
          </cell>
          <cell r="B1129" t="str">
            <v>DIT FD HP START-UP COSTS</v>
          </cell>
          <cell r="C1129">
            <v>0</v>
          </cell>
          <cell r="D1129">
            <v>0</v>
          </cell>
        </row>
        <row r="1130">
          <cell r="A1130" t="str">
            <v>41080</v>
          </cell>
          <cell r="B1130" t="str">
            <v>DIT ST BOND REFINANCING</v>
          </cell>
          <cell r="C1130">
            <v>0</v>
          </cell>
          <cell r="D1130">
            <v>168085</v>
          </cell>
        </row>
        <row r="1131">
          <cell r="A1131" t="str">
            <v>41081</v>
          </cell>
          <cell r="B1131" t="str">
            <v>DIT FD BOND REFINANCING</v>
          </cell>
          <cell r="C1131">
            <v>0</v>
          </cell>
          <cell r="D1131">
            <v>1010803</v>
          </cell>
        </row>
        <row r="1132">
          <cell r="A1132" t="str">
            <v>41082</v>
          </cell>
          <cell r="B1132" t="str">
            <v>AMORT OF DIT - FAS109</v>
          </cell>
          <cell r="C1132">
            <v>0</v>
          </cell>
          <cell r="D1132">
            <v>0</v>
          </cell>
        </row>
        <row r="1133">
          <cell r="A1133" t="str">
            <v>41083</v>
          </cell>
          <cell r="B1133" t="str">
            <v>PROVISION FOR RAR 1998-1999</v>
          </cell>
          <cell r="C1133">
            <v>0</v>
          </cell>
          <cell r="D1133">
            <v>0</v>
          </cell>
        </row>
        <row r="1134">
          <cell r="A1134" t="str">
            <v>41084</v>
          </cell>
          <cell r="B1134" t="str">
            <v>PROVISION FOR 2000</v>
          </cell>
          <cell r="C1134">
            <v>0</v>
          </cell>
          <cell r="D1134">
            <v>0</v>
          </cell>
        </row>
        <row r="1135">
          <cell r="A1135" t="str">
            <v>41085</v>
          </cell>
          <cell r="B1135" t="str">
            <v>PROVISION FOR RAR 92-94</v>
          </cell>
          <cell r="C1135">
            <v>0</v>
          </cell>
          <cell r="D1135">
            <v>0</v>
          </cell>
        </row>
        <row r="1136">
          <cell r="A1136" t="str">
            <v>41086</v>
          </cell>
          <cell r="B1136" t="str">
            <v>PROVISION FOR RAR 1995-1997</v>
          </cell>
          <cell r="C1136">
            <v>0</v>
          </cell>
          <cell r="D1136">
            <v>0</v>
          </cell>
        </row>
        <row r="1137">
          <cell r="A1137" t="str">
            <v>410</v>
          </cell>
          <cell r="B1137" t="str">
            <v>ACCOUNT TOTAL</v>
          </cell>
          <cell r="C1137">
            <v>14075128.529999999</v>
          </cell>
          <cell r="D1137">
            <v>156279515.46000001</v>
          </cell>
        </row>
        <row r="1138">
          <cell r="A1138" t="str">
            <v>41101</v>
          </cell>
          <cell r="B1138" t="str">
            <v>DIT ST LEASE UTILITY</v>
          </cell>
          <cell r="C1138">
            <v>0</v>
          </cell>
          <cell r="D1138">
            <v>0</v>
          </cell>
        </row>
        <row r="1139">
          <cell r="A1139" t="str">
            <v>41102</v>
          </cell>
          <cell r="B1139" t="str">
            <v>DIT FD LEASE UTILITY</v>
          </cell>
          <cell r="C1139">
            <v>0</v>
          </cell>
          <cell r="D1139">
            <v>0</v>
          </cell>
        </row>
        <row r="1140">
          <cell r="A1140" t="str">
            <v>41103</v>
          </cell>
          <cell r="B1140" t="str">
            <v>DIT ST INS RESERVE</v>
          </cell>
          <cell r="C1140">
            <v>-32929.93</v>
          </cell>
          <cell r="D1140">
            <v>-504942.64</v>
          </cell>
        </row>
        <row r="1141">
          <cell r="A1141" t="str">
            <v>41104</v>
          </cell>
          <cell r="B1141" t="str">
            <v>DIT FD INS RESERVE</v>
          </cell>
          <cell r="C1141">
            <v>-198028.62</v>
          </cell>
          <cell r="D1141">
            <v>-3036541.33</v>
          </cell>
        </row>
        <row r="1142">
          <cell r="A1142" t="str">
            <v>41105</v>
          </cell>
          <cell r="B1142" t="str">
            <v>DIT ST PORT MANATEE</v>
          </cell>
          <cell r="C1142">
            <v>0</v>
          </cell>
          <cell r="D1142">
            <v>0</v>
          </cell>
        </row>
        <row r="1143">
          <cell r="A1143" t="str">
            <v>41106</v>
          </cell>
          <cell r="B1143" t="str">
            <v>DIT FD PORT MANATEE</v>
          </cell>
          <cell r="C1143">
            <v>0</v>
          </cell>
          <cell r="D1143">
            <v>0</v>
          </cell>
        </row>
        <row r="1144">
          <cell r="A1144" t="str">
            <v>41107</v>
          </cell>
          <cell r="B1144" t="str">
            <v>DIT ST RATE REFUND</v>
          </cell>
          <cell r="C1144">
            <v>0</v>
          </cell>
          <cell r="D1144">
            <v>0</v>
          </cell>
        </row>
        <row r="1145">
          <cell r="A1145" t="str">
            <v>41108</v>
          </cell>
          <cell r="B1145" t="str">
            <v>DIT FD RATE REFUND</v>
          </cell>
          <cell r="C1145">
            <v>0</v>
          </cell>
          <cell r="D1145">
            <v>0</v>
          </cell>
        </row>
        <row r="1146">
          <cell r="A1146" t="str">
            <v>41109</v>
          </cell>
          <cell r="B1146" t="str">
            <v>DIT ST CUSTOMER DEPOSITS</v>
          </cell>
          <cell r="C1146">
            <v>0</v>
          </cell>
          <cell r="D1146">
            <v>0</v>
          </cell>
        </row>
        <row r="1147">
          <cell r="A1147" t="str">
            <v>41110</v>
          </cell>
          <cell r="B1147" t="str">
            <v>DIT FD CUSTOMER DEPOSITS</v>
          </cell>
          <cell r="C1147">
            <v>0</v>
          </cell>
          <cell r="D1147">
            <v>0</v>
          </cell>
        </row>
        <row r="1148">
          <cell r="A1148" t="str">
            <v>41111</v>
          </cell>
          <cell r="B1148" t="str">
            <v>DIT ST CAPT INTEREST</v>
          </cell>
          <cell r="C1148">
            <v>0</v>
          </cell>
          <cell r="D1148">
            <v>-60241</v>
          </cell>
        </row>
        <row r="1149">
          <cell r="A1149" t="str">
            <v>41112</v>
          </cell>
          <cell r="B1149" t="str">
            <v>DIT FD CAPT INTEREST</v>
          </cell>
          <cell r="C1149">
            <v>0</v>
          </cell>
          <cell r="D1149">
            <v>-362830</v>
          </cell>
        </row>
        <row r="1150">
          <cell r="A1150" t="str">
            <v>41113</v>
          </cell>
          <cell r="B1150" t="str">
            <v>DIT ST CONT IN AID OF CONST</v>
          </cell>
          <cell r="C1150">
            <v>0</v>
          </cell>
          <cell r="D1150">
            <v>-228802.35</v>
          </cell>
        </row>
        <row r="1151">
          <cell r="A1151" t="str">
            <v>41114</v>
          </cell>
          <cell r="B1151" t="str">
            <v>DIT FD CONT IN AID OF CONST</v>
          </cell>
          <cell r="C1151">
            <v>0</v>
          </cell>
          <cell r="D1151">
            <v>-1375933.93</v>
          </cell>
        </row>
        <row r="1152">
          <cell r="A1152" t="str">
            <v>41115</v>
          </cell>
          <cell r="B1152" t="str">
            <v>DIT ST LEASE NON UTIL</v>
          </cell>
          <cell r="C1152">
            <v>0</v>
          </cell>
          <cell r="D1152">
            <v>0</v>
          </cell>
        </row>
        <row r="1153">
          <cell r="A1153" t="str">
            <v>41116</v>
          </cell>
          <cell r="B1153" t="str">
            <v>DIT FD LEASE NON UTIL</v>
          </cell>
          <cell r="C1153">
            <v>0</v>
          </cell>
          <cell r="D1153">
            <v>0</v>
          </cell>
        </row>
        <row r="1154">
          <cell r="A1154" t="str">
            <v>41117</v>
          </cell>
          <cell r="B1154" t="str">
            <v>DIT ST ACCEL AMORT</v>
          </cell>
          <cell r="C1154">
            <v>-8125.15</v>
          </cell>
          <cell r="D1154">
            <v>-97501.86</v>
          </cell>
        </row>
        <row r="1155">
          <cell r="A1155" t="str">
            <v>41118</v>
          </cell>
          <cell r="B1155" t="str">
            <v>DIT FD ACCEL AMORT</v>
          </cell>
          <cell r="C1155">
            <v>-53172.639999999999</v>
          </cell>
          <cell r="D1155">
            <v>-638071.81999999995</v>
          </cell>
        </row>
        <row r="1156">
          <cell r="A1156" t="str">
            <v>41119</v>
          </cell>
          <cell r="B1156" t="str">
            <v>DIT ST COST OF REMOVAL</v>
          </cell>
          <cell r="C1156">
            <v>0</v>
          </cell>
          <cell r="D1156">
            <v>0</v>
          </cell>
        </row>
        <row r="1157">
          <cell r="A1157" t="str">
            <v>41120</v>
          </cell>
          <cell r="B1157" t="str">
            <v>DIT FD COST OF REMOVAL</v>
          </cell>
          <cell r="C1157">
            <v>0</v>
          </cell>
          <cell r="D1157">
            <v>0</v>
          </cell>
        </row>
        <row r="1158">
          <cell r="A1158" t="str">
            <v>41121</v>
          </cell>
          <cell r="B1158" t="str">
            <v>DIT ST N/B AFUDC RELATED</v>
          </cell>
          <cell r="C1158">
            <v>0</v>
          </cell>
          <cell r="D1158">
            <v>0</v>
          </cell>
        </row>
        <row r="1159">
          <cell r="A1159" t="str">
            <v>41122</v>
          </cell>
          <cell r="B1159" t="str">
            <v>DIT FD N/B AFUDC RELATED</v>
          </cell>
          <cell r="C1159">
            <v>0</v>
          </cell>
          <cell r="D1159">
            <v>0</v>
          </cell>
        </row>
        <row r="1160">
          <cell r="A1160" t="str">
            <v>41123</v>
          </cell>
          <cell r="B1160" t="str">
            <v>DIT ST N/B EXCLUDING AFUDC</v>
          </cell>
          <cell r="C1160">
            <v>0</v>
          </cell>
          <cell r="D1160">
            <v>0</v>
          </cell>
        </row>
        <row r="1161">
          <cell r="A1161" t="str">
            <v>41124</v>
          </cell>
          <cell r="B1161" t="str">
            <v>DIT FD N/B EXCLUDING AFUDC</v>
          </cell>
          <cell r="C1161">
            <v>0</v>
          </cell>
          <cell r="D1161">
            <v>0</v>
          </cell>
        </row>
        <row r="1162">
          <cell r="A1162" t="str">
            <v>41125</v>
          </cell>
          <cell r="B1162" t="str">
            <v>DIT ST ORDER #5571</v>
          </cell>
          <cell r="C1162">
            <v>0</v>
          </cell>
          <cell r="D1162">
            <v>0</v>
          </cell>
        </row>
        <row r="1163">
          <cell r="A1163" t="str">
            <v>41126</v>
          </cell>
          <cell r="B1163" t="str">
            <v>DOT FD ORDER #5571</v>
          </cell>
          <cell r="C1163">
            <v>0</v>
          </cell>
          <cell r="D1163">
            <v>0</v>
          </cell>
        </row>
        <row r="1164">
          <cell r="A1164" t="str">
            <v>41127</v>
          </cell>
          <cell r="B1164" t="str">
            <v>DIT FD RATE CHANGES</v>
          </cell>
          <cell r="C1164">
            <v>0</v>
          </cell>
          <cell r="D1164">
            <v>0</v>
          </cell>
        </row>
        <row r="1165">
          <cell r="A1165" t="str">
            <v>41128</v>
          </cell>
          <cell r="B1165" t="str">
            <v>DIT ST 5% TO %.5%</v>
          </cell>
          <cell r="C1165">
            <v>0</v>
          </cell>
          <cell r="D1165">
            <v>0</v>
          </cell>
        </row>
        <row r="1166">
          <cell r="A1166" t="str">
            <v>41129</v>
          </cell>
          <cell r="B1166" t="str">
            <v>DIT FD 5% TO %.5%</v>
          </cell>
          <cell r="C1166">
            <v>0</v>
          </cell>
          <cell r="D1166">
            <v>0</v>
          </cell>
        </row>
        <row r="1167">
          <cell r="A1167" t="str">
            <v>41130</v>
          </cell>
          <cell r="B1167" t="str">
            <v>INVESTMENT TAX CREDIT-CURR</v>
          </cell>
          <cell r="C1167">
            <v>0</v>
          </cell>
          <cell r="D1167">
            <v>0</v>
          </cell>
        </row>
        <row r="1168">
          <cell r="A1168" t="str">
            <v>41131</v>
          </cell>
          <cell r="B1168" t="str">
            <v>INVESTMENT TAX CREDIT-AMORT</v>
          </cell>
          <cell r="C1168">
            <v>-213761.85</v>
          </cell>
          <cell r="D1168">
            <v>-2619142.83</v>
          </cell>
        </row>
        <row r="1169">
          <cell r="A1169" t="str">
            <v>41132</v>
          </cell>
          <cell r="B1169" t="str">
            <v>DIT ST OTHER</v>
          </cell>
          <cell r="C1169">
            <v>-194180.7</v>
          </cell>
          <cell r="D1169">
            <v>-5091270.54</v>
          </cell>
        </row>
        <row r="1170">
          <cell r="A1170" t="str">
            <v>41133</v>
          </cell>
          <cell r="B1170" t="str">
            <v>DIT FD OTHER</v>
          </cell>
          <cell r="C1170">
            <v>-1167732.05</v>
          </cell>
          <cell r="D1170">
            <v>-30619969.719999999</v>
          </cell>
        </row>
        <row r="1171">
          <cell r="A1171" t="str">
            <v>41134</v>
          </cell>
          <cell r="B1171" t="str">
            <v>DIT ST BAD DEBT RESERVE</v>
          </cell>
          <cell r="C1171">
            <v>0</v>
          </cell>
          <cell r="D1171">
            <v>-42553.68</v>
          </cell>
        </row>
        <row r="1172">
          <cell r="A1172" t="str">
            <v>41135</v>
          </cell>
          <cell r="B1172" t="str">
            <v>DIT FD BAD DEBT RESERVE</v>
          </cell>
          <cell r="C1172">
            <v>0</v>
          </cell>
          <cell r="D1172">
            <v>-255902.27</v>
          </cell>
        </row>
        <row r="1173">
          <cell r="A1173" t="str">
            <v>41136</v>
          </cell>
          <cell r="B1173" t="str">
            <v>DIT ST DEF FUEL/CONS</v>
          </cell>
          <cell r="C1173">
            <v>0</v>
          </cell>
          <cell r="D1173">
            <v>-411359.96</v>
          </cell>
        </row>
        <row r="1174">
          <cell r="A1174" t="str">
            <v>41137</v>
          </cell>
          <cell r="B1174" t="str">
            <v>DIT FD DEF FUEL/CONS</v>
          </cell>
          <cell r="C1174">
            <v>0</v>
          </cell>
          <cell r="D1174">
            <v>-2473769.2200000002</v>
          </cell>
        </row>
        <row r="1175">
          <cell r="A1175" t="str">
            <v>41138</v>
          </cell>
          <cell r="B1175" t="str">
            <v>DIT ST UNBILLED REVENUE</v>
          </cell>
          <cell r="C1175">
            <v>0</v>
          </cell>
          <cell r="D1175">
            <v>-5484</v>
          </cell>
        </row>
        <row r="1176">
          <cell r="A1176" t="str">
            <v>41139</v>
          </cell>
          <cell r="B1176" t="str">
            <v>DIT FD UNBILLED REVENUE</v>
          </cell>
          <cell r="C1176">
            <v>0</v>
          </cell>
          <cell r="D1176">
            <v>-32980</v>
          </cell>
        </row>
        <row r="1177">
          <cell r="A1177" t="str">
            <v>41140</v>
          </cell>
          <cell r="B1177" t="str">
            <v>ITC CURRENT-NONUTILITY</v>
          </cell>
          <cell r="C1177">
            <v>0</v>
          </cell>
          <cell r="D1177">
            <v>0</v>
          </cell>
        </row>
        <row r="1178">
          <cell r="A1178" t="str">
            <v>41141</v>
          </cell>
          <cell r="B1178" t="str">
            <v>ITC AMORT-NONUTILITY</v>
          </cell>
          <cell r="C1178">
            <v>-75.95</v>
          </cell>
          <cell r="D1178">
            <v>-911.52</v>
          </cell>
        </row>
        <row r="1179">
          <cell r="A1179" t="str">
            <v>41142</v>
          </cell>
          <cell r="B1179" t="str">
            <v>DIT ST COAL CONTRACT BUYOUT</v>
          </cell>
          <cell r="C1179">
            <v>0</v>
          </cell>
          <cell r="D1179">
            <v>0</v>
          </cell>
        </row>
        <row r="1180">
          <cell r="A1180" t="str">
            <v>41143</v>
          </cell>
          <cell r="B1180" t="str">
            <v>DIT FD COAL CONTRACT BUYOUT</v>
          </cell>
          <cell r="C1180">
            <v>0</v>
          </cell>
          <cell r="D1180">
            <v>0</v>
          </cell>
        </row>
        <row r="1181">
          <cell r="A1181" t="str">
            <v>41144</v>
          </cell>
          <cell r="B1181" t="str">
            <v>DIT ST ACC TAX SL TAX</v>
          </cell>
          <cell r="C1181">
            <v>-146244.67000000001</v>
          </cell>
          <cell r="D1181">
            <v>-4172584.38</v>
          </cell>
        </row>
        <row r="1182">
          <cell r="A1182" t="str">
            <v>41145</v>
          </cell>
          <cell r="B1182" t="str">
            <v>DIT FD ACC TAX SL TAX</v>
          </cell>
          <cell r="C1182">
            <v>-1277789.97</v>
          </cell>
          <cell r="D1182">
            <v>-30698112.07</v>
          </cell>
        </row>
        <row r="1183">
          <cell r="A1183" t="str">
            <v>41146</v>
          </cell>
          <cell r="B1183" t="str">
            <v>DIT ST SL TAX SL BOOK</v>
          </cell>
          <cell r="C1183">
            <v>0</v>
          </cell>
          <cell r="D1183">
            <v>0</v>
          </cell>
        </row>
        <row r="1184">
          <cell r="A1184" t="str">
            <v>41147</v>
          </cell>
          <cell r="B1184" t="str">
            <v>DIT FD SL TAX SL BOOK</v>
          </cell>
          <cell r="C1184">
            <v>0</v>
          </cell>
          <cell r="D1184">
            <v>0</v>
          </cell>
        </row>
        <row r="1185">
          <cell r="A1185" t="str">
            <v>41148</v>
          </cell>
          <cell r="B1185" t="str">
            <v>PROVISION FOR 2001</v>
          </cell>
          <cell r="C1185">
            <v>0</v>
          </cell>
          <cell r="D1185">
            <v>0</v>
          </cell>
        </row>
        <row r="1186">
          <cell r="A1186" t="str">
            <v>41149</v>
          </cell>
          <cell r="B1186" t="str">
            <v>DIT-ADJ 48% TO 46%FED</v>
          </cell>
          <cell r="C1186">
            <v>0</v>
          </cell>
          <cell r="D1186">
            <v>0</v>
          </cell>
        </row>
        <row r="1187">
          <cell r="A1187" t="str">
            <v>41150</v>
          </cell>
          <cell r="B1187" t="str">
            <v>DIT ST-DISMANTLING</v>
          </cell>
          <cell r="C1187">
            <v>-17769.13</v>
          </cell>
          <cell r="D1187">
            <v>-655317.56000000006</v>
          </cell>
        </row>
        <row r="1188">
          <cell r="A1188" t="str">
            <v>41151</v>
          </cell>
          <cell r="B1188" t="str">
            <v>DIT FD-DISMANTLING</v>
          </cell>
          <cell r="C1188">
            <v>-106857.05</v>
          </cell>
          <cell r="D1188">
            <v>-3940839.6</v>
          </cell>
        </row>
        <row r="1189">
          <cell r="A1189" t="str">
            <v>41152</v>
          </cell>
          <cell r="B1189" t="str">
            <v>DIT ST EARLY CAPACITY PAYMENT</v>
          </cell>
          <cell r="C1189">
            <v>0</v>
          </cell>
          <cell r="D1189">
            <v>0</v>
          </cell>
        </row>
        <row r="1190">
          <cell r="A1190" t="str">
            <v>41153</v>
          </cell>
          <cell r="B1190" t="str">
            <v>DIT FD EARLY CAPACITY PAYMENT</v>
          </cell>
          <cell r="C1190">
            <v>0</v>
          </cell>
          <cell r="D1190">
            <v>-2</v>
          </cell>
        </row>
        <row r="1191">
          <cell r="A1191" t="str">
            <v>41159</v>
          </cell>
          <cell r="B1191" t="str">
            <v>DIT CR-DEF LEASE ST-NONUTIL</v>
          </cell>
          <cell r="C1191">
            <v>0</v>
          </cell>
          <cell r="D1191">
            <v>0</v>
          </cell>
        </row>
        <row r="1192">
          <cell r="A1192" t="str">
            <v>41160</v>
          </cell>
          <cell r="B1192" t="str">
            <v>GAIN-PROP HELD FOR FUTURE USE</v>
          </cell>
          <cell r="C1192">
            <v>-92418.45</v>
          </cell>
          <cell r="D1192">
            <v>-557971.05000000005</v>
          </cell>
        </row>
        <row r="1193">
          <cell r="A1193" t="str">
            <v>41169</v>
          </cell>
          <cell r="B1193" t="str">
            <v>DIT CR-DEF LEASE FED-NONUTIL</v>
          </cell>
          <cell r="C1193">
            <v>0</v>
          </cell>
          <cell r="D1193">
            <v>0</v>
          </cell>
        </row>
        <row r="1194">
          <cell r="A1194" t="str">
            <v>41170</v>
          </cell>
          <cell r="B1194" t="str">
            <v>LOSS-PROP HELD FOR FUTURE USE</v>
          </cell>
          <cell r="C1194">
            <v>0</v>
          </cell>
          <cell r="D1194">
            <v>0</v>
          </cell>
        </row>
        <row r="1195">
          <cell r="A1195" t="str">
            <v>41171</v>
          </cell>
          <cell r="B1195" t="str">
            <v>DIT ST HP START-UP COSTS</v>
          </cell>
          <cell r="C1195">
            <v>0</v>
          </cell>
          <cell r="D1195">
            <v>0</v>
          </cell>
        </row>
        <row r="1196">
          <cell r="A1196" t="str">
            <v>41172</v>
          </cell>
          <cell r="B1196" t="str">
            <v>DIT FD HP START-UP COSTS</v>
          </cell>
          <cell r="C1196">
            <v>0</v>
          </cell>
          <cell r="D1196">
            <v>0</v>
          </cell>
        </row>
        <row r="1197">
          <cell r="A1197" t="str">
            <v>41180</v>
          </cell>
          <cell r="B1197" t="str">
            <v>DIT ST BOND REFINANCING</v>
          </cell>
          <cell r="C1197">
            <v>-15162.08</v>
          </cell>
          <cell r="D1197">
            <v>-349919.96</v>
          </cell>
        </row>
        <row r="1198">
          <cell r="A1198" t="str">
            <v>41181</v>
          </cell>
          <cell r="B1198" t="str">
            <v>DIT FD BOND REFINANCING</v>
          </cell>
          <cell r="C1198">
            <v>-91179.18</v>
          </cell>
          <cell r="D1198">
            <v>-2104286.16</v>
          </cell>
        </row>
        <row r="1199">
          <cell r="A1199" t="str">
            <v>41182</v>
          </cell>
          <cell r="B1199" t="str">
            <v>AMORT OF REG ASSET/LIAB-FAS10</v>
          </cell>
          <cell r="C1199">
            <v>0</v>
          </cell>
          <cell r="D1199">
            <v>0</v>
          </cell>
        </row>
        <row r="1200">
          <cell r="A1200" t="str">
            <v>41183</v>
          </cell>
          <cell r="B1200" t="str">
            <v>PROVISION FOR RAR 1998-1999</v>
          </cell>
          <cell r="C1200">
            <v>0</v>
          </cell>
          <cell r="D1200">
            <v>0</v>
          </cell>
        </row>
        <row r="1201">
          <cell r="A1201" t="str">
            <v>41184</v>
          </cell>
          <cell r="B1201" t="str">
            <v>PROVISION FOR 2000</v>
          </cell>
          <cell r="C1201">
            <v>0</v>
          </cell>
          <cell r="D1201">
            <v>2677045</v>
          </cell>
        </row>
        <row r="1202">
          <cell r="A1202" t="str">
            <v>41185</v>
          </cell>
          <cell r="B1202" t="str">
            <v>PROVISION FOR RAR 92-94</v>
          </cell>
          <cell r="C1202">
            <v>0</v>
          </cell>
          <cell r="D1202">
            <v>0</v>
          </cell>
        </row>
        <row r="1203">
          <cell r="A1203" t="str">
            <v>41186</v>
          </cell>
          <cell r="B1203" t="str">
            <v>PROVISION FOR RAR 1995-1997</v>
          </cell>
          <cell r="C1203">
            <v>0</v>
          </cell>
          <cell r="D1203">
            <v>0</v>
          </cell>
        </row>
        <row r="1204">
          <cell r="A1204" t="str">
            <v>41188</v>
          </cell>
          <cell r="B1204" t="str">
            <v>S02 ALLOWANCE SALES - RETAIL</v>
          </cell>
          <cell r="C1204">
            <v>0</v>
          </cell>
          <cell r="D1204">
            <v>-76676390.760000005</v>
          </cell>
        </row>
        <row r="1205">
          <cell r="A1205" t="str">
            <v>41189</v>
          </cell>
          <cell r="B1205" t="str">
            <v>SO2 ALLOWANCE SALES - WHLSE</v>
          </cell>
          <cell r="C1205">
            <v>0</v>
          </cell>
          <cell r="D1205">
            <v>-3081699</v>
          </cell>
        </row>
        <row r="1206">
          <cell r="A1206" t="str">
            <v>411</v>
          </cell>
          <cell r="B1206" t="str">
            <v>ACCOUNT TOTAL</v>
          </cell>
          <cell r="C1206">
            <v>-3615427.42</v>
          </cell>
          <cell r="D1206">
            <v>-167418286.21000001</v>
          </cell>
        </row>
        <row r="1207">
          <cell r="A1207" t="str">
            <v>41511</v>
          </cell>
          <cell r="B1207" t="str">
            <v>REV-COMM SURGE SUPPRESSION EQ</v>
          </cell>
          <cell r="C1207">
            <v>-55342.45</v>
          </cell>
          <cell r="D1207">
            <v>-695642.6</v>
          </cell>
        </row>
        <row r="1208">
          <cell r="A1208" t="str">
            <v>41512</v>
          </cell>
          <cell r="B1208" t="str">
            <v>REV-RES SURGE SUPPRESSION EQU</v>
          </cell>
          <cell r="C1208">
            <v>-149078.39999999999</v>
          </cell>
          <cell r="D1208">
            <v>-1893612.78</v>
          </cell>
        </row>
        <row r="1209">
          <cell r="A1209" t="str">
            <v>41530</v>
          </cell>
          <cell r="B1209" t="str">
            <v>REV - HURRICANE KITS</v>
          </cell>
          <cell r="C1209">
            <v>0</v>
          </cell>
          <cell r="D1209">
            <v>0</v>
          </cell>
        </row>
        <row r="1210">
          <cell r="A1210" t="str">
            <v>41531</v>
          </cell>
          <cell r="B1210" t="str">
            <v>REV - SMALL BUSINESS RESOURCE</v>
          </cell>
          <cell r="C1210">
            <v>0</v>
          </cell>
          <cell r="D1210">
            <v>0</v>
          </cell>
        </row>
        <row r="1211">
          <cell r="A1211" t="str">
            <v>41532</v>
          </cell>
          <cell r="B1211" t="str">
            <v>REV - TAMPA ELECTRIC CONNECTI</v>
          </cell>
          <cell r="C1211">
            <v>0</v>
          </cell>
          <cell r="D1211">
            <v>0</v>
          </cell>
        </row>
        <row r="1212">
          <cell r="A1212" t="str">
            <v>41541</v>
          </cell>
          <cell r="B1212" t="str">
            <v>REVENUE-TREE TRIMMING</v>
          </cell>
          <cell r="C1212">
            <v>0</v>
          </cell>
          <cell r="D1212">
            <v>0</v>
          </cell>
        </row>
        <row r="1213">
          <cell r="A1213" t="str">
            <v>41550</v>
          </cell>
          <cell r="B1213" t="str">
            <v>CUSTOMER OWNED LIGHTING MAINT</v>
          </cell>
          <cell r="C1213">
            <v>0</v>
          </cell>
          <cell r="D1213">
            <v>0</v>
          </cell>
        </row>
        <row r="1214">
          <cell r="A1214" t="str">
            <v>41568</v>
          </cell>
          <cell r="B1214" t="str">
            <v>POWER MANAGER REVENUES</v>
          </cell>
          <cell r="C1214">
            <v>0</v>
          </cell>
          <cell r="D1214">
            <v>0</v>
          </cell>
        </row>
        <row r="1215">
          <cell r="A1215" t="str">
            <v>41571</v>
          </cell>
          <cell r="B1215" t="str">
            <v>TECO GUARD APPLIANCE GUARANTE</v>
          </cell>
          <cell r="C1215">
            <v>0</v>
          </cell>
          <cell r="D1215">
            <v>0</v>
          </cell>
        </row>
        <row r="1216">
          <cell r="A1216" t="str">
            <v>41580</v>
          </cell>
          <cell r="B1216" t="str">
            <v>REV-TECO PROPANE-MTR READING</v>
          </cell>
          <cell r="C1216">
            <v>0</v>
          </cell>
          <cell r="D1216">
            <v>0</v>
          </cell>
        </row>
        <row r="1217">
          <cell r="A1217" t="str">
            <v>41581</v>
          </cell>
          <cell r="B1217" t="str">
            <v>REV-SW FLORIDA WATER MGMT DIS</v>
          </cell>
          <cell r="C1217">
            <v>0</v>
          </cell>
          <cell r="D1217">
            <v>-1969.76</v>
          </cell>
        </row>
        <row r="1218">
          <cell r="A1218" t="str">
            <v>415</v>
          </cell>
          <cell r="B1218" t="str">
            <v>ACCOUNT TOTAL</v>
          </cell>
          <cell r="C1218">
            <v>-204420.85</v>
          </cell>
          <cell r="D1218">
            <v>-2591225.14</v>
          </cell>
        </row>
        <row r="1219">
          <cell r="A1219" t="str">
            <v>41610</v>
          </cell>
          <cell r="B1219" t="str">
            <v>COMM UNINTERRUPTIBLE POWER SU</v>
          </cell>
          <cell r="C1219">
            <v>0</v>
          </cell>
          <cell r="D1219">
            <v>0</v>
          </cell>
        </row>
        <row r="1220">
          <cell r="A1220" t="str">
            <v>41611</v>
          </cell>
          <cell r="B1220" t="str">
            <v>ZAP CAP FOR BUSINESS</v>
          </cell>
          <cell r="C1220">
            <v>17888.21</v>
          </cell>
          <cell r="D1220">
            <v>279904.55</v>
          </cell>
        </row>
        <row r="1221">
          <cell r="A1221" t="str">
            <v>41612</v>
          </cell>
          <cell r="B1221" t="str">
            <v>RESIDENTIAL ZAP CAP</v>
          </cell>
          <cell r="C1221">
            <v>56829.74</v>
          </cell>
          <cell r="D1221">
            <v>830413.95</v>
          </cell>
        </row>
        <row r="1222">
          <cell r="A1222" t="str">
            <v>41620</v>
          </cell>
          <cell r="B1222" t="str">
            <v>EQUIPMENT LEASE</v>
          </cell>
          <cell r="C1222">
            <v>0</v>
          </cell>
          <cell r="D1222">
            <v>0</v>
          </cell>
        </row>
        <row r="1223">
          <cell r="A1223" t="str">
            <v>41630</v>
          </cell>
          <cell r="B1223" t="str">
            <v>HURRICANE KITS - EXPENSE</v>
          </cell>
          <cell r="C1223">
            <v>0</v>
          </cell>
          <cell r="D1223">
            <v>0</v>
          </cell>
        </row>
        <row r="1224">
          <cell r="A1224" t="str">
            <v>41631</v>
          </cell>
          <cell r="B1224" t="str">
            <v>EXPENSE - SMALL BUSINESS RESO</v>
          </cell>
          <cell r="C1224">
            <v>0</v>
          </cell>
          <cell r="D1224">
            <v>0</v>
          </cell>
        </row>
        <row r="1225">
          <cell r="A1225" t="str">
            <v>41632</v>
          </cell>
          <cell r="B1225" t="str">
            <v>EXPENSE - TAMPA ELECTRIC CONN</v>
          </cell>
          <cell r="C1225">
            <v>0</v>
          </cell>
          <cell r="D1225">
            <v>0</v>
          </cell>
        </row>
        <row r="1226">
          <cell r="A1226" t="str">
            <v>41641</v>
          </cell>
          <cell r="B1226" t="str">
            <v>EXPENSE-TREE TRIMMING</v>
          </cell>
          <cell r="C1226">
            <v>0</v>
          </cell>
          <cell r="D1226">
            <v>205.63</v>
          </cell>
        </row>
        <row r="1227">
          <cell r="A1227" t="str">
            <v>41650</v>
          </cell>
          <cell r="B1227" t="str">
            <v>CUSTOMER OWNED LIGHTING MAINT</v>
          </cell>
          <cell r="C1227">
            <v>0</v>
          </cell>
          <cell r="D1227">
            <v>0</v>
          </cell>
        </row>
        <row r="1228">
          <cell r="A1228" t="str">
            <v>41668</v>
          </cell>
          <cell r="B1228" t="str">
            <v>NEW PRODUCTS - PRELIMINARY</v>
          </cell>
          <cell r="C1228">
            <v>0</v>
          </cell>
          <cell r="D1228">
            <v>0</v>
          </cell>
        </row>
        <row r="1229">
          <cell r="A1229" t="str">
            <v>41671</v>
          </cell>
          <cell r="B1229" t="str">
            <v>TECO GUARD APPLIANCE GUARANTE</v>
          </cell>
          <cell r="C1229">
            <v>0</v>
          </cell>
          <cell r="D1229">
            <v>0</v>
          </cell>
        </row>
        <row r="1230">
          <cell r="A1230" t="str">
            <v>41680</v>
          </cell>
          <cell r="B1230" t="str">
            <v>EXPENSE-TECO PROPANE-MTR READ</v>
          </cell>
          <cell r="C1230">
            <v>0</v>
          </cell>
          <cell r="D1230">
            <v>0</v>
          </cell>
        </row>
        <row r="1231">
          <cell r="A1231" t="str">
            <v>41681</v>
          </cell>
          <cell r="B1231" t="str">
            <v>EXPENSE-SW FLORIDA WATER MGMT</v>
          </cell>
          <cell r="C1231">
            <v>0</v>
          </cell>
          <cell r="D1231">
            <v>1264.04</v>
          </cell>
        </row>
        <row r="1232">
          <cell r="A1232" t="str">
            <v>416</v>
          </cell>
          <cell r="B1232" t="str">
            <v>ACCOUNT TOTAL</v>
          </cell>
          <cell r="C1232">
            <v>74717.95</v>
          </cell>
          <cell r="D1232">
            <v>1111788.17</v>
          </cell>
        </row>
        <row r="1233">
          <cell r="A1233" t="str">
            <v>41805</v>
          </cell>
          <cell r="B1233" t="str">
            <v>RENTAL INCOME - ENTEGRA</v>
          </cell>
          <cell r="C1233">
            <v>156.18</v>
          </cell>
          <cell r="D1233">
            <v>-257442</v>
          </cell>
        </row>
        <row r="1234">
          <cell r="A1234" t="str">
            <v>41806</v>
          </cell>
          <cell r="B1234" t="str">
            <v>RENTAL INCOME TECO PLAZA BLDG</v>
          </cell>
          <cell r="C1234">
            <v>824.15</v>
          </cell>
          <cell r="D1234">
            <v>-972.2</v>
          </cell>
        </row>
        <row r="1235">
          <cell r="A1235" t="str">
            <v>41807</v>
          </cell>
          <cell r="B1235" t="str">
            <v>RENTAL INCOME TECO PLAZA PARK</v>
          </cell>
          <cell r="C1235">
            <v>0</v>
          </cell>
          <cell r="D1235">
            <v>0</v>
          </cell>
        </row>
        <row r="1236">
          <cell r="A1236" t="str">
            <v>41808</v>
          </cell>
          <cell r="B1236" t="str">
            <v>RENTAL INCOME-RESTAURANT</v>
          </cell>
          <cell r="C1236">
            <v>-2300</v>
          </cell>
          <cell r="D1236">
            <v>-27600</v>
          </cell>
        </row>
        <row r="1237">
          <cell r="A1237" t="str">
            <v>41810</v>
          </cell>
          <cell r="B1237" t="str">
            <v>OP EXP-TECO PLAZA TENANTS</v>
          </cell>
          <cell r="C1237">
            <v>0</v>
          </cell>
          <cell r="D1237">
            <v>0</v>
          </cell>
        </row>
        <row r="1238">
          <cell r="A1238" t="str">
            <v>41811</v>
          </cell>
          <cell r="B1238" t="str">
            <v>MAINT EXP-TECO PLAZA TENANTS</v>
          </cell>
          <cell r="C1238">
            <v>0</v>
          </cell>
          <cell r="D1238">
            <v>0</v>
          </cell>
        </row>
        <row r="1239">
          <cell r="A1239" t="str">
            <v>41812</v>
          </cell>
          <cell r="B1239" t="str">
            <v>RENT EXP- TECO PLAZA TENANTS</v>
          </cell>
          <cell r="C1239">
            <v>2000</v>
          </cell>
          <cell r="D1239">
            <v>5100</v>
          </cell>
        </row>
        <row r="1240">
          <cell r="A1240" t="str">
            <v>41815</v>
          </cell>
          <cell r="B1240" t="str">
            <v>RENT EXP NON-UTIL PARKING</v>
          </cell>
          <cell r="C1240">
            <v>0</v>
          </cell>
          <cell r="D1240">
            <v>0</v>
          </cell>
        </row>
        <row r="1241">
          <cell r="A1241" t="str">
            <v>41816</v>
          </cell>
          <cell r="B1241" t="str">
            <v>RENTAL EXPENSE-RESTAURANT</v>
          </cell>
          <cell r="C1241">
            <v>3446.97</v>
          </cell>
          <cell r="D1241">
            <v>68269.850000000006</v>
          </cell>
        </row>
        <row r="1242">
          <cell r="A1242" t="str">
            <v>41819</v>
          </cell>
          <cell r="B1242" t="str">
            <v>EARN ASSOCIATED COMP-PE&amp;C</v>
          </cell>
          <cell r="C1242">
            <v>0</v>
          </cell>
          <cell r="D1242">
            <v>-2733.1</v>
          </cell>
        </row>
        <row r="1243">
          <cell r="A1243" t="str">
            <v>41825</v>
          </cell>
          <cell r="B1243" t="str">
            <v>RENTAL EXP - ENTEGRA AT TECO</v>
          </cell>
          <cell r="C1243">
            <v>0</v>
          </cell>
          <cell r="D1243">
            <v>243103.57</v>
          </cell>
        </row>
        <row r="1244">
          <cell r="A1244" t="str">
            <v>418</v>
          </cell>
          <cell r="B1244" t="str">
            <v>ACCOUNT TOTAL</v>
          </cell>
          <cell r="C1244">
            <v>4127.3</v>
          </cell>
          <cell r="D1244">
            <v>27726.12</v>
          </cell>
        </row>
        <row r="1245">
          <cell r="A1245" t="str">
            <v>41901</v>
          </cell>
          <cell r="B1245" t="str">
            <v>INTEREST - RTO</v>
          </cell>
          <cell r="C1245">
            <v>-3842.5</v>
          </cell>
          <cell r="D1245">
            <v>-34997.5</v>
          </cell>
        </row>
        <row r="1246">
          <cell r="A1246" t="str">
            <v>41910</v>
          </cell>
          <cell r="B1246" t="str">
            <v>ALLOW FOR FNDS USED DRNG CONS</v>
          </cell>
          <cell r="C1246">
            <v>0</v>
          </cell>
          <cell r="D1246">
            <v>0</v>
          </cell>
        </row>
        <row r="1247">
          <cell r="A1247" t="str">
            <v>41911</v>
          </cell>
          <cell r="B1247" t="str">
            <v>DIVIDEND INCOME - TAXABLE</v>
          </cell>
          <cell r="C1247">
            <v>0</v>
          </cell>
          <cell r="D1247">
            <v>0</v>
          </cell>
        </row>
        <row r="1248">
          <cell r="A1248" t="str">
            <v>41912</v>
          </cell>
          <cell r="B1248" t="str">
            <v>INTEREST INCOME- TAXABLE</v>
          </cell>
          <cell r="C1248">
            <v>-38488.239999999998</v>
          </cell>
          <cell r="D1248">
            <v>-926392.49</v>
          </cell>
        </row>
        <row r="1249">
          <cell r="A1249" t="str">
            <v>41926</v>
          </cell>
          <cell r="B1249" t="str">
            <v>MISCELLANEOUS INT &amp; DIV INC</v>
          </cell>
          <cell r="C1249">
            <v>0</v>
          </cell>
          <cell r="D1249">
            <v>-96508.66</v>
          </cell>
        </row>
        <row r="1250">
          <cell r="A1250" t="str">
            <v>419</v>
          </cell>
          <cell r="B1250" t="str">
            <v>ACCOUNT TOTAL</v>
          </cell>
          <cell r="C1250">
            <v>-42330.74</v>
          </cell>
          <cell r="D1250">
            <v>-1057898.6499999999</v>
          </cell>
        </row>
        <row r="1251">
          <cell r="A1251" t="str">
            <v>42101</v>
          </cell>
          <cell r="B1251" t="str">
            <v>GAIN ON SALE OF SECURITIES</v>
          </cell>
          <cell r="C1251">
            <v>0</v>
          </cell>
          <cell r="D1251">
            <v>0</v>
          </cell>
        </row>
        <row r="1252">
          <cell r="A1252" t="str">
            <v>42110</v>
          </cell>
          <cell r="B1252" t="str">
            <v>GAIN - UTIL PROP EXCL PHFFU</v>
          </cell>
          <cell r="C1252">
            <v>-79349.88</v>
          </cell>
          <cell r="D1252">
            <v>-812529.86</v>
          </cell>
        </row>
        <row r="1253">
          <cell r="A1253" t="str">
            <v>42111</v>
          </cell>
          <cell r="B1253" t="str">
            <v>GAIN - NON-UTILITY PROPERTY</v>
          </cell>
          <cell r="C1253">
            <v>0</v>
          </cell>
          <cell r="D1253">
            <v>-88588.25</v>
          </cell>
        </row>
        <row r="1254">
          <cell r="A1254" t="str">
            <v>42113</v>
          </cell>
          <cell r="B1254" t="str">
            <v>GAIN ON DISPOSITION OF BONDS</v>
          </cell>
          <cell r="C1254">
            <v>0</v>
          </cell>
          <cell r="D1254">
            <v>0</v>
          </cell>
        </row>
        <row r="1255">
          <cell r="A1255" t="str">
            <v>42120</v>
          </cell>
          <cell r="B1255" t="str">
            <v>LOSS - UTIL PROP EXCL PHFFU</v>
          </cell>
          <cell r="C1255">
            <v>0</v>
          </cell>
          <cell r="D1255">
            <v>32160</v>
          </cell>
        </row>
        <row r="1256">
          <cell r="A1256" t="str">
            <v>42121</v>
          </cell>
          <cell r="B1256" t="str">
            <v>LOSS - NON-UTILITY PROPERTY</v>
          </cell>
          <cell r="C1256">
            <v>0</v>
          </cell>
          <cell r="D1256">
            <v>0</v>
          </cell>
        </row>
        <row r="1257">
          <cell r="A1257" t="str">
            <v>42126</v>
          </cell>
          <cell r="B1257" t="str">
            <v>MISC NONOPERATING INCOME</v>
          </cell>
          <cell r="C1257">
            <v>0</v>
          </cell>
          <cell r="D1257">
            <v>0</v>
          </cell>
        </row>
        <row r="1258">
          <cell r="A1258" t="str">
            <v>42130</v>
          </cell>
          <cell r="B1258" t="str">
            <v>DEF FUEL REV INT</v>
          </cell>
          <cell r="C1258">
            <v>0</v>
          </cell>
          <cell r="D1258">
            <v>0</v>
          </cell>
        </row>
        <row r="1259">
          <cell r="A1259" t="str">
            <v>42131</v>
          </cell>
          <cell r="B1259" t="str">
            <v>DEF CAP REV INT</v>
          </cell>
          <cell r="C1259">
            <v>0</v>
          </cell>
          <cell r="D1259">
            <v>0</v>
          </cell>
        </row>
        <row r="1260">
          <cell r="A1260" t="str">
            <v>42132</v>
          </cell>
          <cell r="B1260" t="str">
            <v>DEF FUEL REV INT WHSL</v>
          </cell>
          <cell r="C1260">
            <v>0</v>
          </cell>
          <cell r="D1260">
            <v>0</v>
          </cell>
        </row>
        <row r="1261">
          <cell r="A1261" t="str">
            <v>42140</v>
          </cell>
          <cell r="B1261" t="str">
            <v>INT INC OF DEF FUEL</v>
          </cell>
          <cell r="C1261">
            <v>-856037</v>
          </cell>
          <cell r="D1261">
            <v>-3594382</v>
          </cell>
        </row>
        <row r="1262">
          <cell r="A1262" t="str">
            <v>42142</v>
          </cell>
          <cell r="B1262" t="str">
            <v>INT INC ON DEF CAPACITY</v>
          </cell>
          <cell r="C1262">
            <v>-4291</v>
          </cell>
          <cell r="D1262">
            <v>-147995</v>
          </cell>
        </row>
        <row r="1263">
          <cell r="A1263" t="str">
            <v>42144</v>
          </cell>
          <cell r="B1263" t="str">
            <v>INT INC ON DEF WHSL FUEL</v>
          </cell>
          <cell r="C1263">
            <v>-29119</v>
          </cell>
          <cell r="D1263">
            <v>-108976</v>
          </cell>
        </row>
        <row r="1264">
          <cell r="A1264" t="str">
            <v>42146</v>
          </cell>
          <cell r="B1264" t="str">
            <v>INT INC ON DEF ECRC</v>
          </cell>
          <cell r="C1264">
            <v>0</v>
          </cell>
          <cell r="D1264">
            <v>0</v>
          </cell>
        </row>
        <row r="1265">
          <cell r="A1265" t="str">
            <v>421</v>
          </cell>
          <cell r="B1265" t="str">
            <v>ACCOUNT TOTAL</v>
          </cell>
          <cell r="C1265">
            <v>-968796.88</v>
          </cell>
          <cell r="D1265">
            <v>-4720311.1100000003</v>
          </cell>
        </row>
        <row r="1266">
          <cell r="A1266" t="str">
            <v>42501</v>
          </cell>
          <cell r="B1266" t="str">
            <v>MISC AMORTIZATION - OUC TRANS</v>
          </cell>
          <cell r="C1266">
            <v>0</v>
          </cell>
          <cell r="D1266">
            <v>0</v>
          </cell>
        </row>
        <row r="1267">
          <cell r="A1267" t="str">
            <v>42502</v>
          </cell>
          <cell r="B1267" t="str">
            <v>MISC AMORT - ACQUIS ADJ BB TR</v>
          </cell>
          <cell r="C1267">
            <v>2871.56</v>
          </cell>
          <cell r="D1267">
            <v>34458.720000000001</v>
          </cell>
        </row>
        <row r="1268">
          <cell r="A1268" t="str">
            <v>425</v>
          </cell>
          <cell r="B1268" t="str">
            <v>ACCOUNT TOTAL</v>
          </cell>
          <cell r="C1268">
            <v>2871.56</v>
          </cell>
          <cell r="D1268">
            <v>34458.720000000001</v>
          </cell>
        </row>
        <row r="1269">
          <cell r="A1269" t="str">
            <v>42601</v>
          </cell>
          <cell r="B1269" t="str">
            <v>OTHER DED DONATIONS SHARE</v>
          </cell>
          <cell r="C1269">
            <v>0</v>
          </cell>
          <cell r="D1269">
            <v>0</v>
          </cell>
        </row>
        <row r="1270">
          <cell r="A1270" t="str">
            <v>42603</v>
          </cell>
          <cell r="B1270" t="str">
            <v>OTHER DEDUCTIONS-DUES</v>
          </cell>
          <cell r="C1270">
            <v>4260.3500000000004</v>
          </cell>
          <cell r="D1270">
            <v>185202.94</v>
          </cell>
        </row>
        <row r="1271">
          <cell r="A1271" t="str">
            <v>42607</v>
          </cell>
          <cell r="B1271" t="str">
            <v>LEGISLATIVE LOBBYING EXP-OTHE</v>
          </cell>
          <cell r="C1271">
            <v>50930</v>
          </cell>
          <cell r="D1271">
            <v>320140.15000000002</v>
          </cell>
        </row>
        <row r="1272">
          <cell r="A1272" t="str">
            <v>42610</v>
          </cell>
          <cell r="B1272" t="str">
            <v>OTHER DEDUCTIONS MISC</v>
          </cell>
          <cell r="C1272">
            <v>0</v>
          </cell>
          <cell r="D1272">
            <v>0</v>
          </cell>
        </row>
        <row r="1273">
          <cell r="A1273" t="str">
            <v>42615</v>
          </cell>
          <cell r="B1273" t="str">
            <v>PRELIM BUSINESS DEVELOP COSTS</v>
          </cell>
          <cell r="C1273">
            <v>5848.39</v>
          </cell>
          <cell r="D1273">
            <v>114683.03</v>
          </cell>
        </row>
        <row r="1274">
          <cell r="A1274" t="str">
            <v>42630</v>
          </cell>
          <cell r="B1274" t="str">
            <v>PENALTY- TAXES</v>
          </cell>
          <cell r="C1274">
            <v>0</v>
          </cell>
          <cell r="D1274">
            <v>0</v>
          </cell>
        </row>
        <row r="1275">
          <cell r="A1275" t="str">
            <v>42631</v>
          </cell>
          <cell r="B1275" t="str">
            <v>PENALTIES - OTHER</v>
          </cell>
          <cell r="C1275">
            <v>0</v>
          </cell>
          <cell r="D1275">
            <v>2500</v>
          </cell>
        </row>
        <row r="1276">
          <cell r="A1276" t="str">
            <v>42651</v>
          </cell>
          <cell r="B1276" t="str">
            <v>DEFERRED REVENUE ADJUSTMENT</v>
          </cell>
          <cell r="C1276">
            <v>0</v>
          </cell>
          <cell r="D1276">
            <v>0</v>
          </cell>
        </row>
        <row r="1277">
          <cell r="A1277" t="str">
            <v>42661</v>
          </cell>
          <cell r="B1277" t="str">
            <v>CORPORATE BRANDING</v>
          </cell>
          <cell r="C1277">
            <v>0</v>
          </cell>
          <cell r="D1277">
            <v>0</v>
          </cell>
        </row>
        <row r="1278">
          <cell r="A1278" t="str">
            <v>426</v>
          </cell>
          <cell r="B1278" t="str">
            <v>ACCOUNT TOTAL</v>
          </cell>
          <cell r="C1278">
            <v>61038.74</v>
          </cell>
          <cell r="D1278">
            <v>622526.12</v>
          </cell>
        </row>
        <row r="1279">
          <cell r="A1279" t="str">
            <v>42712</v>
          </cell>
          <cell r="B1279" t="str">
            <v>INTEREST EXP 2007 BONDS</v>
          </cell>
          <cell r="C1279">
            <v>0</v>
          </cell>
          <cell r="D1279">
            <v>0</v>
          </cell>
        </row>
        <row r="1280">
          <cell r="A1280" t="str">
            <v>42723</v>
          </cell>
          <cell r="B1280" t="str">
            <v>INTEREST EXP 2021 BONDS</v>
          </cell>
          <cell r="C1280">
            <v>0</v>
          </cell>
          <cell r="D1280">
            <v>0</v>
          </cell>
        </row>
        <row r="1281">
          <cell r="A1281" t="str">
            <v>42724</v>
          </cell>
          <cell r="B1281" t="str">
            <v>INTEREST EXP 2021 REFUNDED BO</v>
          </cell>
          <cell r="C1281">
            <v>6780.96</v>
          </cell>
          <cell r="D1281">
            <v>81371.520000000004</v>
          </cell>
        </row>
        <row r="1282">
          <cell r="A1282" t="str">
            <v>42725</v>
          </cell>
          <cell r="B1282" t="str">
            <v>INTEREST EXP 2022 REFUNDED BO</v>
          </cell>
          <cell r="C1282">
            <v>35611.129999999997</v>
          </cell>
          <cell r="D1282">
            <v>432499.84</v>
          </cell>
        </row>
        <row r="1283">
          <cell r="A1283" t="str">
            <v>42726</v>
          </cell>
          <cell r="B1283" t="str">
            <v>INTEREST EXP 2022 REFUNDED BO</v>
          </cell>
          <cell r="C1283">
            <v>0</v>
          </cell>
          <cell r="D1283">
            <v>0</v>
          </cell>
        </row>
        <row r="1284">
          <cell r="A1284" t="str">
            <v>42728</v>
          </cell>
          <cell r="B1284" t="str">
            <v>INTEREST EXP 2025 BONDS</v>
          </cell>
          <cell r="C1284">
            <v>172016.67</v>
          </cell>
          <cell r="D1284">
            <v>2064200.04</v>
          </cell>
        </row>
        <row r="1285">
          <cell r="A1285" t="str">
            <v>42729</v>
          </cell>
          <cell r="B1285" t="str">
            <v>INTEREST EXP 2021 BONDS</v>
          </cell>
          <cell r="C1285">
            <v>0</v>
          </cell>
          <cell r="D1285">
            <v>0</v>
          </cell>
        </row>
        <row r="1286">
          <cell r="A1286" t="str">
            <v>42730</v>
          </cell>
          <cell r="B1286" t="str">
            <v>INTEREST EXP 2022 BONDS</v>
          </cell>
          <cell r="C1286">
            <v>0</v>
          </cell>
          <cell r="D1286">
            <v>0</v>
          </cell>
        </row>
        <row r="1287">
          <cell r="A1287" t="str">
            <v>42731</v>
          </cell>
          <cell r="B1287" t="str">
            <v>INTEREST EXP 2018 BONDS</v>
          </cell>
          <cell r="C1287">
            <v>180666.67</v>
          </cell>
          <cell r="D1287">
            <v>2168000.04</v>
          </cell>
        </row>
        <row r="1288">
          <cell r="A1288" t="str">
            <v>42733</v>
          </cell>
          <cell r="B1288" t="str">
            <v>INTEREST EXP 2022 BONDS</v>
          </cell>
          <cell r="C1288">
            <v>0</v>
          </cell>
          <cell r="D1288">
            <v>0</v>
          </cell>
        </row>
        <row r="1289">
          <cell r="A1289" t="str">
            <v>42734</v>
          </cell>
          <cell r="B1289" t="str">
            <v>INTEREST EXP 2000 BONDS</v>
          </cell>
          <cell r="C1289">
            <v>0</v>
          </cell>
          <cell r="D1289">
            <v>0</v>
          </cell>
        </row>
        <row r="1290">
          <cell r="A1290" t="str">
            <v>42735</v>
          </cell>
          <cell r="B1290" t="str">
            <v>INTEREST EXP 2003 BONDS</v>
          </cell>
          <cell r="C1290">
            <v>0</v>
          </cell>
          <cell r="D1290">
            <v>0</v>
          </cell>
        </row>
        <row r="1291">
          <cell r="A1291" t="str">
            <v>42736</v>
          </cell>
          <cell r="B1291" t="str">
            <v>INTEREST EXP 2020 BONDS</v>
          </cell>
          <cell r="C1291">
            <v>70833.33</v>
          </cell>
          <cell r="D1291">
            <v>849999.96</v>
          </cell>
        </row>
        <row r="1292">
          <cell r="A1292" t="str">
            <v>42737</v>
          </cell>
          <cell r="B1292" t="str">
            <v>INTEREST EXP 2011-14 REFUNDED</v>
          </cell>
          <cell r="C1292">
            <v>19430</v>
          </cell>
          <cell r="D1292">
            <v>233160</v>
          </cell>
        </row>
        <row r="1293">
          <cell r="A1293" t="str">
            <v>42738</v>
          </cell>
          <cell r="B1293" t="str">
            <v>INTEREST EXP 2034 BONDS</v>
          </cell>
          <cell r="C1293">
            <v>447656.25</v>
          </cell>
          <cell r="D1293">
            <v>5371875</v>
          </cell>
        </row>
        <row r="1294">
          <cell r="A1294" t="str">
            <v>42739</v>
          </cell>
          <cell r="B1294" t="str">
            <v>INTEREST EXP 2030 BONDS</v>
          </cell>
          <cell r="C1294">
            <v>365625</v>
          </cell>
          <cell r="D1294">
            <v>4398857.8899999997</v>
          </cell>
        </row>
        <row r="1295">
          <cell r="A1295" t="str">
            <v>42744</v>
          </cell>
          <cell r="B1295" t="str">
            <v>INTEREST EXP 2001 BONDS</v>
          </cell>
          <cell r="C1295">
            <v>0</v>
          </cell>
          <cell r="D1295">
            <v>0</v>
          </cell>
        </row>
        <row r="1296">
          <cell r="A1296" t="str">
            <v>42745</v>
          </cell>
          <cell r="B1296" t="str">
            <v>INTEREST EXP 2002 BONDS</v>
          </cell>
          <cell r="C1296">
            <v>0</v>
          </cell>
          <cell r="D1296">
            <v>0</v>
          </cell>
        </row>
        <row r="1297">
          <cell r="A1297" t="str">
            <v>42746</v>
          </cell>
          <cell r="B1297" t="str">
            <v>INTEREST EXP 2012 BONDS</v>
          </cell>
          <cell r="C1297">
            <v>1203125</v>
          </cell>
          <cell r="D1297">
            <v>14437500</v>
          </cell>
        </row>
        <row r="1298">
          <cell r="A1298" t="str">
            <v>42747</v>
          </cell>
          <cell r="B1298" t="str">
            <v>INTEREST EXP 2013 BONDS</v>
          </cell>
          <cell r="C1298">
            <v>257911.25</v>
          </cell>
          <cell r="D1298">
            <v>3094935</v>
          </cell>
        </row>
        <row r="1299">
          <cell r="A1299" t="str">
            <v>42748</v>
          </cell>
          <cell r="B1299" t="str">
            <v>INTEREST EXP 2023 BONDS</v>
          </cell>
          <cell r="C1299">
            <v>396000</v>
          </cell>
          <cell r="D1299">
            <v>4752000</v>
          </cell>
        </row>
        <row r="1300">
          <cell r="A1300" t="str">
            <v>42749</v>
          </cell>
          <cell r="B1300" t="str">
            <v>INTEREST EXP 2012 BONDS</v>
          </cell>
          <cell r="C1300">
            <v>1753125</v>
          </cell>
          <cell r="D1300">
            <v>21037500</v>
          </cell>
        </row>
        <row r="1301">
          <cell r="A1301" t="str">
            <v>42750</v>
          </cell>
          <cell r="B1301" t="str">
            <v>INTEREST EXP 2007 BONDS</v>
          </cell>
          <cell r="C1301">
            <v>559895.82999999996</v>
          </cell>
          <cell r="D1301">
            <v>6718749.96</v>
          </cell>
        </row>
        <row r="1302">
          <cell r="A1302" t="str">
            <v>42751</v>
          </cell>
          <cell r="B1302" t="str">
            <v>INTEREST EXP 2016 SENIOR NOTE</v>
          </cell>
          <cell r="C1302">
            <v>1302083.33</v>
          </cell>
          <cell r="D1302">
            <v>15624999.960000001</v>
          </cell>
        </row>
        <row r="1303">
          <cell r="A1303" t="str">
            <v>427</v>
          </cell>
          <cell r="B1303" t="str">
            <v>ACCOUNT TOTAL</v>
          </cell>
          <cell r="C1303">
            <v>6770760.4199999999</v>
          </cell>
          <cell r="D1303">
            <v>81265649.209999993</v>
          </cell>
        </row>
        <row r="1304">
          <cell r="A1304" t="str">
            <v>42809</v>
          </cell>
          <cell r="B1304" t="str">
            <v>AMORT EXP 2007 BONDS</v>
          </cell>
          <cell r="C1304">
            <v>853</v>
          </cell>
          <cell r="D1304">
            <v>10278</v>
          </cell>
        </row>
        <row r="1305">
          <cell r="A1305" t="str">
            <v>42810</v>
          </cell>
          <cell r="B1305" t="str">
            <v>AMORT EXP 2004 BONDS</v>
          </cell>
          <cell r="C1305">
            <v>0</v>
          </cell>
          <cell r="D1305">
            <v>0</v>
          </cell>
        </row>
        <row r="1306">
          <cell r="A1306" t="str">
            <v>42816</v>
          </cell>
          <cell r="B1306" t="str">
            <v>AMORT EXP 2011 BONDS</v>
          </cell>
          <cell r="C1306">
            <v>2329</v>
          </cell>
          <cell r="D1306">
            <v>27948</v>
          </cell>
        </row>
        <row r="1307">
          <cell r="A1307" t="str">
            <v>42817</v>
          </cell>
          <cell r="B1307" t="str">
            <v>AMORT EXP 2012 BONDS</v>
          </cell>
          <cell r="C1307">
            <v>5913.71</v>
          </cell>
          <cell r="D1307">
            <v>71840.039999999994</v>
          </cell>
        </row>
        <row r="1308">
          <cell r="A1308" t="str">
            <v>42819</v>
          </cell>
          <cell r="B1308" t="str">
            <v>AMORT EXP 2011-2014 BONDS</v>
          </cell>
          <cell r="C1308">
            <v>7091.09</v>
          </cell>
          <cell r="D1308">
            <v>85093.08</v>
          </cell>
        </row>
        <row r="1309">
          <cell r="A1309" t="str">
            <v>42822</v>
          </cell>
          <cell r="B1309" t="str">
            <v>AMORT EXP 2005 BONDS</v>
          </cell>
          <cell r="C1309">
            <v>1109.92</v>
          </cell>
          <cell r="D1309">
            <v>13321.57</v>
          </cell>
        </row>
        <row r="1310">
          <cell r="A1310" t="str">
            <v>42823</v>
          </cell>
          <cell r="B1310" t="str">
            <v>AMORT EXP 2001 BONDS</v>
          </cell>
          <cell r="C1310">
            <v>0</v>
          </cell>
          <cell r="D1310">
            <v>0</v>
          </cell>
        </row>
        <row r="1311">
          <cell r="A1311" t="str">
            <v>42824</v>
          </cell>
          <cell r="B1311" t="str">
            <v>AMORT EXP 2011 BONDS</v>
          </cell>
          <cell r="C1311">
            <v>2557.67</v>
          </cell>
          <cell r="D1311">
            <v>30692.04</v>
          </cell>
        </row>
        <row r="1312">
          <cell r="A1312" t="str">
            <v>42825</v>
          </cell>
          <cell r="B1312" t="str">
            <v>AMORT EXP 2012 BONDS</v>
          </cell>
          <cell r="C1312">
            <v>8482.02</v>
          </cell>
          <cell r="D1312">
            <v>103039</v>
          </cell>
        </row>
        <row r="1313">
          <cell r="A1313" t="str">
            <v>42826</v>
          </cell>
          <cell r="B1313" t="str">
            <v>AMORT EXP 2002 BONDS</v>
          </cell>
          <cell r="C1313">
            <v>0</v>
          </cell>
          <cell r="D1313">
            <v>0</v>
          </cell>
        </row>
        <row r="1314">
          <cell r="A1314" t="str">
            <v>42827</v>
          </cell>
          <cell r="B1314" t="str">
            <v>AMORT EXP 2021 BONDS</v>
          </cell>
          <cell r="C1314">
            <v>467.85</v>
          </cell>
          <cell r="D1314">
            <v>5614.2</v>
          </cell>
        </row>
        <row r="1315">
          <cell r="A1315" t="str">
            <v>42828</v>
          </cell>
          <cell r="B1315" t="str">
            <v>AMORT EXP 2021 BONDS</v>
          </cell>
          <cell r="C1315">
            <v>3266.81</v>
          </cell>
          <cell r="D1315">
            <v>39201.72</v>
          </cell>
        </row>
        <row r="1316">
          <cell r="A1316" t="str">
            <v>42829</v>
          </cell>
          <cell r="B1316" t="str">
            <v>AMORT EXP 2022 BONDS</v>
          </cell>
          <cell r="C1316">
            <v>15689.13</v>
          </cell>
          <cell r="D1316">
            <v>188269.56</v>
          </cell>
        </row>
        <row r="1317">
          <cell r="A1317" t="str">
            <v>42830</v>
          </cell>
          <cell r="B1317" t="str">
            <v>AMORT EXP 2022 BONDS</v>
          </cell>
          <cell r="C1317">
            <v>3932.13</v>
          </cell>
          <cell r="D1317">
            <v>47185.56</v>
          </cell>
        </row>
        <row r="1318">
          <cell r="A1318" t="str">
            <v>42831</v>
          </cell>
          <cell r="B1318" t="str">
            <v>AMORT EXP 2025 BONDS</v>
          </cell>
          <cell r="C1318">
            <v>7095.15</v>
          </cell>
          <cell r="D1318">
            <v>91328.08</v>
          </cell>
        </row>
        <row r="1319">
          <cell r="A1319" t="str">
            <v>42833</v>
          </cell>
          <cell r="B1319" t="str">
            <v>AMORT EXP 2022 BONDS</v>
          </cell>
          <cell r="C1319">
            <v>7577.25</v>
          </cell>
          <cell r="D1319">
            <v>90927</v>
          </cell>
        </row>
        <row r="1320">
          <cell r="A1320" t="str">
            <v>42836</v>
          </cell>
          <cell r="B1320" t="str">
            <v>AMORT EXP 2020 BONDS</v>
          </cell>
          <cell r="C1320">
            <v>3212.47</v>
          </cell>
          <cell r="D1320">
            <v>40948.83</v>
          </cell>
        </row>
        <row r="1321">
          <cell r="A1321" t="str">
            <v>42837</v>
          </cell>
          <cell r="B1321" t="str">
            <v>AMORT EXP 2030 BONDS</v>
          </cell>
          <cell r="C1321">
            <v>1780.13</v>
          </cell>
          <cell r="D1321">
            <v>21361.56</v>
          </cell>
        </row>
        <row r="1322">
          <cell r="A1322" t="str">
            <v>42838</v>
          </cell>
          <cell r="B1322" t="str">
            <v>AMORT DISCOUNT 2022 BONDS</v>
          </cell>
          <cell r="C1322">
            <v>10077.08</v>
          </cell>
          <cell r="D1322">
            <v>120924.96</v>
          </cell>
        </row>
        <row r="1323">
          <cell r="A1323" t="str">
            <v>42839</v>
          </cell>
          <cell r="B1323" t="str">
            <v>AMORT EXP 2018 BONDS</v>
          </cell>
          <cell r="C1323">
            <v>7560.67</v>
          </cell>
          <cell r="D1323">
            <v>97230.95</v>
          </cell>
        </row>
        <row r="1324">
          <cell r="A1324" t="str">
            <v>42841</v>
          </cell>
          <cell r="B1324" t="str">
            <v>AMORT EXP 2034 BONDS</v>
          </cell>
          <cell r="C1324">
            <v>13390.84</v>
          </cell>
          <cell r="D1324">
            <v>160690.07999999999</v>
          </cell>
        </row>
        <row r="1325">
          <cell r="A1325" t="str">
            <v>42842</v>
          </cell>
          <cell r="B1325" t="str">
            <v>AMORT EXP 2000 BONDS</v>
          </cell>
          <cell r="C1325">
            <v>0</v>
          </cell>
          <cell r="D1325">
            <v>0</v>
          </cell>
        </row>
        <row r="1326">
          <cell r="A1326" t="str">
            <v>42843</v>
          </cell>
          <cell r="B1326" t="str">
            <v>AMORT EXP 2003 BONDS</v>
          </cell>
          <cell r="C1326">
            <v>0</v>
          </cell>
          <cell r="D1326">
            <v>0</v>
          </cell>
        </row>
        <row r="1327">
          <cell r="A1327" t="str">
            <v>42844</v>
          </cell>
          <cell r="B1327" t="str">
            <v>AMORT EXP 2001 BONDS.</v>
          </cell>
          <cell r="C1327">
            <v>3780.16</v>
          </cell>
          <cell r="D1327">
            <v>45361.919999999998</v>
          </cell>
        </row>
        <row r="1328">
          <cell r="A1328" t="str">
            <v>42845</v>
          </cell>
          <cell r="B1328" t="str">
            <v>AMORT EXP 2002 BONDS</v>
          </cell>
          <cell r="C1328">
            <v>0</v>
          </cell>
          <cell r="D1328">
            <v>0</v>
          </cell>
        </row>
        <row r="1329">
          <cell r="A1329" t="str">
            <v>42846</v>
          </cell>
          <cell r="B1329" t="str">
            <v>AMORT EXP 2012 BONDS</v>
          </cell>
          <cell r="C1329">
            <v>18119.189999999999</v>
          </cell>
          <cell r="D1329">
            <v>217430.28</v>
          </cell>
        </row>
        <row r="1330">
          <cell r="A1330" t="str">
            <v>42847</v>
          </cell>
          <cell r="B1330" t="str">
            <v>AMORT FEES/EXP 2013 BONDS</v>
          </cell>
          <cell r="C1330">
            <v>4422.05</v>
          </cell>
          <cell r="D1330">
            <v>53064.6</v>
          </cell>
        </row>
        <row r="1331">
          <cell r="A1331" t="str">
            <v>42848</v>
          </cell>
          <cell r="B1331" t="str">
            <v>AMORT FEES/EXP 2023 BONDS</v>
          </cell>
          <cell r="C1331">
            <v>7548.13</v>
          </cell>
          <cell r="D1331">
            <v>90577.56</v>
          </cell>
        </row>
        <row r="1332">
          <cell r="A1332" t="str">
            <v>42849</v>
          </cell>
          <cell r="B1332" t="str">
            <v>AMORT FEES/EXP 2012 BONDS</v>
          </cell>
          <cell r="C1332">
            <v>267086.40000000002</v>
          </cell>
          <cell r="D1332">
            <v>3205036.8</v>
          </cell>
        </row>
        <row r="1333">
          <cell r="A1333" t="str">
            <v>42850</v>
          </cell>
          <cell r="B1333" t="str">
            <v>AMORT FEES/EXP 2007 BONDS</v>
          </cell>
          <cell r="C1333">
            <v>22171.5</v>
          </cell>
          <cell r="D1333">
            <v>266058</v>
          </cell>
        </row>
        <row r="1334">
          <cell r="A1334" t="str">
            <v>42851</v>
          </cell>
          <cell r="B1334" t="str">
            <v>AMORT FEES/EXP 2016 SENIOR NO</v>
          </cell>
          <cell r="C1334">
            <v>12467.89</v>
          </cell>
          <cell r="D1334">
            <v>149614.68</v>
          </cell>
        </row>
        <row r="1335">
          <cell r="A1335" t="str">
            <v>428</v>
          </cell>
          <cell r="B1335" t="str">
            <v>ACCOUNT TOTAL</v>
          </cell>
          <cell r="C1335">
            <v>437981.24</v>
          </cell>
          <cell r="D1335">
            <v>5273038.07</v>
          </cell>
        </row>
        <row r="1336">
          <cell r="A1336" t="str">
            <v>42911</v>
          </cell>
          <cell r="B1336" t="str">
            <v>AMORT GAIN 2007 BONDS.</v>
          </cell>
          <cell r="C1336">
            <v>-169</v>
          </cell>
          <cell r="D1336">
            <v>-2028</v>
          </cell>
        </row>
        <row r="1337">
          <cell r="A1337" t="str">
            <v>42944</v>
          </cell>
          <cell r="B1337" t="str">
            <v>AMORT PREM 2001 BONDS.</v>
          </cell>
          <cell r="C1337">
            <v>0</v>
          </cell>
          <cell r="D1337">
            <v>0</v>
          </cell>
        </row>
        <row r="1338">
          <cell r="A1338" t="str">
            <v>42945</v>
          </cell>
          <cell r="B1338" t="str">
            <v>AMORT EXP 2002 BONDS</v>
          </cell>
          <cell r="C1338">
            <v>0</v>
          </cell>
          <cell r="D1338">
            <v>0</v>
          </cell>
        </row>
        <row r="1339">
          <cell r="A1339" t="str">
            <v>42946</v>
          </cell>
          <cell r="B1339" t="str">
            <v>AMORT PREM 2013 BONDS</v>
          </cell>
          <cell r="C1339">
            <v>-7859.23</v>
          </cell>
          <cell r="D1339">
            <v>-94310.76</v>
          </cell>
        </row>
        <row r="1340">
          <cell r="A1340" t="str">
            <v>429</v>
          </cell>
          <cell r="B1340" t="str">
            <v>ACCOUNT TOTAL</v>
          </cell>
          <cell r="C1340">
            <v>-8028.23</v>
          </cell>
          <cell r="D1340">
            <v>-96338.76</v>
          </cell>
        </row>
        <row r="1341">
          <cell r="A1341" t="str">
            <v>43002</v>
          </cell>
          <cell r="B1341" t="str">
            <v>INTEREST EXPENSE - ASSOCIATED</v>
          </cell>
          <cell r="C1341">
            <v>0</v>
          </cell>
          <cell r="D1341">
            <v>0</v>
          </cell>
        </row>
        <row r="1342">
          <cell r="A1342" t="str">
            <v>430</v>
          </cell>
          <cell r="B1342" t="str">
            <v>ACCOUNT TOTAL</v>
          </cell>
          <cell r="C1342">
            <v>0</v>
          </cell>
          <cell r="D1342">
            <v>0</v>
          </cell>
        </row>
        <row r="1343">
          <cell r="A1343" t="str">
            <v>43101</v>
          </cell>
          <cell r="B1343" t="str">
            <v>OTHER INTRST EXP CUST DEPOSIT</v>
          </cell>
          <cell r="C1343">
            <v>426200.23</v>
          </cell>
          <cell r="D1343">
            <v>4879280.9800000004</v>
          </cell>
        </row>
        <row r="1344">
          <cell r="A1344" t="str">
            <v>43102</v>
          </cell>
          <cell r="B1344" t="str">
            <v>OTHER INTRST EXP FED INCOME T</v>
          </cell>
          <cell r="C1344">
            <v>0</v>
          </cell>
          <cell r="D1344">
            <v>1419889.24</v>
          </cell>
        </row>
        <row r="1345">
          <cell r="A1345" t="str">
            <v>43104</v>
          </cell>
          <cell r="B1345" t="str">
            <v>OTHER INTEREST EXP COMM PAPER</v>
          </cell>
          <cell r="C1345">
            <v>0</v>
          </cell>
          <cell r="D1345">
            <v>0</v>
          </cell>
        </row>
        <row r="1346">
          <cell r="A1346" t="str">
            <v>43106</v>
          </cell>
          <cell r="B1346" t="str">
            <v>INT EXP STATE INCOME TAX.</v>
          </cell>
          <cell r="C1346">
            <v>0</v>
          </cell>
          <cell r="D1346">
            <v>380624.5</v>
          </cell>
        </row>
        <row r="1347">
          <cell r="A1347" t="str">
            <v>43131</v>
          </cell>
          <cell r="B1347" t="str">
            <v>INT EXP ON DEF FUEL</v>
          </cell>
          <cell r="C1347">
            <v>0</v>
          </cell>
          <cell r="D1347">
            <v>0</v>
          </cell>
        </row>
        <row r="1348">
          <cell r="A1348" t="str">
            <v>43133</v>
          </cell>
          <cell r="B1348" t="str">
            <v>INT EXP ON DEF CAPACITY</v>
          </cell>
          <cell r="C1348">
            <v>0</v>
          </cell>
          <cell r="D1348">
            <v>0</v>
          </cell>
        </row>
        <row r="1349">
          <cell r="A1349" t="str">
            <v>43135</v>
          </cell>
          <cell r="B1349" t="str">
            <v>INT EXP ON DEF WHSL FUEL</v>
          </cell>
          <cell r="C1349">
            <v>0</v>
          </cell>
          <cell r="D1349">
            <v>297</v>
          </cell>
        </row>
        <row r="1350">
          <cell r="A1350" t="str">
            <v>43137</v>
          </cell>
          <cell r="B1350" t="str">
            <v>INT EXP ON DEF ECRC</v>
          </cell>
          <cell r="C1350">
            <v>276208</v>
          </cell>
          <cell r="D1350">
            <v>1298324</v>
          </cell>
        </row>
        <row r="1351">
          <cell r="A1351" t="str">
            <v>43186</v>
          </cell>
          <cell r="B1351" t="str">
            <v>INT ON REVENUE REFUND</v>
          </cell>
          <cell r="C1351">
            <v>0</v>
          </cell>
          <cell r="D1351">
            <v>0</v>
          </cell>
        </row>
        <row r="1352">
          <cell r="A1352" t="str">
            <v>43189</v>
          </cell>
          <cell r="B1352" t="str">
            <v>INTEREST ON DEF REVENUE 1999</v>
          </cell>
          <cell r="C1352">
            <v>0</v>
          </cell>
          <cell r="D1352">
            <v>0</v>
          </cell>
        </row>
        <row r="1353">
          <cell r="A1353" t="str">
            <v>43190</v>
          </cell>
          <cell r="B1353" t="str">
            <v>INT EXP ON BASE RATE LOAN</v>
          </cell>
          <cell r="C1353">
            <v>10155.48</v>
          </cell>
          <cell r="D1353">
            <v>87045.27</v>
          </cell>
        </row>
        <row r="1354">
          <cell r="A1354" t="str">
            <v>43191</v>
          </cell>
          <cell r="B1354" t="str">
            <v>INT EXP ON LIBOR LOAN</v>
          </cell>
          <cell r="C1354">
            <v>145950.54999999999</v>
          </cell>
          <cell r="D1354">
            <v>480045.64</v>
          </cell>
        </row>
        <row r="1355">
          <cell r="A1355" t="str">
            <v>43192</v>
          </cell>
          <cell r="B1355" t="str">
            <v>LINE OF CREDIT EXPENSES</v>
          </cell>
          <cell r="C1355">
            <v>17760.04</v>
          </cell>
          <cell r="D1355">
            <v>676392.08</v>
          </cell>
        </row>
        <row r="1356">
          <cell r="A1356" t="str">
            <v>43193</v>
          </cell>
          <cell r="B1356" t="str">
            <v>INT EXP ON A/R SECURITIZATION</v>
          </cell>
          <cell r="C1356">
            <v>363334.61</v>
          </cell>
          <cell r="D1356">
            <v>1368210.72</v>
          </cell>
        </row>
        <row r="1357">
          <cell r="A1357" t="str">
            <v>43194</v>
          </cell>
          <cell r="B1357" t="str">
            <v>A/R SECURITIZATION LOAN EXPEN</v>
          </cell>
          <cell r="C1357">
            <v>60347.25</v>
          </cell>
          <cell r="D1357">
            <v>699238.91</v>
          </cell>
        </row>
        <row r="1358">
          <cell r="A1358" t="str">
            <v>43195</v>
          </cell>
          <cell r="B1358" t="str">
            <v>INTEREST EXPENSE - FEDERAL FU</v>
          </cell>
          <cell r="C1358">
            <v>21889.919999999998</v>
          </cell>
          <cell r="D1358">
            <v>21902.41</v>
          </cell>
        </row>
        <row r="1359">
          <cell r="A1359" t="str">
            <v>43199</v>
          </cell>
          <cell r="B1359" t="str">
            <v>MISC OTHER INTEREST EXPENSE</v>
          </cell>
          <cell r="C1359">
            <v>33344</v>
          </cell>
          <cell r="D1359">
            <v>508644.27</v>
          </cell>
        </row>
        <row r="1360">
          <cell r="A1360" t="str">
            <v>431</v>
          </cell>
          <cell r="B1360" t="str">
            <v>ACCOUNT TOTAL</v>
          </cell>
          <cell r="C1360">
            <v>1355190.08</v>
          </cell>
          <cell r="D1360">
            <v>11819895.02</v>
          </cell>
        </row>
        <row r="1361">
          <cell r="A1361" t="str">
            <v>43201</v>
          </cell>
          <cell r="B1361" t="str">
            <v>ALOW BOR FNDS USD DUR CONST C</v>
          </cell>
          <cell r="C1361">
            <v>0</v>
          </cell>
          <cell r="D1361">
            <v>0</v>
          </cell>
        </row>
        <row r="1362">
          <cell r="A1362" t="str">
            <v>432</v>
          </cell>
          <cell r="B1362" t="str">
            <v>ACCOUNT TOTAL</v>
          </cell>
          <cell r="C1362">
            <v>0</v>
          </cell>
          <cell r="D1362">
            <v>0</v>
          </cell>
        </row>
        <row r="1363">
          <cell r="A1363" t="str">
            <v>43901</v>
          </cell>
          <cell r="B1363" t="str">
            <v>ADJUSTMENTS TO RET EARNINGS</v>
          </cell>
          <cell r="C1363">
            <v>0</v>
          </cell>
          <cell r="D1363">
            <v>0</v>
          </cell>
        </row>
        <row r="1364">
          <cell r="A1364" t="str">
            <v>439</v>
          </cell>
          <cell r="B1364" t="str">
            <v>ACCOUNT TOTAL</v>
          </cell>
          <cell r="C1364">
            <v>0</v>
          </cell>
          <cell r="D1364">
            <v>0</v>
          </cell>
        </row>
        <row r="1365">
          <cell r="A1365" t="str">
            <v>44002</v>
          </cell>
          <cell r="B1365" t="str">
            <v>RESIDENTIAL BASE REVENUE.</v>
          </cell>
          <cell r="C1365">
            <v>-31612048.719999999</v>
          </cell>
          <cell r="D1365">
            <v>-431281375.94999999</v>
          </cell>
        </row>
        <row r="1366">
          <cell r="A1366" t="str">
            <v>44004</v>
          </cell>
          <cell r="B1366" t="str">
            <v>RESIDENTIAL SALES FUEL ADJ</v>
          </cell>
          <cell r="C1366">
            <v>-23204293.68</v>
          </cell>
          <cell r="D1366">
            <v>-324220627.49000001</v>
          </cell>
        </row>
        <row r="1367">
          <cell r="A1367" t="str">
            <v>44005</v>
          </cell>
          <cell r="B1367" t="str">
            <v>RESIDENTIAL CAPACITY REVENUE.</v>
          </cell>
          <cell r="C1367">
            <v>-2302421.94</v>
          </cell>
          <cell r="D1367">
            <v>-32191618.539999999</v>
          </cell>
        </row>
        <row r="1368">
          <cell r="A1368" t="str">
            <v>44006</v>
          </cell>
          <cell r="B1368" t="str">
            <v>RESIDENTIAL CONSERVATION REVE</v>
          </cell>
          <cell r="C1368">
            <v>-598803.6</v>
          </cell>
          <cell r="D1368">
            <v>-8376909.5</v>
          </cell>
        </row>
        <row r="1369">
          <cell r="A1369" t="str">
            <v>44007</v>
          </cell>
          <cell r="B1369" t="str">
            <v>RESIDENTIAL ENVIRONMENTAL REV</v>
          </cell>
          <cell r="C1369">
            <v>-636577.85</v>
          </cell>
          <cell r="D1369">
            <v>-8891703.7899999991</v>
          </cell>
        </row>
        <row r="1370">
          <cell r="A1370" t="str">
            <v>44008</v>
          </cell>
          <cell r="B1370" t="str">
            <v>RESIDENTIAL FRANCHISE REVENUE</v>
          </cell>
          <cell r="C1370">
            <v>-931287.92</v>
          </cell>
          <cell r="D1370">
            <v>-12770679.560000001</v>
          </cell>
        </row>
        <row r="1371">
          <cell r="A1371" t="str">
            <v>44009</v>
          </cell>
          <cell r="B1371" t="str">
            <v>RESIDENTIAL GROSS RECEIPTS TA</v>
          </cell>
          <cell r="C1371">
            <v>-1472038.12</v>
          </cell>
          <cell r="D1371">
            <v>-20367980.02</v>
          </cell>
        </row>
        <row r="1372">
          <cell r="A1372" t="str">
            <v>440</v>
          </cell>
          <cell r="B1372" t="str">
            <v>ACCOUNT TOTAL</v>
          </cell>
          <cell r="C1372">
            <v>-60757471.829999998</v>
          </cell>
          <cell r="D1372">
            <v>-838100894.85000002</v>
          </cell>
        </row>
        <row r="1373">
          <cell r="A1373" t="str">
            <v>44200</v>
          </cell>
          <cell r="B1373" t="str">
            <v>COMMERCIAL SM OPT BILLING PRO</v>
          </cell>
          <cell r="C1373">
            <v>0</v>
          </cell>
          <cell r="D1373">
            <v>0</v>
          </cell>
        </row>
        <row r="1374">
          <cell r="A1374" t="str">
            <v>44202</v>
          </cell>
          <cell r="B1374" t="str">
            <v>COMMERCIAL SMALL BASE REVENUE</v>
          </cell>
          <cell r="C1374">
            <v>-4944935.71</v>
          </cell>
          <cell r="D1374">
            <v>-63355410.32</v>
          </cell>
        </row>
        <row r="1375">
          <cell r="A1375" t="str">
            <v>44204</v>
          </cell>
          <cell r="B1375" t="str">
            <v>COMMERCIAL SALES SM FUEL ADJ</v>
          </cell>
          <cell r="C1375">
            <v>-2944491.63</v>
          </cell>
          <cell r="D1375">
            <v>-39444796.689999998</v>
          </cell>
        </row>
        <row r="1376">
          <cell r="A1376" t="str">
            <v>44205</v>
          </cell>
          <cell r="B1376" t="str">
            <v>COMMERCIAL SMALL CAPACITY REV</v>
          </cell>
          <cell r="C1376">
            <v>-239791.23</v>
          </cell>
          <cell r="D1376">
            <v>-3249907.65</v>
          </cell>
        </row>
        <row r="1377">
          <cell r="A1377" t="str">
            <v>44206</v>
          </cell>
          <cell r="B1377" t="str">
            <v>COMMERCIAL SMALL CONSERVATION</v>
          </cell>
          <cell r="C1377">
            <v>-65351.09</v>
          </cell>
          <cell r="D1377">
            <v>-882813.42</v>
          </cell>
        </row>
        <row r="1378">
          <cell r="A1378" t="str">
            <v>44207</v>
          </cell>
          <cell r="B1378" t="str">
            <v>COMMERCIAL SMALL ENVIRONMENTA</v>
          </cell>
          <cell r="C1378">
            <v>-81158.559999999998</v>
          </cell>
          <cell r="D1378">
            <v>-1086101.74</v>
          </cell>
        </row>
        <row r="1379">
          <cell r="A1379" t="str">
            <v>44208</v>
          </cell>
          <cell r="B1379" t="str">
            <v>COMMERCIAL SMALL FRANCHISE RE</v>
          </cell>
          <cell r="C1379">
            <v>-168153.98</v>
          </cell>
          <cell r="D1379">
            <v>-2258114.92</v>
          </cell>
        </row>
        <row r="1380">
          <cell r="A1380" t="str">
            <v>44209</v>
          </cell>
          <cell r="B1380" t="str">
            <v>COMMERCIAL SMALL GROSS RECEIP</v>
          </cell>
          <cell r="C1380">
            <v>-180122.5</v>
          </cell>
          <cell r="D1380">
            <v>-2403349.15</v>
          </cell>
        </row>
        <row r="1381">
          <cell r="A1381" t="str">
            <v>44210</v>
          </cell>
          <cell r="B1381" t="str">
            <v>COMMERCIAL LG OPT BILLING PRO</v>
          </cell>
          <cell r="C1381">
            <v>0</v>
          </cell>
          <cell r="D1381">
            <v>-104495.42</v>
          </cell>
        </row>
        <row r="1382">
          <cell r="A1382" t="str">
            <v>44212</v>
          </cell>
          <cell r="B1382" t="str">
            <v>COMMERCIAL LARGE BASE REVENUE</v>
          </cell>
          <cell r="C1382">
            <v>-13329850.699999999</v>
          </cell>
          <cell r="D1382">
            <v>-166149804.44</v>
          </cell>
        </row>
        <row r="1383">
          <cell r="A1383" t="str">
            <v>44214</v>
          </cell>
          <cell r="B1383" t="str">
            <v>COMMERCIAL SALES LG FUEL ADJ</v>
          </cell>
          <cell r="C1383">
            <v>-15667678.560000001</v>
          </cell>
          <cell r="D1383">
            <v>-194202752.00999999</v>
          </cell>
        </row>
        <row r="1384">
          <cell r="A1384" t="str">
            <v>44215</v>
          </cell>
          <cell r="B1384" t="str">
            <v>COMMERCIAL LARGE CAPACITY REV</v>
          </cell>
          <cell r="C1384">
            <v>-1130259.8600000001</v>
          </cell>
          <cell r="D1384">
            <v>-13969625.57</v>
          </cell>
        </row>
        <row r="1385">
          <cell r="A1385" t="str">
            <v>44216</v>
          </cell>
          <cell r="B1385" t="str">
            <v>COMMERCIAL LARGE CONSERVATION</v>
          </cell>
          <cell r="C1385">
            <v>-320015.46999999997</v>
          </cell>
          <cell r="D1385">
            <v>-3951704.32</v>
          </cell>
        </row>
        <row r="1386">
          <cell r="A1386" t="str">
            <v>44217</v>
          </cell>
          <cell r="B1386" t="str">
            <v>COMMERCIAL LARGE ENVIRONMENTA</v>
          </cell>
          <cell r="C1386">
            <v>-431290.91</v>
          </cell>
          <cell r="D1386">
            <v>-5329060.2</v>
          </cell>
        </row>
        <row r="1387">
          <cell r="A1387" t="str">
            <v>44218</v>
          </cell>
          <cell r="B1387" t="str">
            <v>COMMERCIAL LARGE FRANCHISE RE</v>
          </cell>
          <cell r="C1387">
            <v>-814840.4</v>
          </cell>
          <cell r="D1387">
            <v>-10220308.939999999</v>
          </cell>
        </row>
        <row r="1388">
          <cell r="A1388" t="str">
            <v>44219</v>
          </cell>
          <cell r="B1388" t="str">
            <v>COMMERCIAL LARGE GROSS RECEIP</v>
          </cell>
          <cell r="C1388">
            <v>-791013.89</v>
          </cell>
          <cell r="D1388">
            <v>-9832624.4299999997</v>
          </cell>
        </row>
        <row r="1389">
          <cell r="A1389" t="str">
            <v>44220</v>
          </cell>
          <cell r="B1389" t="str">
            <v>INDUST-PHOSP SM OPT BILL PROV</v>
          </cell>
          <cell r="C1389">
            <v>0</v>
          </cell>
          <cell r="D1389">
            <v>0</v>
          </cell>
        </row>
        <row r="1390">
          <cell r="A1390" t="str">
            <v>44222</v>
          </cell>
          <cell r="B1390" t="str">
            <v>INDUST-PHOSP SM BASE REVENUE.</v>
          </cell>
          <cell r="C1390">
            <v>-908.28</v>
          </cell>
          <cell r="D1390">
            <v>-9833.2900000000009</v>
          </cell>
        </row>
        <row r="1391">
          <cell r="A1391" t="str">
            <v>44224</v>
          </cell>
          <cell r="B1391" t="str">
            <v>INDUST-PHOSP SM FUEL REVENUE.</v>
          </cell>
          <cell r="C1391">
            <v>-301.58</v>
          </cell>
          <cell r="D1391">
            <v>-3270</v>
          </cell>
        </row>
        <row r="1392">
          <cell r="A1392" t="str">
            <v>44225</v>
          </cell>
          <cell r="B1392" t="str">
            <v>INDUST-PHOSP SM CAPACILTY REV</v>
          </cell>
          <cell r="C1392">
            <v>-4.18</v>
          </cell>
          <cell r="D1392">
            <v>-45.4</v>
          </cell>
        </row>
        <row r="1393">
          <cell r="A1393" t="str">
            <v>44226</v>
          </cell>
          <cell r="B1393" t="str">
            <v>INDUST-PHOSP SM CONSERVA REV.</v>
          </cell>
          <cell r="C1393">
            <v>-2.63</v>
          </cell>
          <cell r="D1393">
            <v>-28.26</v>
          </cell>
        </row>
        <row r="1394">
          <cell r="A1394" t="str">
            <v>44227</v>
          </cell>
          <cell r="B1394" t="str">
            <v>INDUST-PHOSP SM ENVIRON REV.</v>
          </cell>
          <cell r="C1394">
            <v>-8.4</v>
          </cell>
          <cell r="D1394">
            <v>-91.28</v>
          </cell>
        </row>
        <row r="1395">
          <cell r="A1395" t="str">
            <v>44228</v>
          </cell>
          <cell r="B1395" t="str">
            <v>INDUST-PHOSP SM FRANCHISE REV</v>
          </cell>
          <cell r="C1395">
            <v>0</v>
          </cell>
          <cell r="D1395">
            <v>0</v>
          </cell>
        </row>
        <row r="1396">
          <cell r="A1396" t="str">
            <v>44229</v>
          </cell>
          <cell r="B1396" t="str">
            <v>INDUST-PHOSP SM GRS RECPT TAX</v>
          </cell>
          <cell r="C1396">
            <v>-12.6</v>
          </cell>
          <cell r="D1396">
            <v>-136.47999999999999</v>
          </cell>
        </row>
        <row r="1397">
          <cell r="A1397" t="str">
            <v>44230</v>
          </cell>
          <cell r="B1397" t="str">
            <v>INDUST-PHOSP LG OPT BILL PROV</v>
          </cell>
          <cell r="C1397">
            <v>0</v>
          </cell>
          <cell r="D1397">
            <v>-1487017.95</v>
          </cell>
        </row>
        <row r="1398">
          <cell r="A1398" t="str">
            <v>44232</v>
          </cell>
          <cell r="B1398" t="str">
            <v>INDUST-PHOSP LG BASE REVENUE.</v>
          </cell>
          <cell r="C1398">
            <v>-1177692.24</v>
          </cell>
          <cell r="D1398">
            <v>-17986562.57</v>
          </cell>
        </row>
        <row r="1399">
          <cell r="A1399" t="str">
            <v>44234</v>
          </cell>
          <cell r="B1399" t="str">
            <v>INDUST-PHOPS LG FUEL REVENUE.</v>
          </cell>
          <cell r="C1399">
            <v>-2518873.85</v>
          </cell>
          <cell r="D1399">
            <v>-40448092.270000003</v>
          </cell>
        </row>
        <row r="1400">
          <cell r="A1400" t="str">
            <v>44235</v>
          </cell>
          <cell r="B1400" t="str">
            <v>INDUST-PHOSP LG CAPACITY REV.</v>
          </cell>
          <cell r="C1400">
            <v>-16489.330000000002</v>
          </cell>
          <cell r="D1400">
            <v>-263902.03999999998</v>
          </cell>
        </row>
        <row r="1401">
          <cell r="A1401" t="str">
            <v>44236</v>
          </cell>
          <cell r="B1401" t="str">
            <v>INDUST-PHOSP LG CONSERVA REV.</v>
          </cell>
          <cell r="C1401">
            <v>-22179.03</v>
          </cell>
          <cell r="D1401">
            <v>-354148.56</v>
          </cell>
        </row>
        <row r="1402">
          <cell r="A1402" t="str">
            <v>44237</v>
          </cell>
          <cell r="B1402" t="str">
            <v>INDUST-PHOSP LG ENVIRON REV.</v>
          </cell>
          <cell r="C1402">
            <v>-71526.41</v>
          </cell>
          <cell r="D1402">
            <v>-1141061.99</v>
          </cell>
        </row>
        <row r="1403">
          <cell r="A1403" t="str">
            <v>44238</v>
          </cell>
          <cell r="B1403" t="str">
            <v>INDUST-PHOSP LG FRANCHISE REV</v>
          </cell>
          <cell r="C1403">
            <v>0</v>
          </cell>
          <cell r="D1403">
            <v>0</v>
          </cell>
        </row>
        <row r="1404">
          <cell r="A1404" t="str">
            <v>44239</v>
          </cell>
          <cell r="B1404" t="str">
            <v>INDUST-PHOSP LG GRS RECPT TAX</v>
          </cell>
          <cell r="C1404">
            <v>-97609.15</v>
          </cell>
          <cell r="D1404">
            <v>-1576916.61</v>
          </cell>
        </row>
        <row r="1405">
          <cell r="A1405" t="str">
            <v>44240</v>
          </cell>
          <cell r="B1405" t="str">
            <v>INDUST-OTHER SM OPT BILL PROV</v>
          </cell>
          <cell r="C1405">
            <v>0</v>
          </cell>
          <cell r="D1405">
            <v>0</v>
          </cell>
        </row>
        <row r="1406">
          <cell r="A1406" t="str">
            <v>44242</v>
          </cell>
          <cell r="B1406" t="str">
            <v>INDUST-OTHER SM BASE REVENUE</v>
          </cell>
          <cell r="C1406">
            <v>-96197.54</v>
          </cell>
          <cell r="D1406">
            <v>-1267189.72</v>
          </cell>
        </row>
        <row r="1407">
          <cell r="A1407" t="str">
            <v>44244</v>
          </cell>
          <cell r="B1407" t="str">
            <v>INDUST-OTHER SM FUEL REV.</v>
          </cell>
          <cell r="C1407">
            <v>-63609.8</v>
          </cell>
          <cell r="D1407">
            <v>-862126.8</v>
          </cell>
        </row>
        <row r="1408">
          <cell r="A1408" t="str">
            <v>44245</v>
          </cell>
          <cell r="B1408" t="str">
            <v>INDUST-OTHER SM CAPACITY REV.</v>
          </cell>
          <cell r="C1408">
            <v>-4673.59</v>
          </cell>
          <cell r="D1408">
            <v>-64407.14</v>
          </cell>
        </row>
        <row r="1409">
          <cell r="A1409" t="str">
            <v>44246</v>
          </cell>
          <cell r="B1409" t="str">
            <v>INDUST-OTHER SM CONSERVA REV.</v>
          </cell>
          <cell r="C1409">
            <v>-1311.45</v>
          </cell>
          <cell r="D1409">
            <v>-17489.77</v>
          </cell>
        </row>
        <row r="1410">
          <cell r="A1410" t="str">
            <v>44247</v>
          </cell>
          <cell r="B1410" t="str">
            <v>INDUST-OTHER SM ENVIRON REV.</v>
          </cell>
          <cell r="C1410">
            <v>-1759.38</v>
          </cell>
          <cell r="D1410">
            <v>-23588.560000000001</v>
          </cell>
        </row>
        <row r="1411">
          <cell r="A1411" t="str">
            <v>44248</v>
          </cell>
          <cell r="B1411" t="str">
            <v>INDUST-OTHER SM FRANCHISE REV</v>
          </cell>
          <cell r="C1411">
            <v>-3791.68</v>
          </cell>
          <cell r="D1411">
            <v>-50678.34</v>
          </cell>
        </row>
        <row r="1412">
          <cell r="A1412" t="str">
            <v>44249</v>
          </cell>
          <cell r="B1412" t="str">
            <v>INDUST-OTHER SM GRS RECPT TAX</v>
          </cell>
          <cell r="C1412">
            <v>-3631.62</v>
          </cell>
          <cell r="D1412">
            <v>-49386.18</v>
          </cell>
        </row>
        <row r="1413">
          <cell r="A1413" t="str">
            <v>44250</v>
          </cell>
          <cell r="B1413" t="str">
            <v>INDUST-OTHER LG OPT BILL PROV</v>
          </cell>
          <cell r="C1413">
            <v>0</v>
          </cell>
          <cell r="D1413">
            <v>-456858.11</v>
          </cell>
        </row>
        <row r="1414">
          <cell r="A1414" t="str">
            <v>44252</v>
          </cell>
          <cell r="B1414" t="str">
            <v>INDUST-OTHER LG BASE REVENUE</v>
          </cell>
          <cell r="C1414">
            <v>-2953722.98</v>
          </cell>
          <cell r="D1414">
            <v>-35610674.450000003</v>
          </cell>
        </row>
        <row r="1415">
          <cell r="A1415" t="str">
            <v>44254</v>
          </cell>
          <cell r="B1415" t="str">
            <v>INDUST-OTHER LG FUEL REV.</v>
          </cell>
          <cell r="C1415">
            <v>-3963646.03</v>
          </cell>
          <cell r="D1415">
            <v>-48191450.82</v>
          </cell>
        </row>
        <row r="1416">
          <cell r="A1416" t="str">
            <v>44255</v>
          </cell>
          <cell r="B1416" t="str">
            <v>INDUST-OTHER LG CAPACITY REV.</v>
          </cell>
          <cell r="C1416">
            <v>-226710.45</v>
          </cell>
          <cell r="D1416">
            <v>-2720845.69</v>
          </cell>
        </row>
        <row r="1417">
          <cell r="A1417" t="str">
            <v>44256</v>
          </cell>
          <cell r="B1417" t="str">
            <v>INDUST-OTHER LG CONSERVA REV.</v>
          </cell>
          <cell r="C1417">
            <v>-70308.759999999995</v>
          </cell>
          <cell r="D1417">
            <v>-846784.08</v>
          </cell>
        </row>
        <row r="1418">
          <cell r="A1418" t="str">
            <v>44257</v>
          </cell>
          <cell r="B1418" t="str">
            <v>INDUST-OTHER LG ENVIRON REV.</v>
          </cell>
          <cell r="C1418">
            <v>-109698.81</v>
          </cell>
          <cell r="D1418">
            <v>-1327465.73</v>
          </cell>
        </row>
        <row r="1419">
          <cell r="A1419" t="str">
            <v>44258</v>
          </cell>
          <cell r="B1419" t="str">
            <v>INDUST-OTHER LG FRANCHISE REV</v>
          </cell>
          <cell r="C1419">
            <v>-208675.47</v>
          </cell>
          <cell r="D1419">
            <v>-2543283.23</v>
          </cell>
        </row>
        <row r="1420">
          <cell r="A1420" t="str">
            <v>44259</v>
          </cell>
          <cell r="B1420" t="str">
            <v>INDUST-OTHER LG GRS RECPT TAX</v>
          </cell>
          <cell r="C1420">
            <v>-187825.23</v>
          </cell>
          <cell r="D1420">
            <v>-2285970.88</v>
          </cell>
        </row>
        <row r="1421">
          <cell r="A1421" t="str">
            <v>442</v>
          </cell>
          <cell r="B1421" t="str">
            <v>ACCOUNT TOTAL</v>
          </cell>
          <cell r="C1421">
            <v>-52910124.960000001</v>
          </cell>
          <cell r="D1421">
            <v>-676030175.41999996</v>
          </cell>
        </row>
        <row r="1422">
          <cell r="A1422" t="str">
            <v>44401</v>
          </cell>
          <cell r="B1422" t="str">
            <v>PUB ST HIGH LGT BASE REVENUE.</v>
          </cell>
          <cell r="C1422">
            <v>-800211.4</v>
          </cell>
          <cell r="D1422">
            <v>-9447519.0299999993</v>
          </cell>
        </row>
        <row r="1423">
          <cell r="A1423" t="str">
            <v>44403</v>
          </cell>
          <cell r="B1423" t="str">
            <v>PUBLIC STR &amp; HWY LTG FUEL ADJ</v>
          </cell>
          <cell r="C1423">
            <v>-185782.79</v>
          </cell>
          <cell r="D1423">
            <v>-2102108.81</v>
          </cell>
        </row>
        <row r="1424">
          <cell r="A1424" t="str">
            <v>44405</v>
          </cell>
          <cell r="B1424" t="str">
            <v>PUB ST HIGH LTG CAPAC REV.</v>
          </cell>
          <cell r="C1424">
            <v>-2443.0100000000002</v>
          </cell>
          <cell r="D1424">
            <v>-27643.29</v>
          </cell>
        </row>
        <row r="1425">
          <cell r="A1425" t="str">
            <v>44406</v>
          </cell>
          <cell r="B1425" t="str">
            <v>PUB ST HIGH LIG CONSERVA REV.</v>
          </cell>
          <cell r="C1425">
            <v>-1486.23</v>
          </cell>
          <cell r="D1425">
            <v>-16841.93</v>
          </cell>
        </row>
        <row r="1426">
          <cell r="A1426" t="str">
            <v>44407</v>
          </cell>
          <cell r="B1426" t="str">
            <v>PUB ST HIGH LTG ENVIRON REV.</v>
          </cell>
          <cell r="C1426">
            <v>-5169.46</v>
          </cell>
          <cell r="D1426">
            <v>-58478.34</v>
          </cell>
        </row>
        <row r="1427">
          <cell r="A1427" t="str">
            <v>44408</v>
          </cell>
          <cell r="B1427" t="str">
            <v>PUB ST HIGH LTG FRAN REV.</v>
          </cell>
          <cell r="C1427">
            <v>-20844.47</v>
          </cell>
          <cell r="D1427">
            <v>-246123.69</v>
          </cell>
        </row>
        <row r="1428">
          <cell r="A1428" t="str">
            <v>44409</v>
          </cell>
          <cell r="B1428" t="str">
            <v>PUB ST HIGH LTG GRS RECPT TAX</v>
          </cell>
          <cell r="C1428">
            <v>-7616.95</v>
          </cell>
          <cell r="D1428">
            <v>-86026.58</v>
          </cell>
        </row>
        <row r="1429">
          <cell r="A1429" t="str">
            <v>444</v>
          </cell>
          <cell r="B1429" t="str">
            <v>ACCOUNT TOTAL</v>
          </cell>
          <cell r="C1429">
            <v>-1023554.31</v>
          </cell>
          <cell r="D1429">
            <v>-11984741.67</v>
          </cell>
        </row>
        <row r="1430">
          <cell r="A1430" t="str">
            <v>44500</v>
          </cell>
          <cell r="B1430" t="str">
            <v>OTH SLS PUB AUTH OPT BILL PRO</v>
          </cell>
          <cell r="C1430">
            <v>0</v>
          </cell>
          <cell r="D1430">
            <v>-8620.36</v>
          </cell>
        </row>
        <row r="1431">
          <cell r="A1431" t="str">
            <v>44501</v>
          </cell>
          <cell r="B1431" t="str">
            <v>OTR SLS PUB AUTH BASE REVENUE</v>
          </cell>
          <cell r="C1431">
            <v>-4545773.68</v>
          </cell>
          <cell r="D1431">
            <v>-56297792.030000001</v>
          </cell>
        </row>
        <row r="1432">
          <cell r="A1432" t="str">
            <v>44503</v>
          </cell>
          <cell r="B1432" t="str">
            <v>OTHR SALES PUB AUTH FUEL ADJ</v>
          </cell>
          <cell r="C1432">
            <v>-4779255.6500000004</v>
          </cell>
          <cell r="D1432">
            <v>-59088540.789999999</v>
          </cell>
        </row>
        <row r="1433">
          <cell r="A1433" t="str">
            <v>44505</v>
          </cell>
          <cell r="B1433" t="str">
            <v>OTR SLS PUB AUTH CAPAC REV.</v>
          </cell>
          <cell r="C1433">
            <v>-342460.43</v>
          </cell>
          <cell r="D1433">
            <v>-4214499.8600000003</v>
          </cell>
        </row>
        <row r="1434">
          <cell r="A1434" t="str">
            <v>44506</v>
          </cell>
          <cell r="B1434" t="str">
            <v>OTR SLS PUB AUTH CONSERVA REV</v>
          </cell>
          <cell r="C1434">
            <v>-97102.97</v>
          </cell>
          <cell r="D1434">
            <v>-1194365.8899999999</v>
          </cell>
        </row>
        <row r="1435">
          <cell r="A1435" t="str">
            <v>44507</v>
          </cell>
          <cell r="B1435" t="str">
            <v>OTR SLS PUB AUTH ENVIRON REV.</v>
          </cell>
          <cell r="C1435">
            <v>-131778.51999999999</v>
          </cell>
          <cell r="D1435">
            <v>-1622651.5</v>
          </cell>
        </row>
        <row r="1436">
          <cell r="A1436" t="str">
            <v>44508</v>
          </cell>
          <cell r="B1436" t="str">
            <v>OTR SLS PUB AUTH FRAN REV.</v>
          </cell>
          <cell r="C1436">
            <v>-240775.08</v>
          </cell>
          <cell r="D1436">
            <v>-2836445.34</v>
          </cell>
        </row>
        <row r="1437">
          <cell r="A1437" t="str">
            <v>44509</v>
          </cell>
          <cell r="B1437" t="str">
            <v>OTR SLS PUB AUTH GRS RECPT TA</v>
          </cell>
          <cell r="C1437">
            <v>-254002.1</v>
          </cell>
          <cell r="D1437">
            <v>-3056909.42</v>
          </cell>
        </row>
        <row r="1438">
          <cell r="A1438" t="str">
            <v>445</v>
          </cell>
          <cell r="B1438" t="str">
            <v>ACCOUNT TOTAL</v>
          </cell>
          <cell r="C1438">
            <v>-10391148.43</v>
          </cell>
          <cell r="D1438">
            <v>-128319825.19</v>
          </cell>
        </row>
        <row r="1439">
          <cell r="A1439" t="str">
            <v>44701</v>
          </cell>
          <cell r="B1439" t="str">
            <v>RECOVERABLE SALES FOR RESALE</v>
          </cell>
          <cell r="C1439">
            <v>-229104.91</v>
          </cell>
          <cell r="D1439">
            <v>-4695990.84</v>
          </cell>
        </row>
        <row r="1440">
          <cell r="A1440" t="str">
            <v>44702</v>
          </cell>
          <cell r="B1440" t="str">
            <v>NON-RECOVBL SALES FOR RESALE</v>
          </cell>
          <cell r="C1440">
            <v>-5240.0200000000004</v>
          </cell>
          <cell r="D1440">
            <v>-150336.92000000001</v>
          </cell>
        </row>
        <row r="1441">
          <cell r="A1441" t="str">
            <v>44703</v>
          </cell>
          <cell r="B1441" t="str">
            <v>RECOVERABLE SALES FOR RESALE</v>
          </cell>
          <cell r="C1441">
            <v>-3484.25</v>
          </cell>
          <cell r="D1441">
            <v>-141175.26</v>
          </cell>
        </row>
        <row r="1442">
          <cell r="A1442" t="str">
            <v>44704</v>
          </cell>
          <cell r="B1442" t="str">
            <v>NON-RECOVBL SALES FOR RESALE</v>
          </cell>
          <cell r="C1442">
            <v>-1419.07</v>
          </cell>
          <cell r="D1442">
            <v>-37650.74</v>
          </cell>
        </row>
        <row r="1443">
          <cell r="A1443" t="str">
            <v>44705</v>
          </cell>
          <cell r="B1443" t="str">
            <v>PT TO PT TRANS SERVICE</v>
          </cell>
          <cell r="C1443">
            <v>-4459.6499999999996</v>
          </cell>
          <cell r="D1443">
            <v>-150791.63</v>
          </cell>
        </row>
        <row r="1444">
          <cell r="A1444" t="str">
            <v>44706</v>
          </cell>
          <cell r="B1444" t="str">
            <v>PT TO PT TRANS SERVICE ANCILL</v>
          </cell>
          <cell r="C1444">
            <v>-84.29</v>
          </cell>
          <cell r="D1444">
            <v>-3301.04</v>
          </cell>
        </row>
        <row r="1445">
          <cell r="A1445" t="str">
            <v>44707</v>
          </cell>
          <cell r="B1445" t="str">
            <v>PT TO PT TRANS TARIFF-REACT P</v>
          </cell>
          <cell r="C1445">
            <v>-310.64999999999998</v>
          </cell>
          <cell r="D1445">
            <v>-10325.120000000001</v>
          </cell>
        </row>
        <row r="1446">
          <cell r="A1446" t="str">
            <v>44710</v>
          </cell>
          <cell r="B1446" t="str">
            <v>UNUSED RESERVED-FIRM PT TO PT</v>
          </cell>
          <cell r="C1446">
            <v>0</v>
          </cell>
          <cell r="D1446">
            <v>0</v>
          </cell>
        </row>
        <row r="1447">
          <cell r="A1447" t="str">
            <v>44711</v>
          </cell>
          <cell r="B1447" t="str">
            <v>CAPACITY CONTRACT BB#4</v>
          </cell>
          <cell r="C1447">
            <v>0</v>
          </cell>
          <cell r="D1447">
            <v>0</v>
          </cell>
        </row>
        <row r="1448">
          <cell r="A1448" t="str">
            <v>44712</v>
          </cell>
          <cell r="B1448" t="str">
            <v>UNUSED RESERVED - FIRM REACTI</v>
          </cell>
          <cell r="C1448">
            <v>0</v>
          </cell>
          <cell r="D1448">
            <v>0</v>
          </cell>
        </row>
        <row r="1449">
          <cell r="A1449" t="str">
            <v>44713</v>
          </cell>
          <cell r="B1449" t="str">
            <v>O&amp;M CONTRACT BB#4</v>
          </cell>
          <cell r="C1449">
            <v>0</v>
          </cell>
          <cell r="D1449">
            <v>0</v>
          </cell>
        </row>
        <row r="1450">
          <cell r="A1450" t="str">
            <v>44715</v>
          </cell>
          <cell r="B1450" t="str">
            <v>UNUSED RESERVED-NONFIRM PT TO</v>
          </cell>
          <cell r="C1450">
            <v>0</v>
          </cell>
          <cell r="D1450">
            <v>0</v>
          </cell>
        </row>
        <row r="1451">
          <cell r="A1451" t="str">
            <v>44717</v>
          </cell>
          <cell r="B1451" t="str">
            <v>UNUSED RESERVED - NONFIRM REA</v>
          </cell>
          <cell r="C1451">
            <v>0</v>
          </cell>
          <cell r="D1451">
            <v>0</v>
          </cell>
        </row>
        <row r="1452">
          <cell r="A1452" t="str">
            <v>44720</v>
          </cell>
          <cell r="B1452" t="str">
            <v>SALES FOR RESALE - P/R</v>
          </cell>
          <cell r="C1452">
            <v>-2595271.58</v>
          </cell>
          <cell r="D1452">
            <v>-45543245.780000001</v>
          </cell>
        </row>
        <row r="1453">
          <cell r="A1453" t="str">
            <v>44731</v>
          </cell>
          <cell r="B1453" t="str">
            <v>FUEL - RETL BB4/HPP CONTRACT</v>
          </cell>
          <cell r="C1453">
            <v>0</v>
          </cell>
          <cell r="D1453">
            <v>0</v>
          </cell>
        </row>
        <row r="1454">
          <cell r="A1454" t="str">
            <v>44732</v>
          </cell>
          <cell r="B1454" t="str">
            <v>FUEL - WHSL BB4/HPP CONTRACT</v>
          </cell>
          <cell r="C1454">
            <v>0</v>
          </cell>
          <cell r="D1454">
            <v>0</v>
          </cell>
        </row>
        <row r="1455">
          <cell r="A1455" t="str">
            <v>44733</v>
          </cell>
          <cell r="B1455" t="str">
            <v>O&amp;M BB4/HPP CONTRACT</v>
          </cell>
          <cell r="C1455">
            <v>0</v>
          </cell>
          <cell r="D1455">
            <v>0</v>
          </cell>
        </row>
        <row r="1456">
          <cell r="A1456" t="str">
            <v>44734</v>
          </cell>
          <cell r="B1456" t="str">
            <v>CAPACITY BB4/HPP CONTRACT</v>
          </cell>
          <cell r="C1456">
            <v>0</v>
          </cell>
          <cell r="D1456">
            <v>0</v>
          </cell>
        </row>
        <row r="1457">
          <cell r="A1457" t="str">
            <v>44739</v>
          </cell>
          <cell r="B1457" t="str">
            <v>MKT BASED SALES</v>
          </cell>
          <cell r="C1457">
            <v>0</v>
          </cell>
          <cell r="D1457">
            <v>11600</v>
          </cell>
        </row>
        <row r="1458">
          <cell r="A1458" t="str">
            <v>44741</v>
          </cell>
          <cell r="B1458" t="str">
            <v>FUEL-RETL BB STATION SALES</v>
          </cell>
          <cell r="C1458">
            <v>0</v>
          </cell>
          <cell r="D1458">
            <v>0</v>
          </cell>
        </row>
        <row r="1459">
          <cell r="A1459" t="str">
            <v>44742</v>
          </cell>
          <cell r="B1459" t="str">
            <v>FUEL-WHSL BB STATION SALES</v>
          </cell>
          <cell r="C1459">
            <v>0</v>
          </cell>
          <cell r="D1459">
            <v>0</v>
          </cell>
        </row>
        <row r="1460">
          <cell r="A1460" t="str">
            <v>44743</v>
          </cell>
          <cell r="B1460" t="str">
            <v>O&amp;M BB STATION SALES</v>
          </cell>
          <cell r="C1460">
            <v>0</v>
          </cell>
          <cell r="D1460">
            <v>0</v>
          </cell>
        </row>
        <row r="1461">
          <cell r="A1461" t="str">
            <v>44744</v>
          </cell>
          <cell r="B1461" t="str">
            <v>CAPACITY BB STATION SALES</v>
          </cell>
          <cell r="C1461">
            <v>0</v>
          </cell>
          <cell r="D1461">
            <v>0</v>
          </cell>
        </row>
        <row r="1462">
          <cell r="A1462" t="str">
            <v>44745</v>
          </cell>
          <cell r="B1462" t="str">
            <v>PT TO PT TRANS TARIFF-SRVC CH</v>
          </cell>
          <cell r="C1462">
            <v>0</v>
          </cell>
          <cell r="D1462">
            <v>0</v>
          </cell>
        </row>
        <row r="1463">
          <cell r="A1463" t="str">
            <v>44746</v>
          </cell>
          <cell r="B1463" t="str">
            <v>PT TO PT TRANS TARIFF-ANCILLA</v>
          </cell>
          <cell r="C1463">
            <v>0</v>
          </cell>
          <cell r="D1463">
            <v>0</v>
          </cell>
        </row>
        <row r="1464">
          <cell r="A1464" t="str">
            <v>44747</v>
          </cell>
          <cell r="B1464" t="str">
            <v>PT TO PT TRAN TARIFF-REACT PW</v>
          </cell>
          <cell r="C1464">
            <v>0</v>
          </cell>
          <cell r="D1464">
            <v>0</v>
          </cell>
        </row>
        <row r="1465">
          <cell r="A1465" t="str">
            <v>44753</v>
          </cell>
          <cell r="B1465" t="str">
            <v>SALES FOR RESALE FUEL/O&amp;M REV</v>
          </cell>
          <cell r="C1465">
            <v>0</v>
          </cell>
          <cell r="D1465">
            <v>0</v>
          </cell>
        </row>
        <row r="1466">
          <cell r="A1466" t="str">
            <v>44755</v>
          </cell>
          <cell r="B1466" t="str">
            <v>PT TO PT TRANS TARIFF-SERVICE</v>
          </cell>
          <cell r="C1466">
            <v>0</v>
          </cell>
          <cell r="D1466">
            <v>0</v>
          </cell>
        </row>
        <row r="1467">
          <cell r="A1467" t="str">
            <v>44756</v>
          </cell>
          <cell r="B1467" t="str">
            <v>PT TO PT TRANS TARIFF-ANCILLA</v>
          </cell>
          <cell r="C1467">
            <v>0</v>
          </cell>
          <cell r="D1467">
            <v>0</v>
          </cell>
        </row>
        <row r="1468">
          <cell r="A1468" t="str">
            <v>44757</v>
          </cell>
          <cell r="B1468" t="str">
            <v>PT TO PT TRANS TARIFF-REACTIV</v>
          </cell>
          <cell r="C1468">
            <v>0</v>
          </cell>
          <cell r="D1468">
            <v>0</v>
          </cell>
        </row>
        <row r="1469">
          <cell r="A1469" t="str">
            <v>447</v>
          </cell>
          <cell r="B1469" t="str">
            <v>ACCOUNT TOTAL</v>
          </cell>
          <cell r="C1469">
            <v>-2839374.42</v>
          </cell>
          <cell r="D1469">
            <v>-50721217.329999998</v>
          </cell>
        </row>
        <row r="1470">
          <cell r="A1470" t="str">
            <v>44901</v>
          </cell>
          <cell r="B1470" t="str">
            <v>PROVISION FOR RATE REFUNDS</v>
          </cell>
          <cell r="C1470">
            <v>0</v>
          </cell>
          <cell r="D1470">
            <v>0</v>
          </cell>
        </row>
        <row r="1471">
          <cell r="A1471" t="str">
            <v>449</v>
          </cell>
          <cell r="B1471" t="str">
            <v>ACCOUNT TOTAL</v>
          </cell>
          <cell r="C1471">
            <v>0</v>
          </cell>
          <cell r="D1471">
            <v>0</v>
          </cell>
        </row>
        <row r="1472">
          <cell r="A1472" t="str">
            <v>45100</v>
          </cell>
          <cell r="B1472" t="str">
            <v>MISC SERV REVENUE SERVICE CHG</v>
          </cell>
          <cell r="C1472">
            <v>-858731.29</v>
          </cell>
          <cell r="D1472">
            <v>-11683431</v>
          </cell>
        </row>
        <row r="1473">
          <cell r="A1473" t="str">
            <v>451</v>
          </cell>
          <cell r="B1473" t="str">
            <v>ACCOUNT TOTAL</v>
          </cell>
          <cell r="C1473">
            <v>-858731.29</v>
          </cell>
          <cell r="D1473">
            <v>-11683431</v>
          </cell>
        </row>
        <row r="1474">
          <cell r="A1474" t="str">
            <v>45400</v>
          </cell>
          <cell r="B1474" t="str">
            <v>RENT REVENUE-COMMERCIAL PROP</v>
          </cell>
          <cell r="C1474">
            <v>-18066.8</v>
          </cell>
          <cell r="D1474">
            <v>-223577.3</v>
          </cell>
        </row>
        <row r="1475">
          <cell r="A1475" t="str">
            <v>45401</v>
          </cell>
          <cell r="B1475" t="str">
            <v>RENT FROM ELECTRICAL EQUIPMEN</v>
          </cell>
          <cell r="C1475">
            <v>-12445.7</v>
          </cell>
          <cell r="D1475">
            <v>-155373.20000000001</v>
          </cell>
        </row>
        <row r="1476">
          <cell r="A1476" t="str">
            <v>45402</v>
          </cell>
          <cell r="B1476" t="str">
            <v>RENT REVENUE AGRICULTURAL PRO</v>
          </cell>
          <cell r="C1476">
            <v>-1715</v>
          </cell>
          <cell r="D1476">
            <v>-35348.86</v>
          </cell>
        </row>
        <row r="1477">
          <cell r="A1477" t="str">
            <v>45403</v>
          </cell>
          <cell r="B1477" t="str">
            <v>RENT- POLE ATTACHMENTS</v>
          </cell>
          <cell r="C1477">
            <v>-414903.61</v>
          </cell>
          <cell r="D1477">
            <v>-5950101.4699999997</v>
          </cell>
        </row>
        <row r="1478">
          <cell r="A1478" t="str">
            <v>45404</v>
          </cell>
          <cell r="B1478" t="str">
            <v>PLAZA MEETING ROOM RENTS</v>
          </cell>
          <cell r="C1478">
            <v>0</v>
          </cell>
          <cell r="D1478">
            <v>-8650</v>
          </cell>
        </row>
        <row r="1479">
          <cell r="A1479" t="str">
            <v>45405</v>
          </cell>
          <cell r="B1479" t="str">
            <v>TELECOMMUNICATIONS/METRO LINK</v>
          </cell>
          <cell r="C1479">
            <v>-221440.59</v>
          </cell>
          <cell r="D1479">
            <v>-2974186.03</v>
          </cell>
        </row>
        <row r="1480">
          <cell r="A1480" t="str">
            <v>45406</v>
          </cell>
          <cell r="B1480" t="str">
            <v>TELECOMM/METROLINK/POLE ATTAC</v>
          </cell>
          <cell r="C1480">
            <v>-648.12</v>
          </cell>
          <cell r="D1480">
            <v>-13563.79</v>
          </cell>
        </row>
        <row r="1481">
          <cell r="A1481" t="str">
            <v>45407</v>
          </cell>
          <cell r="B1481" t="str">
            <v>RENTS-HOOKERS POINT DOCK</v>
          </cell>
          <cell r="C1481">
            <v>0</v>
          </cell>
          <cell r="D1481">
            <v>-10000</v>
          </cell>
        </row>
        <row r="1482">
          <cell r="A1482" t="str">
            <v>45410</v>
          </cell>
          <cell r="B1482" t="str">
            <v>RENTAL INCOME-AFFILIATES</v>
          </cell>
          <cell r="C1482">
            <v>-114102.29</v>
          </cell>
          <cell r="D1482">
            <v>-1455537.65</v>
          </cell>
        </row>
        <row r="1483">
          <cell r="A1483" t="str">
            <v>454</v>
          </cell>
          <cell r="B1483" t="str">
            <v>ACCOUNT TOTAL</v>
          </cell>
          <cell r="C1483">
            <v>-783322.11</v>
          </cell>
          <cell r="D1483">
            <v>-10826338.300000001</v>
          </cell>
        </row>
        <row r="1484">
          <cell r="A1484" t="str">
            <v>45510</v>
          </cell>
          <cell r="B1484" t="str">
            <v>RENTAL INCOME-DIVISIONS</v>
          </cell>
          <cell r="C1484">
            <v>-33339.17</v>
          </cell>
          <cell r="D1484">
            <v>-400331.87</v>
          </cell>
        </row>
        <row r="1485">
          <cell r="A1485" t="str">
            <v>455</v>
          </cell>
          <cell r="B1485" t="str">
            <v>ACCOUNT TOTAL</v>
          </cell>
          <cell r="C1485">
            <v>-33339.17</v>
          </cell>
          <cell r="D1485">
            <v>-400331.87</v>
          </cell>
        </row>
        <row r="1486">
          <cell r="A1486" t="str">
            <v>45601</v>
          </cell>
          <cell r="B1486" t="str">
            <v>OTHER ELEC REV OTH SALES, NET</v>
          </cell>
          <cell r="C1486">
            <v>1047.06</v>
          </cell>
          <cell r="D1486">
            <v>-653998.93999999994</v>
          </cell>
        </row>
        <row r="1487">
          <cell r="A1487" t="str">
            <v>45602</v>
          </cell>
          <cell r="B1487" t="str">
            <v>OTHR ELECT REVENUE STEAM SALE</v>
          </cell>
          <cell r="C1487">
            <v>0</v>
          </cell>
          <cell r="D1487">
            <v>0</v>
          </cell>
        </row>
        <row r="1488">
          <cell r="A1488" t="str">
            <v>45603</v>
          </cell>
          <cell r="B1488" t="str">
            <v>COMM/IND E S JOB ORDER REVENU</v>
          </cell>
          <cell r="C1488">
            <v>-13669.71</v>
          </cell>
          <cell r="D1488">
            <v>-128965.85</v>
          </cell>
        </row>
        <row r="1489">
          <cell r="A1489" t="str">
            <v>45604</v>
          </cell>
          <cell r="B1489" t="str">
            <v>OTHR ELEC REVENUE SALES TAX</v>
          </cell>
          <cell r="C1489">
            <v>-5181.66</v>
          </cell>
          <cell r="D1489">
            <v>-60279</v>
          </cell>
        </row>
        <row r="1490">
          <cell r="A1490" t="str">
            <v>45605</v>
          </cell>
          <cell r="B1490" t="str">
            <v>COSMOS-AFFIL REV-FIXED CAP</v>
          </cell>
          <cell r="C1490">
            <v>-38100</v>
          </cell>
          <cell r="D1490">
            <v>-457200</v>
          </cell>
        </row>
        <row r="1491">
          <cell r="A1491" t="str">
            <v>45606</v>
          </cell>
          <cell r="B1491" t="str">
            <v>COSMOS-DIVISIONS REV-FIXED CA</v>
          </cell>
          <cell r="C1491">
            <v>-17500</v>
          </cell>
          <cell r="D1491">
            <v>-210000</v>
          </cell>
        </row>
        <row r="1492">
          <cell r="A1492" t="str">
            <v>45607</v>
          </cell>
          <cell r="B1492" t="str">
            <v>REV-SALE OF TRAINING PROGRAMS</v>
          </cell>
          <cell r="C1492">
            <v>-23500</v>
          </cell>
          <cell r="D1492">
            <v>-23500</v>
          </cell>
        </row>
        <row r="1493">
          <cell r="A1493" t="str">
            <v>45609</v>
          </cell>
          <cell r="B1493" t="str">
            <v>OTHER REV-COMM &amp; IND AUDIT</v>
          </cell>
          <cell r="C1493">
            <v>0</v>
          </cell>
          <cell r="D1493">
            <v>0</v>
          </cell>
        </row>
        <row r="1494">
          <cell r="A1494" t="str">
            <v>45610</v>
          </cell>
          <cell r="B1494" t="str">
            <v>OTH ELECTRIC REVENUE PARKING</v>
          </cell>
          <cell r="C1494">
            <v>-4166.67</v>
          </cell>
          <cell r="D1494">
            <v>-51143.81</v>
          </cell>
        </row>
        <row r="1495">
          <cell r="A1495" t="str">
            <v>45611</v>
          </cell>
          <cell r="B1495" t="str">
            <v>JOB ORDER REVENUES</v>
          </cell>
          <cell r="C1495">
            <v>-2151.19</v>
          </cell>
          <cell r="D1495">
            <v>-24935.79</v>
          </cell>
        </row>
        <row r="1496">
          <cell r="A1496" t="str">
            <v>45612</v>
          </cell>
          <cell r="B1496" t="str">
            <v>OTHER REVENUE-BERS-BLDG ENERG</v>
          </cell>
          <cell r="C1496">
            <v>0</v>
          </cell>
          <cell r="D1496">
            <v>-3710</v>
          </cell>
        </row>
        <row r="1497">
          <cell r="A1497" t="str">
            <v>45614</v>
          </cell>
          <cell r="B1497" t="str">
            <v>WHEELING</v>
          </cell>
          <cell r="C1497">
            <v>-204971.87</v>
          </cell>
          <cell r="D1497">
            <v>-2672987.58</v>
          </cell>
        </row>
        <row r="1498">
          <cell r="A1498" t="str">
            <v>45615</v>
          </cell>
          <cell r="B1498" t="str">
            <v>REV-MAINT COGEN TRANS LINES</v>
          </cell>
          <cell r="C1498">
            <v>-50084.81</v>
          </cell>
          <cell r="D1498">
            <v>-595085.14</v>
          </cell>
        </row>
        <row r="1499">
          <cell r="A1499" t="str">
            <v>45616</v>
          </cell>
          <cell r="B1499" t="str">
            <v>DEMOLITION SERVICE CHARGE</v>
          </cell>
          <cell r="C1499">
            <v>0</v>
          </cell>
          <cell r="D1499">
            <v>-800</v>
          </cell>
        </row>
        <row r="1500">
          <cell r="A1500" t="str">
            <v>45621</v>
          </cell>
          <cell r="B1500" t="str">
            <v>TELECOM./METRO LINK/J.O.</v>
          </cell>
          <cell r="C1500">
            <v>0</v>
          </cell>
          <cell r="D1500">
            <v>-52659.35</v>
          </cell>
        </row>
        <row r="1501">
          <cell r="A1501" t="str">
            <v>45623</v>
          </cell>
          <cell r="B1501" t="str">
            <v>REV - BB4 GYPSUM SALES</v>
          </cell>
          <cell r="C1501">
            <v>-111003.35</v>
          </cell>
          <cell r="D1501">
            <v>-1638371.4</v>
          </cell>
        </row>
        <row r="1502">
          <cell r="A1502" t="str">
            <v>45624</v>
          </cell>
          <cell r="B1502" t="str">
            <v>REV - POLK SULFURIC ACID SALE</v>
          </cell>
          <cell r="C1502">
            <v>-129203.41</v>
          </cell>
          <cell r="D1502">
            <v>-914097.05</v>
          </cell>
        </row>
        <row r="1503">
          <cell r="A1503" t="str">
            <v>45625</v>
          </cell>
          <cell r="B1503" t="str">
            <v>REVENUE - GREEN POWER PROGRAM</v>
          </cell>
          <cell r="C1503">
            <v>-6735</v>
          </cell>
          <cell r="D1503">
            <v>-66990</v>
          </cell>
        </row>
        <row r="1504">
          <cell r="A1504" t="str">
            <v>45626</v>
          </cell>
          <cell r="B1504" t="str">
            <v>REVENUE - EXHAUST HEAT</v>
          </cell>
          <cell r="C1504">
            <v>-7577.81</v>
          </cell>
          <cell r="D1504">
            <v>-7940.65</v>
          </cell>
        </row>
        <row r="1505">
          <cell r="A1505" t="str">
            <v>45627</v>
          </cell>
          <cell r="B1505" t="str">
            <v>REVENUE - WATER HEATER LEASE</v>
          </cell>
          <cell r="C1505">
            <v>0</v>
          </cell>
          <cell r="D1505">
            <v>0</v>
          </cell>
        </row>
        <row r="1506">
          <cell r="A1506" t="str">
            <v>45628</v>
          </cell>
          <cell r="B1506" t="str">
            <v>OTHER OPERATING REVENUE MANAT</v>
          </cell>
          <cell r="C1506">
            <v>16534.900000000001</v>
          </cell>
          <cell r="D1506">
            <v>0</v>
          </cell>
        </row>
        <row r="1507">
          <cell r="A1507" t="str">
            <v>45629</v>
          </cell>
          <cell r="B1507" t="str">
            <v>TRANSLOADING - BIG BEND STATI</v>
          </cell>
          <cell r="C1507">
            <v>0</v>
          </cell>
          <cell r="D1507">
            <v>0</v>
          </cell>
        </row>
        <row r="1508">
          <cell r="A1508" t="str">
            <v>45630</v>
          </cell>
          <cell r="B1508" t="str">
            <v>PT TO PT TRANS TARIFF-SRVC CH</v>
          </cell>
          <cell r="C1508">
            <v>-565239.61</v>
          </cell>
          <cell r="D1508">
            <v>-6849222.5700000003</v>
          </cell>
        </row>
        <row r="1509">
          <cell r="A1509" t="str">
            <v>45631</v>
          </cell>
          <cell r="B1509" t="str">
            <v>PT TO PT TRANS TARIFF-ANCILLA</v>
          </cell>
          <cell r="C1509">
            <v>-19466.87</v>
          </cell>
          <cell r="D1509">
            <v>-234828.19</v>
          </cell>
        </row>
        <row r="1510">
          <cell r="A1510" t="str">
            <v>45632</v>
          </cell>
          <cell r="B1510" t="str">
            <v>PT TO PT TRAN TARIFF-REACT PW</v>
          </cell>
          <cell r="C1510">
            <v>-39137.46</v>
          </cell>
          <cell r="D1510">
            <v>-473878.7</v>
          </cell>
        </row>
        <row r="1511">
          <cell r="A1511" t="str">
            <v>45641</v>
          </cell>
          <cell r="B1511" t="str">
            <v>REVENUE-JOB ORD-PE&amp;C</v>
          </cell>
          <cell r="C1511">
            <v>-6031.29</v>
          </cell>
          <cell r="D1511">
            <v>-52059.22</v>
          </cell>
        </row>
        <row r="1512">
          <cell r="A1512" t="str">
            <v>45642</v>
          </cell>
          <cell r="B1512" t="str">
            <v>DIRECT COSTS-JOB ORD-PE&amp;C</v>
          </cell>
          <cell r="C1512">
            <v>6031.29</v>
          </cell>
          <cell r="D1512">
            <v>52059.22</v>
          </cell>
        </row>
        <row r="1513">
          <cell r="A1513" t="str">
            <v>45643</v>
          </cell>
          <cell r="B1513" t="str">
            <v>HPP OPERATIONS</v>
          </cell>
          <cell r="C1513">
            <v>0</v>
          </cell>
          <cell r="D1513">
            <v>0</v>
          </cell>
        </row>
        <row r="1514">
          <cell r="A1514" t="str">
            <v>45651</v>
          </cell>
          <cell r="B1514" t="str">
            <v>REVENUE-JOB ORD-AT COST</v>
          </cell>
          <cell r="C1514">
            <v>-6727.5</v>
          </cell>
          <cell r="D1514">
            <v>-77388.37</v>
          </cell>
        </row>
        <row r="1515">
          <cell r="A1515" t="str">
            <v>45652</v>
          </cell>
          <cell r="B1515" t="str">
            <v>JOB ORDER-DIRECT COSTS-AT COS</v>
          </cell>
          <cell r="C1515">
            <v>5909.39</v>
          </cell>
          <cell r="D1515">
            <v>54369.5</v>
          </cell>
        </row>
        <row r="1516">
          <cell r="A1516" t="str">
            <v>45671</v>
          </cell>
          <cell r="B1516" t="str">
            <v>UNBILLED REVENUE</v>
          </cell>
          <cell r="C1516">
            <v>3020574</v>
          </cell>
          <cell r="D1516">
            <v>-1489677</v>
          </cell>
        </row>
        <row r="1517">
          <cell r="A1517" t="str">
            <v>45677</v>
          </cell>
          <cell r="B1517" t="str">
            <v>DEFERRED CONSERVATION REV</v>
          </cell>
          <cell r="C1517">
            <v>-116431</v>
          </cell>
          <cell r="D1517">
            <v>2865821</v>
          </cell>
        </row>
        <row r="1518">
          <cell r="A1518" t="str">
            <v>45678</v>
          </cell>
          <cell r="B1518" t="str">
            <v>DEFERRED CONSERVATION REV-INT</v>
          </cell>
          <cell r="C1518">
            <v>9669</v>
          </cell>
          <cell r="D1518">
            <v>75349</v>
          </cell>
        </row>
        <row r="1519">
          <cell r="A1519" t="str">
            <v>45679</v>
          </cell>
          <cell r="B1519" t="str">
            <v>PRIOR DEF CONSERVATION REV</v>
          </cell>
          <cell r="C1519">
            <v>-200413</v>
          </cell>
          <cell r="D1519">
            <v>-2405000</v>
          </cell>
        </row>
        <row r="1520">
          <cell r="A1520" t="str">
            <v>45698</v>
          </cell>
          <cell r="B1520" t="str">
            <v>DEFERRED REVENUE 1998</v>
          </cell>
          <cell r="C1520">
            <v>0</v>
          </cell>
          <cell r="D1520">
            <v>0</v>
          </cell>
        </row>
        <row r="1521">
          <cell r="A1521" t="str">
            <v>45699</v>
          </cell>
          <cell r="B1521" t="str">
            <v>DEFERRED REVENUE</v>
          </cell>
          <cell r="C1521">
            <v>0</v>
          </cell>
          <cell r="D1521">
            <v>0</v>
          </cell>
        </row>
        <row r="1522">
          <cell r="A1522" t="str">
            <v>456</v>
          </cell>
          <cell r="B1522" t="str">
            <v>ACCOUNT TOTAL</v>
          </cell>
          <cell r="C1522">
            <v>1492473.43</v>
          </cell>
          <cell r="D1522">
            <v>-16097119.890000001</v>
          </cell>
        </row>
        <row r="1523">
          <cell r="A1523" t="str">
            <v>50011</v>
          </cell>
          <cell r="B1523" t="str">
            <v>SUPV&amp;ENG-DINNER LAKE</v>
          </cell>
          <cell r="C1523">
            <v>0</v>
          </cell>
          <cell r="D1523">
            <v>-720</v>
          </cell>
        </row>
        <row r="1524">
          <cell r="A1524" t="str">
            <v>50040</v>
          </cell>
          <cell r="B1524" t="str">
            <v>SUPV&amp;ENG-BB MISC</v>
          </cell>
          <cell r="C1524">
            <v>0</v>
          </cell>
          <cell r="D1524">
            <v>0</v>
          </cell>
        </row>
        <row r="1525">
          <cell r="A1525" t="str">
            <v>50044</v>
          </cell>
          <cell r="B1525" t="str">
            <v>SUPV&amp;ENG-BB4</v>
          </cell>
          <cell r="C1525">
            <v>0</v>
          </cell>
          <cell r="D1525">
            <v>0</v>
          </cell>
        </row>
        <row r="1526">
          <cell r="A1526" t="str">
            <v>50049</v>
          </cell>
          <cell r="B1526" t="str">
            <v>SUPV&amp;ENG-BB</v>
          </cell>
          <cell r="C1526">
            <v>315297.94</v>
          </cell>
          <cell r="D1526">
            <v>3035636.83</v>
          </cell>
        </row>
        <row r="1527">
          <cell r="A1527" t="str">
            <v>50050</v>
          </cell>
          <cell r="B1527" t="str">
            <v>SUPV&amp;ENG-GN 1-6</v>
          </cell>
          <cell r="C1527">
            <v>0</v>
          </cell>
          <cell r="D1527">
            <v>114.06</v>
          </cell>
        </row>
        <row r="1528">
          <cell r="A1528" t="str">
            <v>50058</v>
          </cell>
          <cell r="B1528" t="str">
            <v>SUPV&amp;ENG-GN 1-4</v>
          </cell>
          <cell r="C1528">
            <v>0</v>
          </cell>
          <cell r="D1528">
            <v>0</v>
          </cell>
        </row>
        <row r="1529">
          <cell r="A1529" t="str">
            <v>50059</v>
          </cell>
          <cell r="B1529" t="str">
            <v>SUPV&amp;ENG-GN COAL UNITS</v>
          </cell>
          <cell r="C1529">
            <v>1200.22</v>
          </cell>
          <cell r="D1529">
            <v>7016.82</v>
          </cell>
        </row>
        <row r="1530">
          <cell r="A1530" t="str">
            <v>50067</v>
          </cell>
          <cell r="B1530" t="str">
            <v>SUPV&amp;ENG-ENERGY SUPPLY MACHIN</v>
          </cell>
          <cell r="C1530">
            <v>0</v>
          </cell>
          <cell r="D1530">
            <v>0</v>
          </cell>
        </row>
        <row r="1531">
          <cell r="A1531" t="str">
            <v>50068</v>
          </cell>
          <cell r="B1531" t="str">
            <v>SUPV&amp;ENG-HP</v>
          </cell>
          <cell r="C1531">
            <v>0</v>
          </cell>
          <cell r="D1531">
            <v>758.86</v>
          </cell>
        </row>
        <row r="1532">
          <cell r="A1532" t="str">
            <v>50069</v>
          </cell>
          <cell r="B1532" t="str">
            <v>SUP &amp; ENG- HOOKERS PT STANDBY</v>
          </cell>
          <cell r="C1532">
            <v>0</v>
          </cell>
          <cell r="D1532">
            <v>0</v>
          </cell>
        </row>
        <row r="1533">
          <cell r="A1533" t="str">
            <v>50083</v>
          </cell>
          <cell r="B1533" t="str">
            <v>SUPV &amp; ENG - BB3 FGD</v>
          </cell>
          <cell r="C1533">
            <v>0</v>
          </cell>
          <cell r="D1533">
            <v>0</v>
          </cell>
        </row>
        <row r="1534">
          <cell r="A1534" t="str">
            <v>50084</v>
          </cell>
          <cell r="B1534" t="str">
            <v>SUPV&amp;ENG-BB4 FGD</v>
          </cell>
          <cell r="C1534">
            <v>6407.62</v>
          </cell>
          <cell r="D1534">
            <v>81608.759999999995</v>
          </cell>
        </row>
        <row r="1535">
          <cell r="A1535" t="str">
            <v>500</v>
          </cell>
          <cell r="B1535" t="str">
            <v>ACCOUNT TOTAL</v>
          </cell>
          <cell r="C1535">
            <v>322905.78000000003</v>
          </cell>
          <cell r="D1535">
            <v>3124415.33</v>
          </cell>
        </row>
        <row r="1536">
          <cell r="A1536" t="str">
            <v>50101</v>
          </cell>
          <cell r="B1536" t="str">
            <v>RECOVERABLE FUEL-WHLSE</v>
          </cell>
          <cell r="C1536">
            <v>279279.39</v>
          </cell>
          <cell r="D1536">
            <v>7355531.4800000004</v>
          </cell>
        </row>
        <row r="1537">
          <cell r="A1537" t="str">
            <v>50102</v>
          </cell>
          <cell r="B1537" t="str">
            <v>RECOVERABLE FUEL-WHLSE</v>
          </cell>
          <cell r="C1537">
            <v>-279279.39</v>
          </cell>
          <cell r="D1537">
            <v>-7355531.4800000004</v>
          </cell>
        </row>
        <row r="1538">
          <cell r="A1538" t="str">
            <v>50103</v>
          </cell>
          <cell r="B1538" t="str">
            <v>NONRECOVERABLE FUEL-WHSLE</v>
          </cell>
          <cell r="C1538">
            <v>12256.73</v>
          </cell>
          <cell r="D1538">
            <v>163907.48000000001</v>
          </cell>
        </row>
        <row r="1539">
          <cell r="A1539" t="str">
            <v>50104</v>
          </cell>
          <cell r="B1539" t="str">
            <v>NONRECOVERABLE FUEL-WHLSE</v>
          </cell>
          <cell r="C1539">
            <v>-12256.73</v>
          </cell>
          <cell r="D1539">
            <v>-163907.48000000001</v>
          </cell>
        </row>
        <row r="1540">
          <cell r="A1540" t="str">
            <v>50107</v>
          </cell>
          <cell r="B1540" t="str">
            <v>NON RECOV FUEL - BB4 COAL</v>
          </cell>
          <cell r="C1540">
            <v>0</v>
          </cell>
          <cell r="D1540">
            <v>0</v>
          </cell>
        </row>
        <row r="1541">
          <cell r="A1541" t="str">
            <v>50109</v>
          </cell>
          <cell r="B1541" t="str">
            <v>NON RECOV FUEL - BB COAL</v>
          </cell>
          <cell r="C1541">
            <v>194633.89</v>
          </cell>
          <cell r="D1541">
            <v>1390371.22</v>
          </cell>
        </row>
        <row r="1542">
          <cell r="A1542" t="str">
            <v>50119</v>
          </cell>
          <cell r="B1542" t="str">
            <v>NON RECOV FUEL - GN COAL</v>
          </cell>
          <cell r="C1542">
            <v>0</v>
          </cell>
          <cell r="D1542">
            <v>4074.79</v>
          </cell>
        </row>
        <row r="1543">
          <cell r="A1543" t="str">
            <v>50128</v>
          </cell>
          <cell r="B1543" t="str">
            <v>NON RECOV FUEL - HP1-6 #6 OIL</v>
          </cell>
          <cell r="C1543">
            <v>0</v>
          </cell>
          <cell r="D1543">
            <v>439.72</v>
          </cell>
        </row>
        <row r="1544">
          <cell r="A1544" t="str">
            <v>50135</v>
          </cell>
          <cell r="B1544" t="str">
            <v>NON RECOV FUEL - DL NAT GAS</v>
          </cell>
          <cell r="C1544">
            <v>0</v>
          </cell>
          <cell r="D1544">
            <v>0</v>
          </cell>
        </row>
        <row r="1545">
          <cell r="A1545" t="str">
            <v>50138</v>
          </cell>
          <cell r="B1545" t="str">
            <v>NON RECOV FUEL - DL #6 OIL</v>
          </cell>
          <cell r="C1545">
            <v>0</v>
          </cell>
          <cell r="D1545">
            <v>0</v>
          </cell>
        </row>
        <row r="1546">
          <cell r="A1546" t="str">
            <v>50147</v>
          </cell>
          <cell r="B1546" t="str">
            <v>RECOV FUEL - BB4 COAL</v>
          </cell>
          <cell r="C1546">
            <v>0</v>
          </cell>
          <cell r="D1546">
            <v>0</v>
          </cell>
        </row>
        <row r="1547">
          <cell r="A1547" t="str">
            <v>50149</v>
          </cell>
          <cell r="B1547" t="str">
            <v>RECOV FUEL - BB COAL</v>
          </cell>
          <cell r="C1547">
            <v>13634368.77</v>
          </cell>
          <cell r="D1547">
            <v>206960452.27000001</v>
          </cell>
        </row>
        <row r="1548">
          <cell r="A1548" t="str">
            <v>50159</v>
          </cell>
          <cell r="B1548" t="str">
            <v>RECOV FUEL - GN COAL</v>
          </cell>
          <cell r="C1548">
            <v>0</v>
          </cell>
          <cell r="D1548">
            <v>0</v>
          </cell>
        </row>
        <row r="1549">
          <cell r="A1549" t="str">
            <v>50168</v>
          </cell>
          <cell r="B1549" t="str">
            <v>RECOV FUEL - HP #6 OIL</v>
          </cell>
          <cell r="C1549">
            <v>0</v>
          </cell>
          <cell r="D1549">
            <v>0</v>
          </cell>
        </row>
        <row r="1550">
          <cell r="A1550" t="str">
            <v>50175</v>
          </cell>
          <cell r="B1550" t="str">
            <v>RECOV FUEL - DL NAT GAS</v>
          </cell>
          <cell r="C1550">
            <v>0</v>
          </cell>
          <cell r="D1550">
            <v>0</v>
          </cell>
        </row>
        <row r="1551">
          <cell r="A1551" t="str">
            <v>50178</v>
          </cell>
          <cell r="B1551" t="str">
            <v>RECOV FUEL - DL #6 OIL</v>
          </cell>
          <cell r="C1551">
            <v>0</v>
          </cell>
          <cell r="D1551">
            <v>0</v>
          </cell>
        </row>
        <row r="1552">
          <cell r="A1552" t="str">
            <v>501</v>
          </cell>
          <cell r="B1552" t="str">
            <v>ACCOUNT TOTAL</v>
          </cell>
          <cell r="C1552">
            <v>13829002.66</v>
          </cell>
          <cell r="D1552">
            <v>208355338</v>
          </cell>
        </row>
        <row r="1553">
          <cell r="A1553" t="str">
            <v>50211</v>
          </cell>
          <cell r="B1553" t="str">
            <v>STEAM OPERATIONS-DINNER LAKE</v>
          </cell>
          <cell r="C1553">
            <v>0</v>
          </cell>
          <cell r="D1553">
            <v>0</v>
          </cell>
        </row>
        <row r="1554">
          <cell r="A1554" t="str">
            <v>50244</v>
          </cell>
          <cell r="B1554" t="str">
            <v>STEAM OPERATIONS-BB4</v>
          </cell>
          <cell r="C1554">
            <v>0</v>
          </cell>
          <cell r="D1554">
            <v>2404</v>
          </cell>
        </row>
        <row r="1555">
          <cell r="A1555" t="str">
            <v>50249</v>
          </cell>
          <cell r="B1555" t="str">
            <v>STEAM OPERATIONS-BIG BEND</v>
          </cell>
          <cell r="C1555">
            <v>745199.35</v>
          </cell>
          <cell r="D1555">
            <v>4115047.86</v>
          </cell>
        </row>
        <row r="1556">
          <cell r="A1556" t="str">
            <v>50250</v>
          </cell>
          <cell r="B1556" t="str">
            <v>STEAM OPERATIONS-GN1-4</v>
          </cell>
          <cell r="C1556">
            <v>0</v>
          </cell>
          <cell r="D1556">
            <v>0</v>
          </cell>
        </row>
        <row r="1557">
          <cell r="A1557" t="str">
            <v>50258</v>
          </cell>
          <cell r="B1557" t="str">
            <v>STEAM OPERATIONS-UNIT GN1-4</v>
          </cell>
          <cell r="C1557">
            <v>0</v>
          </cell>
          <cell r="D1557">
            <v>0</v>
          </cell>
        </row>
        <row r="1558">
          <cell r="A1558" t="str">
            <v>50259</v>
          </cell>
          <cell r="B1558" t="str">
            <v>STEAM OPERATIONS-GN COAL</v>
          </cell>
          <cell r="C1558">
            <v>1235.4000000000001</v>
          </cell>
          <cell r="D1558">
            <v>9076.5</v>
          </cell>
        </row>
        <row r="1559">
          <cell r="A1559" t="str">
            <v>50268</v>
          </cell>
          <cell r="B1559" t="str">
            <v>STEAM OPERATIONS-HOOKERS PT</v>
          </cell>
          <cell r="C1559">
            <v>0</v>
          </cell>
          <cell r="D1559">
            <v>0</v>
          </cell>
        </row>
        <row r="1560">
          <cell r="A1560" t="str">
            <v>50281</v>
          </cell>
          <cell r="B1560" t="str">
            <v>STEAM OPERATIONS - BB1 FGD.</v>
          </cell>
          <cell r="C1560">
            <v>0</v>
          </cell>
          <cell r="D1560">
            <v>0</v>
          </cell>
        </row>
        <row r="1561">
          <cell r="A1561" t="str">
            <v>50282</v>
          </cell>
          <cell r="B1561" t="str">
            <v>STEAM OPERATIONS - BB2 FGD.</v>
          </cell>
          <cell r="C1561">
            <v>96449.12</v>
          </cell>
          <cell r="D1561">
            <v>118868.24</v>
          </cell>
        </row>
        <row r="1562">
          <cell r="A1562" t="str">
            <v>50283</v>
          </cell>
          <cell r="B1562" t="str">
            <v>STEAM OPERATIONS-BB3 FGD</v>
          </cell>
          <cell r="C1562">
            <v>0</v>
          </cell>
          <cell r="D1562">
            <v>0</v>
          </cell>
        </row>
        <row r="1563">
          <cell r="A1563" t="str">
            <v>50284</v>
          </cell>
          <cell r="B1563" t="str">
            <v>STEAM OPERATIONS-BB4 FGD</v>
          </cell>
          <cell r="C1563">
            <v>123386.23</v>
          </cell>
          <cell r="D1563">
            <v>163728.09</v>
          </cell>
        </row>
        <row r="1564">
          <cell r="A1564" t="str">
            <v>50285</v>
          </cell>
          <cell r="B1564" t="str">
            <v>STEAM OPERATIONS - BB COMMON</v>
          </cell>
          <cell r="C1564">
            <v>1961212.7</v>
          </cell>
          <cell r="D1564">
            <v>8693700.0299999993</v>
          </cell>
        </row>
        <row r="1565">
          <cell r="A1565" t="str">
            <v>50290</v>
          </cell>
          <cell r="B1565" t="str">
            <v>STEAM OPERATIONS -BB COMMON A</v>
          </cell>
          <cell r="C1565">
            <v>0</v>
          </cell>
          <cell r="D1565">
            <v>0</v>
          </cell>
        </row>
        <row r="1566">
          <cell r="A1566" t="str">
            <v>502</v>
          </cell>
          <cell r="B1566" t="str">
            <v>ACCOUNT TOTAL</v>
          </cell>
          <cell r="C1566">
            <v>2927482.8</v>
          </cell>
          <cell r="D1566">
            <v>13102824.720000001</v>
          </cell>
        </row>
        <row r="1567">
          <cell r="A1567" t="str">
            <v>50301</v>
          </cell>
          <cell r="B1567" t="str">
            <v>BB2 TEST BURN EVALUATION</v>
          </cell>
          <cell r="C1567">
            <v>0</v>
          </cell>
          <cell r="D1567">
            <v>0</v>
          </cell>
        </row>
        <row r="1568">
          <cell r="A1568" t="str">
            <v>50353</v>
          </cell>
          <cell r="B1568" t="str">
            <v>GN3 FUEL TEST EXPENSE</v>
          </cell>
          <cell r="C1568">
            <v>0</v>
          </cell>
          <cell r="D1568">
            <v>0</v>
          </cell>
        </row>
        <row r="1569">
          <cell r="A1569" t="str">
            <v>50354</v>
          </cell>
          <cell r="B1569" t="str">
            <v>STM OPERATIONS-GN4 FUEL TESTS</v>
          </cell>
          <cell r="C1569">
            <v>0</v>
          </cell>
          <cell r="D1569">
            <v>0</v>
          </cell>
        </row>
        <row r="1570">
          <cell r="A1570" t="str">
            <v>50355</v>
          </cell>
          <cell r="B1570" t="str">
            <v>STM OPERATION - GN5 FUEL TEST</v>
          </cell>
          <cell r="C1570">
            <v>0</v>
          </cell>
          <cell r="D1570">
            <v>0</v>
          </cell>
        </row>
        <row r="1571">
          <cell r="A1571" t="str">
            <v>50356</v>
          </cell>
          <cell r="B1571" t="str">
            <v>STM OPERATION - GN6 FUEL TEST</v>
          </cell>
          <cell r="C1571">
            <v>0</v>
          </cell>
          <cell r="D1571">
            <v>0</v>
          </cell>
        </row>
        <row r="1572">
          <cell r="A1572" t="str">
            <v>50375</v>
          </cell>
          <cell r="B1572" t="str">
            <v>BB/GN ACID RAIN GENERAL/COMMO</v>
          </cell>
          <cell r="C1572">
            <v>4311.7299999999996</v>
          </cell>
          <cell r="D1572">
            <v>19104.439999999999</v>
          </cell>
        </row>
        <row r="1573">
          <cell r="A1573" t="str">
            <v>50399</v>
          </cell>
          <cell r="B1573" t="str">
            <v>ENVIRONMENTAL TESTING CLEARIN</v>
          </cell>
          <cell r="C1573">
            <v>-704.57</v>
          </cell>
          <cell r="D1573">
            <v>-15281.27</v>
          </cell>
        </row>
        <row r="1574">
          <cell r="A1574" t="str">
            <v>503</v>
          </cell>
          <cell r="B1574" t="str">
            <v>ACCOUNT TOTAL</v>
          </cell>
          <cell r="C1574">
            <v>3607.16</v>
          </cell>
          <cell r="D1574">
            <v>3823.17</v>
          </cell>
        </row>
        <row r="1575">
          <cell r="A1575" t="str">
            <v>50511</v>
          </cell>
          <cell r="B1575" t="str">
            <v>ELECTRIC OPER - DINNER LAKE</v>
          </cell>
          <cell r="C1575">
            <v>0</v>
          </cell>
          <cell r="D1575">
            <v>0</v>
          </cell>
        </row>
        <row r="1576">
          <cell r="A1576" t="str">
            <v>50544</v>
          </cell>
          <cell r="B1576" t="str">
            <v>ELECTRIC OPER - BB4</v>
          </cell>
          <cell r="C1576">
            <v>0</v>
          </cell>
          <cell r="D1576">
            <v>0</v>
          </cell>
        </row>
        <row r="1577">
          <cell r="A1577" t="str">
            <v>50549</v>
          </cell>
          <cell r="B1577" t="str">
            <v>ELECTRIC OPER - BIG BEND</v>
          </cell>
          <cell r="C1577">
            <v>265138.87</v>
          </cell>
          <cell r="D1577">
            <v>2504061.54</v>
          </cell>
        </row>
        <row r="1578">
          <cell r="A1578" t="str">
            <v>50550</v>
          </cell>
          <cell r="B1578" t="str">
            <v>ELECTRIC OPER - GN1-6</v>
          </cell>
          <cell r="C1578">
            <v>0</v>
          </cell>
          <cell r="D1578">
            <v>0</v>
          </cell>
        </row>
        <row r="1579">
          <cell r="A1579" t="str">
            <v>50559</v>
          </cell>
          <cell r="B1579" t="str">
            <v>ELECTRIC OPER - GN COAL</v>
          </cell>
          <cell r="C1579">
            <v>0</v>
          </cell>
          <cell r="D1579">
            <v>0</v>
          </cell>
        </row>
        <row r="1580">
          <cell r="A1580" t="str">
            <v>50568</v>
          </cell>
          <cell r="B1580" t="str">
            <v>ELECTRIC OPER - HOOKERS POINT</v>
          </cell>
          <cell r="C1580">
            <v>0</v>
          </cell>
          <cell r="D1580">
            <v>0</v>
          </cell>
        </row>
        <row r="1581">
          <cell r="A1581" t="str">
            <v>505</v>
          </cell>
          <cell r="B1581" t="str">
            <v>ACCOUNT TOTAL</v>
          </cell>
          <cell r="C1581">
            <v>265138.87</v>
          </cell>
          <cell r="D1581">
            <v>2504061.54</v>
          </cell>
        </row>
        <row r="1582">
          <cell r="A1582" t="str">
            <v>50611</v>
          </cell>
          <cell r="B1582" t="str">
            <v>MISC OPER - DINNER LAKE</v>
          </cell>
          <cell r="C1582">
            <v>0</v>
          </cell>
          <cell r="D1582">
            <v>0</v>
          </cell>
        </row>
        <row r="1583">
          <cell r="A1583" t="str">
            <v>50634</v>
          </cell>
          <cell r="B1583" t="str">
            <v>NOX TESTING - BIG BEND STATIO</v>
          </cell>
          <cell r="C1583">
            <v>0</v>
          </cell>
          <cell r="D1583">
            <v>0</v>
          </cell>
        </row>
        <row r="1584">
          <cell r="A1584" t="str">
            <v>50635</v>
          </cell>
          <cell r="B1584" t="str">
            <v>NOX TESTING - GANNON STATION</v>
          </cell>
          <cell r="C1584">
            <v>0</v>
          </cell>
          <cell r="D1584">
            <v>0</v>
          </cell>
        </row>
        <row r="1585">
          <cell r="A1585" t="str">
            <v>50644</v>
          </cell>
          <cell r="B1585" t="str">
            <v>MISC OPER - BB4</v>
          </cell>
          <cell r="C1585">
            <v>0</v>
          </cell>
          <cell r="D1585">
            <v>0</v>
          </cell>
        </row>
        <row r="1586">
          <cell r="A1586" t="str">
            <v>50649</v>
          </cell>
          <cell r="B1586" t="str">
            <v>MISC OPER - BB</v>
          </cell>
          <cell r="C1586">
            <v>604209.93999999994</v>
          </cell>
          <cell r="D1586">
            <v>6211327.5800000001</v>
          </cell>
        </row>
        <row r="1587">
          <cell r="A1587" t="str">
            <v>50650</v>
          </cell>
          <cell r="B1587" t="str">
            <v>MISC OPER - GN1-6</v>
          </cell>
          <cell r="C1587">
            <v>0</v>
          </cell>
          <cell r="D1587">
            <v>0</v>
          </cell>
        </row>
        <row r="1588">
          <cell r="A1588" t="str">
            <v>50652</v>
          </cell>
          <cell r="B1588" t="str">
            <v>GANNON THERMAL DISCHARGE STUD</v>
          </cell>
          <cell r="C1588">
            <v>117228.17</v>
          </cell>
          <cell r="D1588">
            <v>195838.56</v>
          </cell>
        </row>
        <row r="1589">
          <cell r="A1589" t="str">
            <v>50653</v>
          </cell>
          <cell r="B1589" t="str">
            <v>GN3 FUEL TEST EXPENSE</v>
          </cell>
          <cell r="C1589">
            <v>0</v>
          </cell>
          <cell r="D1589">
            <v>0</v>
          </cell>
        </row>
        <row r="1590">
          <cell r="A1590" t="str">
            <v>50654</v>
          </cell>
          <cell r="B1590" t="str">
            <v>STM OPERATION - GN4 FUEL TEST</v>
          </cell>
          <cell r="C1590">
            <v>0</v>
          </cell>
          <cell r="D1590">
            <v>0</v>
          </cell>
        </row>
        <row r="1591">
          <cell r="A1591" t="str">
            <v>50655</v>
          </cell>
          <cell r="B1591" t="str">
            <v>STM OPERATION - GN5 FUEL TEST</v>
          </cell>
          <cell r="C1591">
            <v>0</v>
          </cell>
          <cell r="D1591">
            <v>0</v>
          </cell>
        </row>
        <row r="1592">
          <cell r="A1592" t="str">
            <v>50656</v>
          </cell>
          <cell r="B1592" t="str">
            <v>STM OPERATION - GN6 FUEL TEST</v>
          </cell>
          <cell r="C1592">
            <v>0</v>
          </cell>
          <cell r="D1592">
            <v>0</v>
          </cell>
        </row>
        <row r="1593">
          <cell r="A1593" t="str">
            <v>50659</v>
          </cell>
          <cell r="B1593" t="str">
            <v>MISC OPER - GN COAL</v>
          </cell>
          <cell r="C1593">
            <v>12751.12</v>
          </cell>
          <cell r="D1593">
            <v>162568.93</v>
          </cell>
        </row>
        <row r="1594">
          <cell r="A1594" t="str">
            <v>50667</v>
          </cell>
          <cell r="B1594" t="str">
            <v>MISC OPER - ENERGY SUPPLY MAC</v>
          </cell>
          <cell r="C1594">
            <v>0</v>
          </cell>
          <cell r="D1594">
            <v>0</v>
          </cell>
        </row>
        <row r="1595">
          <cell r="A1595" t="str">
            <v>50668</v>
          </cell>
          <cell r="B1595" t="str">
            <v>MISC OPER - HP</v>
          </cell>
          <cell r="C1595">
            <v>49.32</v>
          </cell>
          <cell r="D1595">
            <v>35585.78</v>
          </cell>
        </row>
        <row r="1596">
          <cell r="A1596" t="str">
            <v>50669</v>
          </cell>
          <cell r="B1596" t="str">
            <v>MISC OPER HOOKERS PT STANDBY</v>
          </cell>
          <cell r="C1596">
            <v>0</v>
          </cell>
          <cell r="D1596">
            <v>0</v>
          </cell>
        </row>
        <row r="1597">
          <cell r="A1597" t="str">
            <v>50681</v>
          </cell>
          <cell r="B1597" t="str">
            <v>MISC OPERATIONS - BB1 FGD.</v>
          </cell>
          <cell r="C1597">
            <v>0</v>
          </cell>
          <cell r="D1597">
            <v>0</v>
          </cell>
        </row>
        <row r="1598">
          <cell r="A1598" t="str">
            <v>50682</v>
          </cell>
          <cell r="B1598" t="str">
            <v>MISC OPERATIONS - BB2 FGD.</v>
          </cell>
          <cell r="C1598">
            <v>0</v>
          </cell>
          <cell r="D1598">
            <v>-130.29</v>
          </cell>
        </row>
        <row r="1599">
          <cell r="A1599" t="str">
            <v>50683</v>
          </cell>
          <cell r="B1599" t="str">
            <v>MISC OPER - BB3 FGD</v>
          </cell>
          <cell r="C1599">
            <v>0</v>
          </cell>
          <cell r="D1599">
            <v>0</v>
          </cell>
        </row>
        <row r="1600">
          <cell r="A1600" t="str">
            <v>50684</v>
          </cell>
          <cell r="B1600" t="str">
            <v>MISC OPER - BB4 FGD</v>
          </cell>
          <cell r="C1600">
            <v>2865.78</v>
          </cell>
          <cell r="D1600">
            <v>51229.36</v>
          </cell>
        </row>
        <row r="1601">
          <cell r="A1601" t="str">
            <v>50685</v>
          </cell>
          <cell r="B1601" t="str">
            <v>MISC OPERATIONS - BB FGD COMM</v>
          </cell>
          <cell r="C1601">
            <v>7081.22</v>
          </cell>
          <cell r="D1601">
            <v>20713.39</v>
          </cell>
        </row>
        <row r="1602">
          <cell r="A1602" t="str">
            <v>50688</v>
          </cell>
          <cell r="B1602" t="str">
            <v>BUILDING SERVICE - CARPET CLE</v>
          </cell>
          <cell r="C1602">
            <v>0</v>
          </cell>
          <cell r="D1602">
            <v>0</v>
          </cell>
        </row>
        <row r="1603">
          <cell r="A1603" t="str">
            <v>50689</v>
          </cell>
          <cell r="B1603" t="str">
            <v>BLDG SERV-GENERAL CLEANING</v>
          </cell>
          <cell r="C1603">
            <v>0</v>
          </cell>
          <cell r="D1603">
            <v>0</v>
          </cell>
        </row>
        <row r="1604">
          <cell r="A1604" t="str">
            <v>50690</v>
          </cell>
          <cell r="B1604" t="str">
            <v>BUILDING SERVICE - ELECTRICAL</v>
          </cell>
          <cell r="C1604">
            <v>0</v>
          </cell>
          <cell r="D1604">
            <v>0</v>
          </cell>
        </row>
        <row r="1605">
          <cell r="A1605" t="str">
            <v>50691</v>
          </cell>
          <cell r="B1605" t="str">
            <v>BUILDING SERVICE - EXTERIOR</v>
          </cell>
          <cell r="C1605">
            <v>0</v>
          </cell>
          <cell r="D1605">
            <v>0</v>
          </cell>
        </row>
        <row r="1606">
          <cell r="A1606" t="str">
            <v>50692</v>
          </cell>
          <cell r="B1606" t="str">
            <v>BUILDING SERVICE - HVAC</v>
          </cell>
          <cell r="C1606">
            <v>0</v>
          </cell>
          <cell r="D1606">
            <v>0</v>
          </cell>
        </row>
        <row r="1607">
          <cell r="A1607" t="str">
            <v>50693</v>
          </cell>
          <cell r="B1607" t="str">
            <v>BUILDING SERVICE - MISC STRUC</v>
          </cell>
          <cell r="C1607">
            <v>0</v>
          </cell>
          <cell r="D1607">
            <v>0</v>
          </cell>
        </row>
        <row r="1608">
          <cell r="A1608" t="str">
            <v>50694</v>
          </cell>
          <cell r="B1608" t="str">
            <v>BUILDING SERVICE - PAINTING</v>
          </cell>
          <cell r="C1608">
            <v>0</v>
          </cell>
          <cell r="D1608">
            <v>0</v>
          </cell>
        </row>
        <row r="1609">
          <cell r="A1609" t="str">
            <v>50695</v>
          </cell>
          <cell r="B1609" t="str">
            <v>BUILDING SERVICE - PEST CONTR</v>
          </cell>
          <cell r="C1609">
            <v>0</v>
          </cell>
          <cell r="D1609">
            <v>0</v>
          </cell>
        </row>
        <row r="1610">
          <cell r="A1610" t="str">
            <v>50696</v>
          </cell>
          <cell r="B1610" t="str">
            <v>BUILDING SERVICE - PLUMBING</v>
          </cell>
          <cell r="C1610">
            <v>0</v>
          </cell>
          <cell r="D1610">
            <v>0</v>
          </cell>
        </row>
        <row r="1611">
          <cell r="A1611" t="str">
            <v>50697</v>
          </cell>
          <cell r="B1611" t="str">
            <v>BUILDING SERVICE - SECURITY</v>
          </cell>
          <cell r="C1611">
            <v>0</v>
          </cell>
          <cell r="D1611">
            <v>0</v>
          </cell>
        </row>
        <row r="1612">
          <cell r="A1612" t="str">
            <v>50698</v>
          </cell>
          <cell r="B1612" t="str">
            <v>BUILDING SERVICE - TRASH REMO</v>
          </cell>
          <cell r="C1612">
            <v>0</v>
          </cell>
          <cell r="D1612">
            <v>0</v>
          </cell>
        </row>
        <row r="1613">
          <cell r="A1613" t="str">
            <v>50699</v>
          </cell>
          <cell r="B1613" t="str">
            <v>BUILDING SERVICE - WATER</v>
          </cell>
          <cell r="C1613">
            <v>0</v>
          </cell>
          <cell r="D1613">
            <v>0</v>
          </cell>
        </row>
        <row r="1614">
          <cell r="A1614" t="str">
            <v>506</v>
          </cell>
          <cell r="B1614" t="str">
            <v>ACCOUNT TOTAL</v>
          </cell>
          <cell r="C1614">
            <v>744185.55</v>
          </cell>
          <cell r="D1614">
            <v>6677133.3099999996</v>
          </cell>
        </row>
        <row r="1615">
          <cell r="A1615" t="str">
            <v>50711</v>
          </cell>
          <cell r="B1615" t="str">
            <v>RENTS - DINNER LAKE</v>
          </cell>
          <cell r="C1615">
            <v>0</v>
          </cell>
          <cell r="D1615">
            <v>0</v>
          </cell>
        </row>
        <row r="1616">
          <cell r="A1616" t="str">
            <v>50744</v>
          </cell>
          <cell r="B1616" t="str">
            <v>RENTS - BB4</v>
          </cell>
          <cell r="C1616">
            <v>0</v>
          </cell>
          <cell r="D1616">
            <v>0</v>
          </cell>
        </row>
        <row r="1617">
          <cell r="A1617" t="str">
            <v>50749</v>
          </cell>
          <cell r="B1617" t="str">
            <v>RENTS - BIG BEND</v>
          </cell>
          <cell r="C1617">
            <v>0</v>
          </cell>
          <cell r="D1617">
            <v>0</v>
          </cell>
        </row>
        <row r="1618">
          <cell r="A1618" t="str">
            <v>50750</v>
          </cell>
          <cell r="B1618" t="str">
            <v>RENTS - GANNON OPER</v>
          </cell>
          <cell r="C1618">
            <v>0</v>
          </cell>
          <cell r="D1618">
            <v>0</v>
          </cell>
        </row>
        <row r="1619">
          <cell r="A1619" t="str">
            <v>50759</v>
          </cell>
          <cell r="B1619" t="str">
            <v>RENTS - GANNON COAL</v>
          </cell>
          <cell r="C1619">
            <v>0</v>
          </cell>
          <cell r="D1619">
            <v>0</v>
          </cell>
        </row>
        <row r="1620">
          <cell r="A1620" t="str">
            <v>507</v>
          </cell>
          <cell r="B1620" t="str">
            <v>ACCOUNT TOTAL</v>
          </cell>
          <cell r="C1620">
            <v>0</v>
          </cell>
          <cell r="D1620">
            <v>0</v>
          </cell>
        </row>
        <row r="1621">
          <cell r="A1621" t="str">
            <v>50903</v>
          </cell>
          <cell r="B1621" t="str">
            <v>NONRECOV CAA ALOW EXP-WHSLE</v>
          </cell>
          <cell r="C1621">
            <v>-125</v>
          </cell>
          <cell r="D1621">
            <v>-4313</v>
          </cell>
        </row>
        <row r="1622">
          <cell r="A1622" t="str">
            <v>50904</v>
          </cell>
          <cell r="B1622" t="str">
            <v>NONRECOV CAA ALLOW EXP-WHSLE</v>
          </cell>
          <cell r="C1622">
            <v>125</v>
          </cell>
          <cell r="D1622">
            <v>4313</v>
          </cell>
        </row>
        <row r="1623">
          <cell r="A1623" t="str">
            <v>50947</v>
          </cell>
          <cell r="B1623" t="str">
            <v>RECOV. FUEL BB4-ALLOW EXPENSE</v>
          </cell>
          <cell r="C1623">
            <v>0</v>
          </cell>
          <cell r="D1623">
            <v>0</v>
          </cell>
        </row>
        <row r="1624">
          <cell r="A1624" t="str">
            <v>50948</v>
          </cell>
          <cell r="B1624" t="str">
            <v>RECOV. FUEL BIG BEND ALLOWANC</v>
          </cell>
          <cell r="C1624">
            <v>-5299.12</v>
          </cell>
          <cell r="D1624">
            <v>-103155.23</v>
          </cell>
        </row>
        <row r="1625">
          <cell r="A1625" t="str">
            <v>50949</v>
          </cell>
          <cell r="B1625" t="str">
            <v>RECOV. FUEL BB3-ALLOW EXPENSE</v>
          </cell>
          <cell r="C1625">
            <v>0</v>
          </cell>
          <cell r="D1625">
            <v>0</v>
          </cell>
        </row>
        <row r="1626">
          <cell r="A1626" t="str">
            <v>50959</v>
          </cell>
          <cell r="B1626" t="str">
            <v>RECOV. FUEL GANNON-ALLOW EXPE</v>
          </cell>
          <cell r="C1626">
            <v>0</v>
          </cell>
          <cell r="D1626">
            <v>0</v>
          </cell>
        </row>
        <row r="1627">
          <cell r="A1627" t="str">
            <v>50968</v>
          </cell>
          <cell r="B1627" t="str">
            <v>RECOV. FUEL HP-ALLOW EXPENSE</v>
          </cell>
          <cell r="C1627">
            <v>0</v>
          </cell>
          <cell r="D1627">
            <v>0</v>
          </cell>
        </row>
        <row r="1628">
          <cell r="A1628" t="str">
            <v>50970</v>
          </cell>
          <cell r="B1628" t="str">
            <v>RECOV. FUEL POLK-ALLOW EXPENS</v>
          </cell>
          <cell r="C1628">
            <v>-775.68</v>
          </cell>
          <cell r="D1628">
            <v>-17205.95</v>
          </cell>
        </row>
        <row r="1629">
          <cell r="A1629" t="str">
            <v>509</v>
          </cell>
          <cell r="B1629" t="str">
            <v>ACCOUNT TOTAL</v>
          </cell>
          <cell r="C1629">
            <v>-6074.8</v>
          </cell>
          <cell r="D1629">
            <v>-120361.18</v>
          </cell>
        </row>
        <row r="1630">
          <cell r="A1630" t="str">
            <v>51044</v>
          </cell>
          <cell r="B1630" t="str">
            <v>SUPV &amp; ENG - BB4</v>
          </cell>
          <cell r="C1630">
            <v>0</v>
          </cell>
          <cell r="D1630">
            <v>0</v>
          </cell>
        </row>
        <row r="1631">
          <cell r="A1631" t="str">
            <v>51049</v>
          </cell>
          <cell r="B1631" t="str">
            <v>SUPV &amp; ENG - BIG BEND</v>
          </cell>
          <cell r="C1631">
            <v>39084.99</v>
          </cell>
          <cell r="D1631">
            <v>440706.94</v>
          </cell>
        </row>
        <row r="1632">
          <cell r="A1632" t="str">
            <v>51059</v>
          </cell>
          <cell r="B1632" t="str">
            <v>SUPV &amp; ENG - GANNON COAL</v>
          </cell>
          <cell r="C1632">
            <v>0</v>
          </cell>
          <cell r="D1632">
            <v>236.03</v>
          </cell>
        </row>
        <row r="1633">
          <cell r="A1633" t="str">
            <v>51068</v>
          </cell>
          <cell r="B1633" t="str">
            <v>SUPV &amp; ENG - HOOKERS POINT</v>
          </cell>
          <cell r="C1633">
            <v>0</v>
          </cell>
          <cell r="D1633">
            <v>0</v>
          </cell>
        </row>
        <row r="1634">
          <cell r="A1634" t="str">
            <v>51081</v>
          </cell>
          <cell r="B1634" t="str">
            <v>SUPV &amp; ENG - BB1 FGD</v>
          </cell>
          <cell r="C1634">
            <v>0</v>
          </cell>
          <cell r="D1634">
            <v>0</v>
          </cell>
        </row>
        <row r="1635">
          <cell r="A1635" t="str">
            <v>51082</v>
          </cell>
          <cell r="B1635" t="str">
            <v>SUPV &amp; ENG - BB2 FGD.</v>
          </cell>
          <cell r="C1635">
            <v>0</v>
          </cell>
          <cell r="D1635">
            <v>0</v>
          </cell>
        </row>
        <row r="1636">
          <cell r="A1636" t="str">
            <v>51083</v>
          </cell>
          <cell r="B1636" t="str">
            <v>SUPV&amp;ENG-BB3 FGD</v>
          </cell>
          <cell r="C1636">
            <v>0</v>
          </cell>
          <cell r="D1636">
            <v>0</v>
          </cell>
        </row>
        <row r="1637">
          <cell r="A1637" t="str">
            <v>51084</v>
          </cell>
          <cell r="B1637" t="str">
            <v>SUPV &amp; ENG - BB4 FGD</v>
          </cell>
          <cell r="C1637">
            <v>0</v>
          </cell>
          <cell r="D1637">
            <v>0</v>
          </cell>
        </row>
        <row r="1638">
          <cell r="A1638" t="str">
            <v>51085</v>
          </cell>
          <cell r="B1638" t="str">
            <v>SUPV &amp; ENG - BB FGD COMMON.</v>
          </cell>
          <cell r="C1638">
            <v>68.86</v>
          </cell>
          <cell r="D1638">
            <v>1480.75</v>
          </cell>
        </row>
        <row r="1639">
          <cell r="A1639" t="str">
            <v>510</v>
          </cell>
          <cell r="B1639" t="str">
            <v>ACCOUNT TOTAL</v>
          </cell>
          <cell r="C1639">
            <v>39153.85</v>
          </cell>
          <cell r="D1639">
            <v>442423.72</v>
          </cell>
        </row>
        <row r="1640">
          <cell r="A1640" t="str">
            <v>51140</v>
          </cell>
          <cell r="B1640" t="str">
            <v>BB EAST/WEST CHANNEL DREDGING</v>
          </cell>
          <cell r="C1640">
            <v>0</v>
          </cell>
          <cell r="D1640">
            <v>0</v>
          </cell>
        </row>
        <row r="1641">
          <cell r="A1641" t="str">
            <v>51141</v>
          </cell>
          <cell r="B1641" t="str">
            <v>MAINT PROD STRUC BB-1</v>
          </cell>
          <cell r="C1641">
            <v>0</v>
          </cell>
          <cell r="D1641">
            <v>0</v>
          </cell>
        </row>
        <row r="1642">
          <cell r="A1642" t="str">
            <v>51142</v>
          </cell>
          <cell r="B1642" t="str">
            <v>MAINT PROD STRUC BB-2</v>
          </cell>
          <cell r="C1642">
            <v>0</v>
          </cell>
          <cell r="D1642">
            <v>0</v>
          </cell>
        </row>
        <row r="1643">
          <cell r="A1643" t="str">
            <v>51143</v>
          </cell>
          <cell r="B1643" t="str">
            <v>MAINT PROD STRUC BB-3</v>
          </cell>
          <cell r="C1643">
            <v>0</v>
          </cell>
          <cell r="D1643">
            <v>0</v>
          </cell>
        </row>
        <row r="1644">
          <cell r="A1644" t="str">
            <v>51144</v>
          </cell>
          <cell r="B1644" t="str">
            <v>MAINT PROD STRUC-BB4</v>
          </cell>
          <cell r="C1644">
            <v>0</v>
          </cell>
          <cell r="D1644">
            <v>0</v>
          </cell>
        </row>
        <row r="1645">
          <cell r="A1645" t="str">
            <v>51149</v>
          </cell>
          <cell r="B1645" t="str">
            <v>MAINT PROD STRUC-BB1-4</v>
          </cell>
          <cell r="C1645">
            <v>267699.19</v>
          </cell>
          <cell r="D1645">
            <v>2186886.08</v>
          </cell>
        </row>
        <row r="1646">
          <cell r="A1646" t="str">
            <v>51150</v>
          </cell>
          <cell r="B1646" t="str">
            <v>MAINT PROD STRUC-GN1-6</v>
          </cell>
          <cell r="C1646">
            <v>0</v>
          </cell>
          <cell r="D1646">
            <v>0</v>
          </cell>
        </row>
        <row r="1647">
          <cell r="A1647" t="str">
            <v>51159</v>
          </cell>
          <cell r="B1647" t="str">
            <v>MAINT PROD STRUC-GN COAL</v>
          </cell>
          <cell r="C1647">
            <v>497.23</v>
          </cell>
          <cell r="D1647">
            <v>4388.59</v>
          </cell>
        </row>
        <row r="1648">
          <cell r="A1648" t="str">
            <v>51168</v>
          </cell>
          <cell r="B1648" t="str">
            <v>MAINT PROD STRUC-HP1-6</v>
          </cell>
          <cell r="C1648">
            <v>0</v>
          </cell>
          <cell r="D1648">
            <v>-2272.44</v>
          </cell>
        </row>
        <row r="1649">
          <cell r="A1649" t="str">
            <v>51169</v>
          </cell>
          <cell r="B1649" t="str">
            <v>MAINT PROD STRUC-UNITS 1-6 H.</v>
          </cell>
          <cell r="C1649">
            <v>0</v>
          </cell>
          <cell r="D1649">
            <v>0</v>
          </cell>
        </row>
        <row r="1650">
          <cell r="A1650" t="str">
            <v>51180</v>
          </cell>
          <cell r="B1650" t="str">
            <v>MAINT PROD STRUC- BB3 FGD SYS</v>
          </cell>
          <cell r="C1650">
            <v>0</v>
          </cell>
          <cell r="D1650">
            <v>86.43</v>
          </cell>
        </row>
        <row r="1651">
          <cell r="A1651" t="str">
            <v>51181</v>
          </cell>
          <cell r="B1651" t="str">
            <v>MAINT PROD STRUC - BB1 FGD.</v>
          </cell>
          <cell r="C1651">
            <v>0</v>
          </cell>
          <cell r="D1651">
            <v>0</v>
          </cell>
        </row>
        <row r="1652">
          <cell r="A1652" t="str">
            <v>51182</v>
          </cell>
          <cell r="B1652" t="str">
            <v>MAINT PROD STRUC - BB2 FGD.</v>
          </cell>
          <cell r="C1652">
            <v>0</v>
          </cell>
          <cell r="D1652">
            <v>0</v>
          </cell>
        </row>
        <row r="1653">
          <cell r="A1653" t="str">
            <v>51183</v>
          </cell>
          <cell r="B1653" t="str">
            <v>MAINT PROD STRUC-BB3 FGD</v>
          </cell>
          <cell r="C1653">
            <v>0</v>
          </cell>
          <cell r="D1653">
            <v>0</v>
          </cell>
        </row>
        <row r="1654">
          <cell r="A1654" t="str">
            <v>51184</v>
          </cell>
          <cell r="B1654" t="str">
            <v>MAINT PROD STRUC-BB4 FGD</v>
          </cell>
          <cell r="C1654">
            <v>0</v>
          </cell>
          <cell r="D1654">
            <v>21174.69</v>
          </cell>
        </row>
        <row r="1655">
          <cell r="A1655" t="str">
            <v>51185</v>
          </cell>
          <cell r="B1655" t="str">
            <v>MAINT PROD STRUC - BB FGD COM</v>
          </cell>
          <cell r="C1655">
            <v>-354155.67</v>
          </cell>
          <cell r="D1655">
            <v>766724.1</v>
          </cell>
        </row>
        <row r="1656">
          <cell r="A1656" t="str">
            <v>51188</v>
          </cell>
          <cell r="B1656" t="str">
            <v>BUILDING SERVICE-CARPET CLEAN</v>
          </cell>
          <cell r="C1656">
            <v>0</v>
          </cell>
          <cell r="D1656">
            <v>0</v>
          </cell>
        </row>
        <row r="1657">
          <cell r="A1657" t="str">
            <v>51189</v>
          </cell>
          <cell r="B1657" t="str">
            <v>BUILDING SERVICE-GENERAL CLEA</v>
          </cell>
          <cell r="C1657">
            <v>0</v>
          </cell>
          <cell r="D1657">
            <v>0</v>
          </cell>
        </row>
        <row r="1658">
          <cell r="A1658" t="str">
            <v>51190</v>
          </cell>
          <cell r="B1658" t="str">
            <v>BUILDING SERVICE-ELECTRICAL</v>
          </cell>
          <cell r="C1658">
            <v>0</v>
          </cell>
          <cell r="D1658">
            <v>0</v>
          </cell>
        </row>
        <row r="1659">
          <cell r="A1659" t="str">
            <v>51191</v>
          </cell>
          <cell r="B1659" t="str">
            <v>BUILDING SERVICE-EXTERIOR</v>
          </cell>
          <cell r="C1659">
            <v>0</v>
          </cell>
          <cell r="D1659">
            <v>0</v>
          </cell>
        </row>
        <row r="1660">
          <cell r="A1660" t="str">
            <v>51192</v>
          </cell>
          <cell r="B1660" t="str">
            <v>BUILDING SERVICE-HVAC</v>
          </cell>
          <cell r="C1660">
            <v>0</v>
          </cell>
          <cell r="D1660">
            <v>0</v>
          </cell>
        </row>
        <row r="1661">
          <cell r="A1661" t="str">
            <v>51193</v>
          </cell>
          <cell r="B1661" t="str">
            <v>BUILDING SERVICE-MISC STRUCTU</v>
          </cell>
          <cell r="C1661">
            <v>0</v>
          </cell>
          <cell r="D1661">
            <v>0</v>
          </cell>
        </row>
        <row r="1662">
          <cell r="A1662" t="str">
            <v>51194</v>
          </cell>
          <cell r="B1662" t="str">
            <v>BUILDING SERVICE-PAINTING</v>
          </cell>
          <cell r="C1662">
            <v>0</v>
          </cell>
          <cell r="D1662">
            <v>0</v>
          </cell>
        </row>
        <row r="1663">
          <cell r="A1663" t="str">
            <v>51195</v>
          </cell>
          <cell r="B1663" t="str">
            <v>BUILDING SERVICE-PEST CONTROL</v>
          </cell>
          <cell r="C1663">
            <v>0</v>
          </cell>
          <cell r="D1663">
            <v>0</v>
          </cell>
        </row>
        <row r="1664">
          <cell r="A1664" t="str">
            <v>51196</v>
          </cell>
          <cell r="B1664" t="str">
            <v>BUILDING SERVICE-PLUMBING</v>
          </cell>
          <cell r="C1664">
            <v>0</v>
          </cell>
          <cell r="D1664">
            <v>0</v>
          </cell>
        </row>
        <row r="1665">
          <cell r="A1665" t="str">
            <v>51197</v>
          </cell>
          <cell r="B1665" t="str">
            <v>BUILDING SERVICE-SECURITY</v>
          </cell>
          <cell r="C1665">
            <v>0</v>
          </cell>
          <cell r="D1665">
            <v>0</v>
          </cell>
        </row>
        <row r="1666">
          <cell r="A1666" t="str">
            <v>51198</v>
          </cell>
          <cell r="B1666" t="str">
            <v>BUILDING SERVICE-TRASH</v>
          </cell>
          <cell r="C1666">
            <v>0</v>
          </cell>
          <cell r="D1666">
            <v>0</v>
          </cell>
        </row>
        <row r="1667">
          <cell r="A1667" t="str">
            <v>51199</v>
          </cell>
          <cell r="B1667" t="str">
            <v>BUILDING SERVICE-WATER</v>
          </cell>
          <cell r="C1667">
            <v>0</v>
          </cell>
          <cell r="D1667">
            <v>0</v>
          </cell>
        </row>
        <row r="1668">
          <cell r="A1668" t="str">
            <v>511</v>
          </cell>
          <cell r="B1668" t="str">
            <v>ACCOUNT TOTAL</v>
          </cell>
          <cell r="C1668">
            <v>-85959.25</v>
          </cell>
          <cell r="D1668">
            <v>2976987.45</v>
          </cell>
        </row>
        <row r="1669">
          <cell r="A1669" t="str">
            <v>51241</v>
          </cell>
          <cell r="B1669" t="str">
            <v>STEAM MAINT BOILER-BB1</v>
          </cell>
          <cell r="C1669">
            <v>1584051.07</v>
          </cell>
          <cell r="D1669">
            <v>4401772.62</v>
          </cell>
        </row>
        <row r="1670">
          <cell r="A1670" t="str">
            <v>51242</v>
          </cell>
          <cell r="B1670" t="str">
            <v>STEAM MAINT BOILER-BB2</v>
          </cell>
          <cell r="C1670">
            <v>375081.74</v>
          </cell>
          <cell r="D1670">
            <v>4645287.8099999996</v>
          </cell>
        </row>
        <row r="1671">
          <cell r="A1671" t="str">
            <v>51243</v>
          </cell>
          <cell r="B1671" t="str">
            <v>STEAM MAINT BOILER-BB3</v>
          </cell>
          <cell r="C1671">
            <v>322807.57</v>
          </cell>
          <cell r="D1671">
            <v>3673575.82</v>
          </cell>
        </row>
        <row r="1672">
          <cell r="A1672" t="str">
            <v>51244</v>
          </cell>
          <cell r="B1672" t="str">
            <v>STEAM MAINT BOILER-BB4</v>
          </cell>
          <cell r="C1672">
            <v>221614.47</v>
          </cell>
          <cell r="D1672">
            <v>4395221.6399999997</v>
          </cell>
        </row>
        <row r="1673">
          <cell r="A1673" t="str">
            <v>51247</v>
          </cell>
          <cell r="B1673" t="str">
            <v>O&amp;M EPA CONSENT DECREE FOR RE</v>
          </cell>
          <cell r="C1673">
            <v>67539.8</v>
          </cell>
          <cell r="D1673">
            <v>365034.22</v>
          </cell>
        </row>
        <row r="1674">
          <cell r="A1674" t="str">
            <v>51248</v>
          </cell>
          <cell r="B1674" t="str">
            <v>O&amp;M - EPA CONSENT DECREE - EA</v>
          </cell>
          <cell r="C1674">
            <v>0</v>
          </cell>
          <cell r="D1674">
            <v>3466.8</v>
          </cell>
        </row>
        <row r="1675">
          <cell r="A1675" t="str">
            <v>51249</v>
          </cell>
          <cell r="B1675" t="str">
            <v>STEAM MAINT BOILER-BB COMMON</v>
          </cell>
          <cell r="C1675">
            <v>659066.85</v>
          </cell>
          <cell r="D1675">
            <v>10386069.359999999</v>
          </cell>
        </row>
        <row r="1676">
          <cell r="A1676" t="str">
            <v>51250</v>
          </cell>
          <cell r="B1676" t="str">
            <v>STEAM MAINT BOILER-GN1-6</v>
          </cell>
          <cell r="C1676">
            <v>0</v>
          </cell>
          <cell r="D1676">
            <v>1356.46</v>
          </cell>
        </row>
        <row r="1677">
          <cell r="A1677" t="str">
            <v>51251</v>
          </cell>
          <cell r="B1677" t="str">
            <v>STEAM MAINT BOILER-GN1</v>
          </cell>
          <cell r="C1677">
            <v>0</v>
          </cell>
          <cell r="D1677">
            <v>0</v>
          </cell>
        </row>
        <row r="1678">
          <cell r="A1678" t="str">
            <v>51252</v>
          </cell>
          <cell r="B1678" t="str">
            <v>STEAM MAINT BOILER-GN2</v>
          </cell>
          <cell r="C1678">
            <v>0</v>
          </cell>
          <cell r="D1678">
            <v>1450.65</v>
          </cell>
        </row>
        <row r="1679">
          <cell r="A1679" t="str">
            <v>51253</v>
          </cell>
          <cell r="B1679" t="str">
            <v>STEAM MAINT BOILER-GN3</v>
          </cell>
          <cell r="C1679">
            <v>0</v>
          </cell>
          <cell r="D1679">
            <v>0</v>
          </cell>
        </row>
        <row r="1680">
          <cell r="A1680" t="str">
            <v>51254</v>
          </cell>
          <cell r="B1680" t="str">
            <v>STEAM MAINT BOILER-GN4</v>
          </cell>
          <cell r="C1680">
            <v>0</v>
          </cell>
          <cell r="D1680">
            <v>0</v>
          </cell>
        </row>
        <row r="1681">
          <cell r="A1681" t="str">
            <v>51255</v>
          </cell>
          <cell r="B1681" t="str">
            <v>STEAM MAINT BOILER-GN5</v>
          </cell>
          <cell r="C1681">
            <v>0</v>
          </cell>
          <cell r="D1681">
            <v>1405.7</v>
          </cell>
        </row>
        <row r="1682">
          <cell r="A1682" t="str">
            <v>51256</v>
          </cell>
          <cell r="B1682" t="str">
            <v>STEAM MAINT BOILER-GN6</v>
          </cell>
          <cell r="C1682">
            <v>0</v>
          </cell>
          <cell r="D1682">
            <v>-296.88</v>
          </cell>
        </row>
        <row r="1683">
          <cell r="A1683" t="str">
            <v>51257</v>
          </cell>
          <cell r="B1683" t="str">
            <v>STEAM MAINT BOILER-GN DUAL FI</v>
          </cell>
          <cell r="C1683">
            <v>0</v>
          </cell>
          <cell r="D1683">
            <v>13.86</v>
          </cell>
        </row>
        <row r="1684">
          <cell r="A1684" t="str">
            <v>51258</v>
          </cell>
          <cell r="B1684" t="str">
            <v>STEAM MAINT BOILER-GN1-4 COMM</v>
          </cell>
          <cell r="C1684">
            <v>0</v>
          </cell>
          <cell r="D1684">
            <v>0</v>
          </cell>
        </row>
        <row r="1685">
          <cell r="A1685" t="str">
            <v>51259</v>
          </cell>
          <cell r="B1685" t="str">
            <v>STEAM MAINT BOILER-GN COAL UN</v>
          </cell>
          <cell r="C1685">
            <v>444.36</v>
          </cell>
          <cell r="D1685">
            <v>-33647.47</v>
          </cell>
        </row>
        <row r="1686">
          <cell r="A1686" t="str">
            <v>51261</v>
          </cell>
          <cell r="B1686" t="str">
            <v>STEAM MAINT BOILER-HP1</v>
          </cell>
          <cell r="C1686">
            <v>0</v>
          </cell>
          <cell r="D1686">
            <v>0</v>
          </cell>
        </row>
        <row r="1687">
          <cell r="A1687" t="str">
            <v>51262</v>
          </cell>
          <cell r="B1687" t="str">
            <v>STEAM MAINT BOILER-HP2</v>
          </cell>
          <cell r="C1687">
            <v>0</v>
          </cell>
          <cell r="D1687">
            <v>-132.13</v>
          </cell>
        </row>
        <row r="1688">
          <cell r="A1688" t="str">
            <v>51263</v>
          </cell>
          <cell r="B1688" t="str">
            <v>STEAM MAINT BOILER-HP3</v>
          </cell>
          <cell r="C1688">
            <v>0</v>
          </cell>
          <cell r="D1688">
            <v>0</v>
          </cell>
        </row>
        <row r="1689">
          <cell r="A1689" t="str">
            <v>51264</v>
          </cell>
          <cell r="B1689" t="str">
            <v>STEAM MAINT BOILER-HP4</v>
          </cell>
          <cell r="C1689">
            <v>0</v>
          </cell>
          <cell r="D1689">
            <v>0</v>
          </cell>
        </row>
        <row r="1690">
          <cell r="A1690" t="str">
            <v>51265</v>
          </cell>
          <cell r="B1690" t="str">
            <v>STEAM MAINT BOILER-HP5</v>
          </cell>
          <cell r="C1690">
            <v>0</v>
          </cell>
          <cell r="D1690">
            <v>0</v>
          </cell>
        </row>
        <row r="1691">
          <cell r="A1691" t="str">
            <v>51266</v>
          </cell>
          <cell r="B1691" t="str">
            <v>STEAM MAINT BOILER-HP6</v>
          </cell>
          <cell r="C1691">
            <v>0</v>
          </cell>
          <cell r="D1691">
            <v>0</v>
          </cell>
        </row>
        <row r="1692">
          <cell r="A1692" t="str">
            <v>51268</v>
          </cell>
          <cell r="B1692" t="str">
            <v>STEAM MAINT BOILER-HP COMMON</v>
          </cell>
          <cell r="C1692">
            <v>0</v>
          </cell>
          <cell r="D1692">
            <v>434.06</v>
          </cell>
        </row>
        <row r="1693">
          <cell r="A1693" t="str">
            <v>51269</v>
          </cell>
          <cell r="B1693" t="str">
            <v>STEAM MAINT- H. P. STANDBY</v>
          </cell>
          <cell r="C1693">
            <v>0</v>
          </cell>
          <cell r="D1693">
            <v>0</v>
          </cell>
        </row>
        <row r="1694">
          <cell r="A1694" t="str">
            <v>51270</v>
          </cell>
          <cell r="B1694" t="str">
            <v>BIG BEND STATION TRANSLOADER</v>
          </cell>
          <cell r="C1694">
            <v>1825.85</v>
          </cell>
          <cell r="D1694">
            <v>71494.66</v>
          </cell>
        </row>
        <row r="1695">
          <cell r="A1695" t="str">
            <v>51280</v>
          </cell>
          <cell r="B1695" t="str">
            <v>STEAM MAINT BOILER - BB3 FGD</v>
          </cell>
          <cell r="C1695">
            <v>0</v>
          </cell>
          <cell r="D1695">
            <v>0</v>
          </cell>
        </row>
        <row r="1696">
          <cell r="A1696" t="str">
            <v>51281</v>
          </cell>
          <cell r="B1696" t="str">
            <v>STEAM MAINT BOILER - BB1 FGD.</v>
          </cell>
          <cell r="C1696">
            <v>0</v>
          </cell>
          <cell r="D1696">
            <v>0</v>
          </cell>
        </row>
        <row r="1697">
          <cell r="A1697" t="str">
            <v>51282</v>
          </cell>
          <cell r="B1697" t="str">
            <v>STEAM MAINT BOILER - BB2 FGD.</v>
          </cell>
          <cell r="C1697">
            <v>-49803.92</v>
          </cell>
          <cell r="D1697">
            <v>1125723.25</v>
          </cell>
        </row>
        <row r="1698">
          <cell r="A1698" t="str">
            <v>51283</v>
          </cell>
          <cell r="B1698" t="str">
            <v>STEAM MAINT BOILER-BB3 FGD</v>
          </cell>
          <cell r="C1698">
            <v>0</v>
          </cell>
          <cell r="D1698">
            <v>0</v>
          </cell>
        </row>
        <row r="1699">
          <cell r="A1699" t="str">
            <v>51284</v>
          </cell>
          <cell r="B1699" t="str">
            <v>STEAM MAINT BOILER-BB4 FGD</v>
          </cell>
          <cell r="C1699">
            <v>43436.5</v>
          </cell>
          <cell r="D1699">
            <v>1295132.8799999999</v>
          </cell>
        </row>
        <row r="1700">
          <cell r="A1700" t="str">
            <v>51285</v>
          </cell>
          <cell r="B1700" t="str">
            <v>STEAM MAINT BOILER - BB FGD C</v>
          </cell>
          <cell r="C1700">
            <v>-584985.93000000005</v>
          </cell>
          <cell r="D1700">
            <v>3005499.54</v>
          </cell>
        </row>
        <row r="1701">
          <cell r="A1701" t="str">
            <v>51286</v>
          </cell>
          <cell r="B1701" t="str">
            <v>STEAM MAINT BOILER BB1&amp;2 FLUE</v>
          </cell>
          <cell r="C1701">
            <v>0</v>
          </cell>
          <cell r="D1701">
            <v>0</v>
          </cell>
        </row>
        <row r="1702">
          <cell r="A1702" t="str">
            <v>51287</v>
          </cell>
          <cell r="B1702" t="str">
            <v>STEAM MAINT BOILER BB1P2 FLUE</v>
          </cell>
          <cell r="C1702">
            <v>0</v>
          </cell>
          <cell r="D1702">
            <v>0</v>
          </cell>
        </row>
        <row r="1703">
          <cell r="A1703" t="str">
            <v>51288</v>
          </cell>
          <cell r="B1703" t="str">
            <v>BIG BEND NOX REDUCTION</v>
          </cell>
          <cell r="C1703">
            <v>35195.9</v>
          </cell>
          <cell r="D1703">
            <v>398580.79</v>
          </cell>
        </row>
        <row r="1704">
          <cell r="A1704" t="str">
            <v>51291</v>
          </cell>
          <cell r="B1704" t="str">
            <v>NOX REDUCTIONS:  BIG BEND UNI</v>
          </cell>
          <cell r="C1704">
            <v>0</v>
          </cell>
          <cell r="D1704">
            <v>7853.78</v>
          </cell>
        </row>
        <row r="1705">
          <cell r="A1705" t="str">
            <v>51292</v>
          </cell>
          <cell r="B1705" t="str">
            <v>NOX REDUCTIONS:  BIG BEND UNI</v>
          </cell>
          <cell r="C1705">
            <v>892.73</v>
          </cell>
          <cell r="D1705">
            <v>39407.980000000003</v>
          </cell>
        </row>
        <row r="1706">
          <cell r="A1706" t="str">
            <v>51293</v>
          </cell>
          <cell r="B1706" t="str">
            <v>NOX REDUCTIONS:  BIG BEND UNI</v>
          </cell>
          <cell r="C1706">
            <v>0</v>
          </cell>
          <cell r="D1706">
            <v>42088.22</v>
          </cell>
        </row>
        <row r="1707">
          <cell r="A1707" t="str">
            <v>51294</v>
          </cell>
          <cell r="B1707" t="str">
            <v>NOX REDUCTIONS:  BIG BEND UNI</v>
          </cell>
          <cell r="C1707">
            <v>158.32</v>
          </cell>
          <cell r="D1707">
            <v>158.32</v>
          </cell>
        </row>
        <row r="1708">
          <cell r="A1708" t="str">
            <v>512</v>
          </cell>
          <cell r="B1708" t="str">
            <v>ACCOUNT TOTAL</v>
          </cell>
          <cell r="C1708">
            <v>2677325.31</v>
          </cell>
          <cell r="D1708">
            <v>33826951.939999998</v>
          </cell>
        </row>
        <row r="1709">
          <cell r="A1709" t="str">
            <v>51341</v>
          </cell>
          <cell r="B1709" t="str">
            <v>STEAM MAINT ELECT-BB1</v>
          </cell>
          <cell r="C1709">
            <v>237640.85</v>
          </cell>
          <cell r="D1709">
            <v>840443.53</v>
          </cell>
        </row>
        <row r="1710">
          <cell r="A1710" t="str">
            <v>51342</v>
          </cell>
          <cell r="B1710" t="str">
            <v>STEAM MAINT ELECT-BB2</v>
          </cell>
          <cell r="C1710">
            <v>290968.74</v>
          </cell>
          <cell r="D1710">
            <v>2492843.84</v>
          </cell>
        </row>
        <row r="1711">
          <cell r="A1711" t="str">
            <v>51343</v>
          </cell>
          <cell r="B1711" t="str">
            <v>STEAM MAINT ELECT-BB3</v>
          </cell>
          <cell r="C1711">
            <v>103234.8</v>
          </cell>
          <cell r="D1711">
            <v>843751.42</v>
          </cell>
        </row>
        <row r="1712">
          <cell r="A1712" t="str">
            <v>51344</v>
          </cell>
          <cell r="B1712" t="str">
            <v>STEAM MAINT ELECT-BB4</v>
          </cell>
          <cell r="C1712">
            <v>-781.36</v>
          </cell>
          <cell r="D1712">
            <v>688391.99</v>
          </cell>
        </row>
        <row r="1713">
          <cell r="A1713" t="str">
            <v>51349</v>
          </cell>
          <cell r="B1713" t="str">
            <v>STEAM MAINT ELECT-BB COMMON</v>
          </cell>
          <cell r="C1713">
            <v>117335.66</v>
          </cell>
          <cell r="D1713">
            <v>2297800.7999999998</v>
          </cell>
        </row>
        <row r="1714">
          <cell r="A1714" t="str">
            <v>51350</v>
          </cell>
          <cell r="B1714" t="str">
            <v>STEAM MAINT ELECT-GN1-6</v>
          </cell>
          <cell r="C1714">
            <v>0</v>
          </cell>
          <cell r="D1714">
            <v>0</v>
          </cell>
        </row>
        <row r="1715">
          <cell r="A1715" t="str">
            <v>51351</v>
          </cell>
          <cell r="B1715" t="str">
            <v>STEAM MAINT ELECT-GN1</v>
          </cell>
          <cell r="C1715">
            <v>0</v>
          </cell>
          <cell r="D1715">
            <v>0</v>
          </cell>
        </row>
        <row r="1716">
          <cell r="A1716" t="str">
            <v>51352</v>
          </cell>
          <cell r="B1716" t="str">
            <v>STEAM MAINT ELECT-GN2</v>
          </cell>
          <cell r="C1716">
            <v>0</v>
          </cell>
          <cell r="D1716">
            <v>0</v>
          </cell>
        </row>
        <row r="1717">
          <cell r="A1717" t="str">
            <v>51353</v>
          </cell>
          <cell r="B1717" t="str">
            <v>STEAM MAINT ELECT-GN3</v>
          </cell>
          <cell r="C1717">
            <v>0</v>
          </cell>
          <cell r="D1717">
            <v>124.1</v>
          </cell>
        </row>
        <row r="1718">
          <cell r="A1718" t="str">
            <v>51354</v>
          </cell>
          <cell r="B1718" t="str">
            <v>STEAM MAINT ELECT-GN4</v>
          </cell>
          <cell r="C1718">
            <v>0</v>
          </cell>
          <cell r="D1718">
            <v>0</v>
          </cell>
        </row>
        <row r="1719">
          <cell r="A1719" t="str">
            <v>51355</v>
          </cell>
          <cell r="B1719" t="str">
            <v>STEAM MAINT ELECT-GN5</v>
          </cell>
          <cell r="C1719">
            <v>0</v>
          </cell>
          <cell r="D1719">
            <v>-698.1</v>
          </cell>
        </row>
        <row r="1720">
          <cell r="A1720" t="str">
            <v>51356</v>
          </cell>
          <cell r="B1720" t="str">
            <v>STEAM MAINT ELECT-GN6</v>
          </cell>
          <cell r="C1720">
            <v>0</v>
          </cell>
          <cell r="D1720">
            <v>0</v>
          </cell>
        </row>
        <row r="1721">
          <cell r="A1721" t="str">
            <v>51359</v>
          </cell>
          <cell r="B1721" t="str">
            <v>STEAM MAINT ELECT-GN COAL</v>
          </cell>
          <cell r="C1721">
            <v>0</v>
          </cell>
          <cell r="D1721">
            <v>1766.52</v>
          </cell>
        </row>
        <row r="1722">
          <cell r="A1722" t="str">
            <v>51361</v>
          </cell>
          <cell r="B1722" t="str">
            <v>STEAM MAINT ELECT-HP1</v>
          </cell>
          <cell r="C1722">
            <v>0</v>
          </cell>
          <cell r="D1722">
            <v>0</v>
          </cell>
        </row>
        <row r="1723">
          <cell r="A1723" t="str">
            <v>51362</v>
          </cell>
          <cell r="B1723" t="str">
            <v>STEAM MAINT ELECT-HP2</v>
          </cell>
          <cell r="C1723">
            <v>0</v>
          </cell>
          <cell r="D1723">
            <v>0</v>
          </cell>
        </row>
        <row r="1724">
          <cell r="A1724" t="str">
            <v>51363</v>
          </cell>
          <cell r="B1724" t="str">
            <v>STEAM MAINT ELECT-HP3</v>
          </cell>
          <cell r="C1724">
            <v>0</v>
          </cell>
          <cell r="D1724">
            <v>0</v>
          </cell>
        </row>
        <row r="1725">
          <cell r="A1725" t="str">
            <v>51364</v>
          </cell>
          <cell r="B1725" t="str">
            <v>STEAM MAINT ELECT-HP4</v>
          </cell>
          <cell r="C1725">
            <v>0</v>
          </cell>
          <cell r="D1725">
            <v>0</v>
          </cell>
        </row>
        <row r="1726">
          <cell r="A1726" t="str">
            <v>51365</v>
          </cell>
          <cell r="B1726" t="str">
            <v>STEAM MAINT ELECT-HP5</v>
          </cell>
          <cell r="C1726">
            <v>0</v>
          </cell>
          <cell r="D1726">
            <v>0</v>
          </cell>
        </row>
        <row r="1727">
          <cell r="A1727" t="str">
            <v>51366</v>
          </cell>
          <cell r="B1727" t="str">
            <v>STEAM MAINT ELECT - HP6</v>
          </cell>
          <cell r="C1727">
            <v>0</v>
          </cell>
          <cell r="D1727">
            <v>0</v>
          </cell>
        </row>
        <row r="1728">
          <cell r="A1728" t="str">
            <v>51368</v>
          </cell>
          <cell r="B1728" t="str">
            <v>STEAM MAINT ELECT-HP1-6</v>
          </cell>
          <cell r="C1728">
            <v>0</v>
          </cell>
          <cell r="D1728">
            <v>0</v>
          </cell>
        </row>
        <row r="1729">
          <cell r="A1729" t="str">
            <v>51369</v>
          </cell>
          <cell r="B1729" t="str">
            <v>STM MA-ELE-GEN'L UNITS 1-6 H.</v>
          </cell>
          <cell r="C1729">
            <v>0</v>
          </cell>
          <cell r="D1729">
            <v>0</v>
          </cell>
        </row>
        <row r="1730">
          <cell r="A1730" t="str">
            <v>51381</v>
          </cell>
          <cell r="B1730" t="str">
            <v>STEAM MAINT ELECT - BB1 FGD.</v>
          </cell>
          <cell r="C1730">
            <v>0</v>
          </cell>
          <cell r="D1730">
            <v>0</v>
          </cell>
        </row>
        <row r="1731">
          <cell r="A1731" t="str">
            <v>51382</v>
          </cell>
          <cell r="B1731" t="str">
            <v>STEAM MAINT ELECT - BB2 FGD.</v>
          </cell>
          <cell r="C1731">
            <v>0</v>
          </cell>
          <cell r="D1731">
            <v>0</v>
          </cell>
        </row>
        <row r="1732">
          <cell r="A1732" t="str">
            <v>51383</v>
          </cell>
          <cell r="B1732" t="str">
            <v>STEAM MAINT ELECT-BB3 FGD</v>
          </cell>
          <cell r="C1732">
            <v>0</v>
          </cell>
          <cell r="D1732">
            <v>0</v>
          </cell>
        </row>
        <row r="1733">
          <cell r="A1733" t="str">
            <v>51384</v>
          </cell>
          <cell r="B1733" t="str">
            <v>STEAM MAINT ELECT-BB4 FGD SWI</v>
          </cell>
          <cell r="C1733">
            <v>0</v>
          </cell>
          <cell r="D1733">
            <v>33.58</v>
          </cell>
        </row>
        <row r="1734">
          <cell r="A1734" t="str">
            <v>51385</v>
          </cell>
          <cell r="B1734" t="str">
            <v>STEAM MAINT ELECT - BB FGD CO</v>
          </cell>
          <cell r="C1734">
            <v>0</v>
          </cell>
          <cell r="D1734">
            <v>0</v>
          </cell>
        </row>
        <row r="1735">
          <cell r="A1735" t="str">
            <v>51391</v>
          </cell>
          <cell r="B1735" t="str">
            <v>INTAKE STRUCTURE UNITS 1&amp;2</v>
          </cell>
          <cell r="C1735">
            <v>0</v>
          </cell>
          <cell r="D1735">
            <v>0</v>
          </cell>
        </row>
        <row r="1736">
          <cell r="A1736" t="str">
            <v>51393</v>
          </cell>
          <cell r="B1736" t="str">
            <v>INTAKE STRUCTURE UNITS 3&amp;4</v>
          </cell>
          <cell r="C1736">
            <v>0</v>
          </cell>
          <cell r="D1736">
            <v>0</v>
          </cell>
        </row>
        <row r="1737">
          <cell r="A1737" t="str">
            <v>51395</v>
          </cell>
          <cell r="B1737" t="str">
            <v>INTAKE STRUCTURE COMMON</v>
          </cell>
          <cell r="C1737">
            <v>6723.52</v>
          </cell>
          <cell r="D1737">
            <v>54234.01</v>
          </cell>
        </row>
        <row r="1738">
          <cell r="A1738" t="str">
            <v>513</v>
          </cell>
          <cell r="B1738" t="str">
            <v>ACCOUNT TOTAL</v>
          </cell>
          <cell r="C1738">
            <v>755122.21</v>
          </cell>
          <cell r="D1738">
            <v>7218691.6900000004</v>
          </cell>
        </row>
        <row r="1739">
          <cell r="A1739" t="str">
            <v>51444</v>
          </cell>
          <cell r="B1739" t="str">
            <v>STEAM MAINT MISC-BB4</v>
          </cell>
          <cell r="C1739">
            <v>0</v>
          </cell>
          <cell r="D1739">
            <v>248.95</v>
          </cell>
        </row>
        <row r="1740">
          <cell r="A1740" t="str">
            <v>51449</v>
          </cell>
          <cell r="B1740" t="str">
            <v>STEAM MAINT MISC-BB1-4</v>
          </cell>
          <cell r="C1740">
            <v>92518.37</v>
          </cell>
          <cell r="D1740">
            <v>1607568.76</v>
          </cell>
        </row>
        <row r="1741">
          <cell r="A1741" t="str">
            <v>51450</v>
          </cell>
          <cell r="B1741" t="str">
            <v>STEAM MAINT MISC-GN1-6</v>
          </cell>
          <cell r="C1741">
            <v>0</v>
          </cell>
          <cell r="D1741">
            <v>0</v>
          </cell>
        </row>
        <row r="1742">
          <cell r="A1742" t="str">
            <v>51459</v>
          </cell>
          <cell r="B1742" t="str">
            <v>STEAM MAINT MISC-GN COAL</v>
          </cell>
          <cell r="C1742">
            <v>0</v>
          </cell>
          <cell r="D1742">
            <v>893.94</v>
          </cell>
        </row>
        <row r="1743">
          <cell r="A1743" t="str">
            <v>51468</v>
          </cell>
          <cell r="B1743" t="str">
            <v>STEAM MAINT MISC-HP1-6</v>
          </cell>
          <cell r="C1743">
            <v>0</v>
          </cell>
          <cell r="D1743">
            <v>197.98</v>
          </cell>
        </row>
        <row r="1744">
          <cell r="A1744" t="str">
            <v>51469</v>
          </cell>
          <cell r="B1744" t="str">
            <v>HP TEMP ACCT</v>
          </cell>
          <cell r="C1744">
            <v>0</v>
          </cell>
          <cell r="D1744">
            <v>0</v>
          </cell>
        </row>
        <row r="1745">
          <cell r="A1745" t="str">
            <v>51480</v>
          </cell>
          <cell r="B1745" t="str">
            <v>STEAM MAINT MISC - BB3 FGD</v>
          </cell>
          <cell r="C1745">
            <v>0</v>
          </cell>
          <cell r="D1745">
            <v>0</v>
          </cell>
        </row>
        <row r="1746">
          <cell r="A1746" t="str">
            <v>51481</v>
          </cell>
          <cell r="B1746" t="str">
            <v>STEAM MAINT MISC - BB1 FGD.</v>
          </cell>
          <cell r="C1746">
            <v>0</v>
          </cell>
          <cell r="D1746">
            <v>0</v>
          </cell>
        </row>
        <row r="1747">
          <cell r="A1747" t="str">
            <v>51482</v>
          </cell>
          <cell r="B1747" t="str">
            <v>STEAM MAINT MISC - BB2 FGD.</v>
          </cell>
          <cell r="C1747">
            <v>0</v>
          </cell>
          <cell r="D1747">
            <v>0</v>
          </cell>
        </row>
        <row r="1748">
          <cell r="A1748" t="str">
            <v>51483</v>
          </cell>
          <cell r="B1748" t="str">
            <v>STEAM MAINT MISC-BB3 FGD</v>
          </cell>
          <cell r="C1748">
            <v>0</v>
          </cell>
          <cell r="D1748">
            <v>0</v>
          </cell>
        </row>
        <row r="1749">
          <cell r="A1749" t="str">
            <v>51484</v>
          </cell>
          <cell r="B1749" t="str">
            <v>STEAM MAINT MISC-BB4 FGD</v>
          </cell>
          <cell r="C1749">
            <v>0</v>
          </cell>
          <cell r="D1749">
            <v>0</v>
          </cell>
        </row>
        <row r="1750">
          <cell r="A1750" t="str">
            <v>51485</v>
          </cell>
          <cell r="B1750" t="str">
            <v>STEAM MAINT MISC. - BB2 FGD C</v>
          </cell>
          <cell r="C1750">
            <v>0</v>
          </cell>
          <cell r="D1750">
            <v>0</v>
          </cell>
        </row>
        <row r="1751">
          <cell r="A1751" t="str">
            <v>514</v>
          </cell>
          <cell r="B1751" t="str">
            <v>ACCOUNT TOTAL</v>
          </cell>
          <cell r="C1751">
            <v>92518.37</v>
          </cell>
          <cell r="D1751">
            <v>1608909.63</v>
          </cell>
        </row>
        <row r="1752">
          <cell r="A1752" t="str">
            <v>54628</v>
          </cell>
          <cell r="B1752" t="str">
            <v>SUPV &amp; ENG-COMB TURBINE PH</v>
          </cell>
          <cell r="C1752">
            <v>4764.93</v>
          </cell>
          <cell r="D1752">
            <v>47836.67</v>
          </cell>
        </row>
        <row r="1753">
          <cell r="A1753" t="str">
            <v>54638</v>
          </cell>
          <cell r="B1753" t="str">
            <v>SUPV &amp; ENG-CT PARK STREET</v>
          </cell>
          <cell r="C1753">
            <v>0</v>
          </cell>
          <cell r="D1753">
            <v>0</v>
          </cell>
        </row>
        <row r="1754">
          <cell r="A1754" t="str">
            <v>54648</v>
          </cell>
          <cell r="B1754" t="str">
            <v>SUPV &amp; ENG-COMB TURBINE BB</v>
          </cell>
          <cell r="C1754">
            <v>0</v>
          </cell>
          <cell r="D1754">
            <v>0</v>
          </cell>
        </row>
        <row r="1755">
          <cell r="A1755" t="str">
            <v>54650</v>
          </cell>
          <cell r="B1755" t="str">
            <v>SUPERVISOR &amp; ENGINEER - BAYSI</v>
          </cell>
          <cell r="C1755">
            <v>187868.94</v>
          </cell>
          <cell r="D1755">
            <v>2321873.89</v>
          </cell>
        </row>
        <row r="1756">
          <cell r="A1756" t="str">
            <v>54658</v>
          </cell>
          <cell r="B1756" t="str">
            <v>SUPV &amp; ENG-COMB TURBINE GN1</v>
          </cell>
          <cell r="C1756">
            <v>0</v>
          </cell>
          <cell r="D1756">
            <v>0</v>
          </cell>
        </row>
        <row r="1757">
          <cell r="A1757" t="str">
            <v>54670</v>
          </cell>
          <cell r="B1757" t="str">
            <v>SUPV &amp; ENGR - POLK</v>
          </cell>
          <cell r="C1757">
            <v>129357.46</v>
          </cell>
          <cell r="D1757">
            <v>1452705.48</v>
          </cell>
        </row>
        <row r="1758">
          <cell r="A1758" t="str">
            <v>54678</v>
          </cell>
          <cell r="B1758" t="str">
            <v>"PARTNERSHIP PROJECT 1 "</v>
          </cell>
          <cell r="C1758">
            <v>0</v>
          </cell>
          <cell r="D1758">
            <v>2860.31</v>
          </cell>
        </row>
        <row r="1759">
          <cell r="A1759" t="str">
            <v>546</v>
          </cell>
          <cell r="B1759" t="str">
            <v>ACCOUNT TOTAL</v>
          </cell>
          <cell r="C1759">
            <v>321991.33</v>
          </cell>
          <cell r="D1759">
            <v>3825276.35</v>
          </cell>
        </row>
        <row r="1760">
          <cell r="A1760" t="str">
            <v>54701</v>
          </cell>
          <cell r="B1760" t="str">
            <v>RECOVEREABLE FUEL-WHLSE</v>
          </cell>
          <cell r="C1760">
            <v>1072390.2</v>
          </cell>
          <cell r="D1760">
            <v>20103956.920000002</v>
          </cell>
        </row>
        <row r="1761">
          <cell r="A1761" t="str">
            <v>54702</v>
          </cell>
          <cell r="B1761" t="str">
            <v>RECOVERABLE FUEL-WHLSE</v>
          </cell>
          <cell r="C1761">
            <v>-1072390.2</v>
          </cell>
          <cell r="D1761">
            <v>-20103956.920000002</v>
          </cell>
        </row>
        <row r="1762">
          <cell r="A1762" t="str">
            <v>54703</v>
          </cell>
          <cell r="B1762" t="str">
            <v>NONRECOVERABLE FUEL-WHLSE</v>
          </cell>
          <cell r="C1762">
            <v>5897.57</v>
          </cell>
          <cell r="D1762">
            <v>81036.039999999994</v>
          </cell>
        </row>
        <row r="1763">
          <cell r="A1763" t="str">
            <v>54704</v>
          </cell>
          <cell r="B1763" t="str">
            <v>NONRECOVERABLE FUEL-WHLSE</v>
          </cell>
          <cell r="C1763">
            <v>-5897.57</v>
          </cell>
          <cell r="D1763">
            <v>-81036.039999999994</v>
          </cell>
        </row>
        <row r="1764">
          <cell r="A1764" t="str">
            <v>54708</v>
          </cell>
          <cell r="B1764" t="str">
            <v>NON RECOV FUEL - BB #2 OIL</v>
          </cell>
          <cell r="C1764">
            <v>13948.14</v>
          </cell>
          <cell r="D1764">
            <v>41552.57</v>
          </cell>
        </row>
        <row r="1765">
          <cell r="A1765" t="str">
            <v>54718</v>
          </cell>
          <cell r="B1765" t="str">
            <v>NON RECOV FUEL - GN #2 OIL</v>
          </cell>
          <cell r="C1765">
            <v>0</v>
          </cell>
          <cell r="D1765">
            <v>1366.94</v>
          </cell>
        </row>
        <row r="1766">
          <cell r="A1766" t="str">
            <v>54721</v>
          </cell>
          <cell r="B1766" t="str">
            <v>NON RECOV FUEL-POLK #1 COAL</v>
          </cell>
          <cell r="C1766">
            <v>83978.33</v>
          </cell>
          <cell r="D1766">
            <v>988097.69</v>
          </cell>
        </row>
        <row r="1767">
          <cell r="A1767" t="str">
            <v>54725</v>
          </cell>
          <cell r="B1767" t="str">
            <v>NON RECOV FUEL-POLK #2 OIL</v>
          </cell>
          <cell r="C1767">
            <v>3071.06</v>
          </cell>
          <cell r="D1767">
            <v>137985.13</v>
          </cell>
        </row>
        <row r="1768">
          <cell r="A1768" t="str">
            <v>54728</v>
          </cell>
          <cell r="B1768" t="str">
            <v>NON RECOV FUEL - PS - OIL#6</v>
          </cell>
          <cell r="C1768">
            <v>0</v>
          </cell>
          <cell r="D1768">
            <v>0</v>
          </cell>
        </row>
        <row r="1769">
          <cell r="A1769" t="str">
            <v>54731</v>
          </cell>
          <cell r="B1769" t="str">
            <v>NON RECOV FUEL - GASIFIER CAP</v>
          </cell>
          <cell r="C1769">
            <v>0</v>
          </cell>
          <cell r="D1769">
            <v>0</v>
          </cell>
        </row>
        <row r="1770">
          <cell r="A1770" t="str">
            <v>54732</v>
          </cell>
          <cell r="B1770" t="str">
            <v>NON RECOV RUEL - GASIFIER OTH</v>
          </cell>
          <cell r="C1770">
            <v>0</v>
          </cell>
          <cell r="D1770">
            <v>0</v>
          </cell>
        </row>
        <row r="1771">
          <cell r="A1771" t="str">
            <v>54738</v>
          </cell>
          <cell r="B1771" t="str">
            <v>NON RECOV FUEL - PH #6 OIL</v>
          </cell>
          <cell r="C1771">
            <v>8937.7999999999993</v>
          </cell>
          <cell r="D1771">
            <v>78629.960000000006</v>
          </cell>
        </row>
        <row r="1772">
          <cell r="A1772" t="str">
            <v>54748</v>
          </cell>
          <cell r="B1772" t="str">
            <v>RECOV FUEL - BB CT1-3</v>
          </cell>
          <cell r="C1772">
            <v>0</v>
          </cell>
          <cell r="D1772">
            <v>1488446.96</v>
          </cell>
        </row>
        <row r="1773">
          <cell r="A1773" t="str">
            <v>54756</v>
          </cell>
          <cell r="B1773" t="str">
            <v>RECOV FUEL - TAYLOR LANDFILL</v>
          </cell>
          <cell r="C1773">
            <v>0</v>
          </cell>
          <cell r="D1773">
            <v>0</v>
          </cell>
        </row>
        <row r="1774">
          <cell r="A1774" t="str">
            <v>54758</v>
          </cell>
          <cell r="B1774" t="str">
            <v>RECOV FUEL - GN CT1</v>
          </cell>
          <cell r="C1774">
            <v>0</v>
          </cell>
          <cell r="D1774">
            <v>0</v>
          </cell>
        </row>
        <row r="1775">
          <cell r="A1775" t="str">
            <v>54775</v>
          </cell>
          <cell r="B1775" t="str">
            <v>RECOV FUEL-POLK#3 CT NATURAL</v>
          </cell>
          <cell r="C1775">
            <v>148178.07</v>
          </cell>
          <cell r="D1775">
            <v>5360394.6100000003</v>
          </cell>
        </row>
        <row r="1776">
          <cell r="A1776" t="str">
            <v>54776</v>
          </cell>
          <cell r="B1776" t="str">
            <v>RECOV FUEL-POLK#2 CT NATURAL</v>
          </cell>
          <cell r="C1776">
            <v>262930.93</v>
          </cell>
          <cell r="D1776">
            <v>6661701.1100000003</v>
          </cell>
        </row>
        <row r="1777">
          <cell r="A1777" t="str">
            <v>54777</v>
          </cell>
          <cell r="B1777" t="str">
            <v>RECOV FUEL - POLK #2 CT - #2</v>
          </cell>
          <cell r="C1777">
            <v>108768.64</v>
          </cell>
          <cell r="D1777">
            <v>678625.95</v>
          </cell>
        </row>
        <row r="1778">
          <cell r="A1778" t="str">
            <v>54778</v>
          </cell>
          <cell r="B1778" t="str">
            <v>RECOV FUEL - PH #6 OIL</v>
          </cell>
          <cell r="C1778">
            <v>839801.71</v>
          </cell>
          <cell r="D1778">
            <v>5541212.6200000001</v>
          </cell>
        </row>
        <row r="1779">
          <cell r="A1779" t="str">
            <v>54781</v>
          </cell>
          <cell r="B1779" t="str">
            <v>RECOV FUEL-POLK #1 COAL</v>
          </cell>
          <cell r="C1779">
            <v>2979209.52</v>
          </cell>
          <cell r="D1779">
            <v>25719068.370000001</v>
          </cell>
        </row>
        <row r="1780">
          <cell r="A1780" t="str">
            <v>54785</v>
          </cell>
          <cell r="B1780" t="str">
            <v>RECOV FUEL-POLK #1 CT - #2 OI</v>
          </cell>
          <cell r="C1780">
            <v>147459.6</v>
          </cell>
          <cell r="D1780">
            <v>5457806.4299999997</v>
          </cell>
        </row>
        <row r="1781">
          <cell r="A1781" t="str">
            <v>54786</v>
          </cell>
          <cell r="B1781" t="str">
            <v>RECOV FUEL - CITY OF TAMPA NA</v>
          </cell>
          <cell r="C1781">
            <v>328.87</v>
          </cell>
          <cell r="D1781">
            <v>292987.82</v>
          </cell>
        </row>
        <row r="1782">
          <cell r="A1782" t="str">
            <v>54787</v>
          </cell>
          <cell r="B1782" t="str">
            <v>RECOV FUEL - POLK#3 CT - #2 O</v>
          </cell>
          <cell r="C1782">
            <v>0</v>
          </cell>
          <cell r="D1782">
            <v>462392.79</v>
          </cell>
        </row>
        <row r="1783">
          <cell r="A1783" t="str">
            <v>54788</v>
          </cell>
          <cell r="B1783" t="str">
            <v>RECOV FUEL - PS - OIL#6</v>
          </cell>
          <cell r="C1783">
            <v>0</v>
          </cell>
          <cell r="D1783">
            <v>0</v>
          </cell>
        </row>
        <row r="1784">
          <cell r="A1784" t="str">
            <v>54789</v>
          </cell>
          <cell r="B1784" t="str">
            <v>RECOV FUEL-POLK DOE FUNDING</v>
          </cell>
          <cell r="C1784">
            <v>0</v>
          </cell>
          <cell r="D1784">
            <v>0</v>
          </cell>
        </row>
        <row r="1785">
          <cell r="A1785" t="str">
            <v>54790</v>
          </cell>
          <cell r="B1785" t="str">
            <v>RECOV FUEL - BAYSIDE #1 CT NA</v>
          </cell>
          <cell r="C1785">
            <v>17551737.82</v>
          </cell>
          <cell r="D1785">
            <v>225683816.61000001</v>
          </cell>
        </row>
        <row r="1786">
          <cell r="A1786" t="str">
            <v>54791</v>
          </cell>
          <cell r="B1786" t="str">
            <v>RECOV FUEL - BAYSIDE #2 CT NA</v>
          </cell>
          <cell r="C1786">
            <v>30286829.84</v>
          </cell>
          <cell r="D1786">
            <v>290762422.19</v>
          </cell>
        </row>
        <row r="1787">
          <cell r="A1787" t="str">
            <v>54795</v>
          </cell>
          <cell r="B1787" t="str">
            <v>NON RECOV FUEL - BAYSIDE CT N</v>
          </cell>
          <cell r="C1787">
            <v>8942.14</v>
          </cell>
          <cell r="D1787">
            <v>264407.61</v>
          </cell>
        </row>
        <row r="1788">
          <cell r="A1788" t="str">
            <v>54796</v>
          </cell>
          <cell r="B1788" t="str">
            <v>NON-RECOV FUEL - POLK NATURAL</v>
          </cell>
          <cell r="C1788">
            <v>12174.62</v>
          </cell>
          <cell r="D1788">
            <v>192239.66</v>
          </cell>
        </row>
        <row r="1789">
          <cell r="A1789" t="str">
            <v>547</v>
          </cell>
          <cell r="B1789" t="str">
            <v>ACCOUNT TOTAL</v>
          </cell>
          <cell r="C1789">
            <v>52456297.090000004</v>
          </cell>
          <cell r="D1789">
            <v>569813155.01999998</v>
          </cell>
        </row>
        <row r="1790">
          <cell r="A1790" t="str">
            <v>54828</v>
          </cell>
          <cell r="B1790" t="str">
            <v>GENERATION EXP-PH CT1-3</v>
          </cell>
          <cell r="C1790">
            <v>24846.68</v>
          </cell>
          <cell r="D1790">
            <v>113419.49</v>
          </cell>
        </row>
        <row r="1791">
          <cell r="A1791" t="str">
            <v>54838</v>
          </cell>
          <cell r="B1791" t="str">
            <v>GENERATION EXP-PARK ST CT1-9</v>
          </cell>
          <cell r="C1791">
            <v>0</v>
          </cell>
          <cell r="D1791">
            <v>0</v>
          </cell>
        </row>
        <row r="1792">
          <cell r="A1792" t="str">
            <v>54848</v>
          </cell>
          <cell r="B1792" t="str">
            <v>GENERATION EXP-BB CT'S</v>
          </cell>
          <cell r="C1792">
            <v>630.51</v>
          </cell>
          <cell r="D1792">
            <v>17839.96</v>
          </cell>
        </row>
        <row r="1793">
          <cell r="A1793" t="str">
            <v>54850</v>
          </cell>
          <cell r="B1793" t="str">
            <v>GENERATION OPERATIONS EXPENSE</v>
          </cell>
          <cell r="C1793">
            <v>640195.26</v>
          </cell>
          <cell r="D1793">
            <v>6405889.2599999998</v>
          </cell>
        </row>
        <row r="1794">
          <cell r="A1794" t="str">
            <v>54851</v>
          </cell>
          <cell r="B1794" t="str">
            <v>GENERATION EXP-BAYSIDE ARSENI</v>
          </cell>
          <cell r="C1794">
            <v>0</v>
          </cell>
          <cell r="D1794">
            <v>0</v>
          </cell>
        </row>
        <row r="1795">
          <cell r="A1795" t="str">
            <v>54858</v>
          </cell>
          <cell r="B1795" t="str">
            <v>GENERATION EXP-GN CT1</v>
          </cell>
          <cell r="C1795">
            <v>0</v>
          </cell>
          <cell r="D1795">
            <v>0</v>
          </cell>
        </row>
        <row r="1796">
          <cell r="A1796" t="str">
            <v>54870</v>
          </cell>
          <cell r="B1796" t="str">
            <v>GENERATIONS EXP - POLK</v>
          </cell>
          <cell r="C1796">
            <v>535581.39</v>
          </cell>
          <cell r="D1796">
            <v>4745594.82</v>
          </cell>
        </row>
        <row r="1797">
          <cell r="A1797" t="str">
            <v>54872</v>
          </cell>
          <cell r="B1797" t="str">
            <v>GENERATION EXPENSE-POLK UNIT</v>
          </cell>
          <cell r="C1797">
            <v>0</v>
          </cell>
          <cell r="D1797">
            <v>0</v>
          </cell>
        </row>
        <row r="1798">
          <cell r="A1798" t="str">
            <v>548</v>
          </cell>
          <cell r="B1798" t="str">
            <v>ACCOUNT TOTAL</v>
          </cell>
          <cell r="C1798">
            <v>1201253.8400000001</v>
          </cell>
          <cell r="D1798">
            <v>11282743.529999999</v>
          </cell>
        </row>
        <row r="1799">
          <cell r="A1799" t="str">
            <v>54928</v>
          </cell>
          <cell r="B1799" t="str">
            <v>MISC OTHER PWR EXP - PH CT1-6</v>
          </cell>
          <cell r="C1799">
            <v>58395.44</v>
          </cell>
          <cell r="D1799">
            <v>561196.14</v>
          </cell>
        </row>
        <row r="1800">
          <cell r="A1800" t="str">
            <v>54938</v>
          </cell>
          <cell r="B1800" t="str">
            <v>MISC OTHER PWR EXP - PARK ST</v>
          </cell>
          <cell r="C1800">
            <v>0</v>
          </cell>
          <cell r="D1800">
            <v>0</v>
          </cell>
        </row>
        <row r="1801">
          <cell r="A1801" t="str">
            <v>54948</v>
          </cell>
          <cell r="B1801" t="str">
            <v>MISC OTHER PWR EXP - BB CT1-3</v>
          </cell>
          <cell r="C1801">
            <v>0</v>
          </cell>
          <cell r="D1801">
            <v>0</v>
          </cell>
        </row>
        <row r="1802">
          <cell r="A1802" t="str">
            <v>54950</v>
          </cell>
          <cell r="B1802" t="str">
            <v>MISCELLANEOUS OTHER EXPENSE</v>
          </cell>
          <cell r="C1802">
            <v>24107.5</v>
          </cell>
          <cell r="D1802">
            <v>381779.32</v>
          </cell>
        </row>
        <row r="1803">
          <cell r="A1803" t="str">
            <v>54958</v>
          </cell>
          <cell r="B1803" t="str">
            <v>MISC OTHER PWR EXP - GN CT1</v>
          </cell>
          <cell r="C1803">
            <v>0</v>
          </cell>
          <cell r="D1803">
            <v>150.18</v>
          </cell>
        </row>
        <row r="1804">
          <cell r="A1804" t="str">
            <v>54970</v>
          </cell>
          <cell r="B1804" t="str">
            <v>MISC OTHER PWR EXP-POLK</v>
          </cell>
          <cell r="C1804">
            <v>240784.32</v>
          </cell>
          <cell r="D1804">
            <v>2275475.5499999998</v>
          </cell>
        </row>
        <row r="1805">
          <cell r="A1805" t="str">
            <v>54997</v>
          </cell>
          <cell r="B1805" t="str">
            <v>DOE REIMBURSEMENT</v>
          </cell>
          <cell r="C1805">
            <v>0</v>
          </cell>
          <cell r="D1805">
            <v>0</v>
          </cell>
        </row>
        <row r="1806">
          <cell r="A1806" t="str">
            <v>549</v>
          </cell>
          <cell r="B1806" t="str">
            <v>ACCOUNT TOTAL</v>
          </cell>
          <cell r="C1806">
            <v>323287.26</v>
          </cell>
          <cell r="D1806">
            <v>3218601.19</v>
          </cell>
        </row>
        <row r="1807">
          <cell r="A1807" t="str">
            <v>55028</v>
          </cell>
          <cell r="B1807" t="str">
            <v>RENTS - PH</v>
          </cell>
          <cell r="C1807">
            <v>0</v>
          </cell>
          <cell r="D1807">
            <v>0</v>
          </cell>
        </row>
        <row r="1808">
          <cell r="A1808" t="str">
            <v>55038</v>
          </cell>
          <cell r="B1808" t="str">
            <v>RENTS - PARK STREET STATION</v>
          </cell>
          <cell r="C1808">
            <v>0</v>
          </cell>
          <cell r="D1808">
            <v>0</v>
          </cell>
        </row>
        <row r="1809">
          <cell r="A1809" t="str">
            <v>55070</v>
          </cell>
          <cell r="B1809" t="str">
            <v>RENTS - POLK</v>
          </cell>
          <cell r="C1809">
            <v>0</v>
          </cell>
          <cell r="D1809">
            <v>0</v>
          </cell>
        </row>
        <row r="1810">
          <cell r="A1810" t="str">
            <v>550</v>
          </cell>
          <cell r="B1810" t="str">
            <v>ACCOUNT TOTAL</v>
          </cell>
          <cell r="C1810">
            <v>0</v>
          </cell>
          <cell r="D1810">
            <v>0</v>
          </cell>
        </row>
        <row r="1811">
          <cell r="A1811" t="str">
            <v>55128</v>
          </cell>
          <cell r="B1811" t="str">
            <v>MAINT SUPV &amp; ENG - PH1-3</v>
          </cell>
          <cell r="C1811">
            <v>3705.16</v>
          </cell>
          <cell r="D1811">
            <v>40966.31</v>
          </cell>
        </row>
        <row r="1812">
          <cell r="A1812" t="str">
            <v>55170</v>
          </cell>
          <cell r="B1812" t="str">
            <v>MAINT SUPV &amp; ENG - POLK #1</v>
          </cell>
          <cell r="C1812">
            <v>71706.02</v>
          </cell>
          <cell r="D1812">
            <v>784537.48</v>
          </cell>
        </row>
        <row r="1813">
          <cell r="A1813" t="str">
            <v>551</v>
          </cell>
          <cell r="B1813" t="str">
            <v>ACCOUNT TOTAL</v>
          </cell>
          <cell r="C1813">
            <v>75411.179999999993</v>
          </cell>
          <cell r="D1813">
            <v>825503.79</v>
          </cell>
        </row>
        <row r="1814">
          <cell r="A1814" t="str">
            <v>55228</v>
          </cell>
          <cell r="B1814" t="str">
            <v>MAINT PROD STRUC - PH CT1-3</v>
          </cell>
          <cell r="C1814">
            <v>5431.72</v>
          </cell>
          <cell r="D1814">
            <v>25487.13</v>
          </cell>
        </row>
        <row r="1815">
          <cell r="A1815" t="str">
            <v>55240</v>
          </cell>
          <cell r="B1815" t="str">
            <v>MAINT STRUCT - BB CT1-3</v>
          </cell>
          <cell r="C1815">
            <v>255.15</v>
          </cell>
          <cell r="D1815">
            <v>59871.55</v>
          </cell>
        </row>
        <row r="1816">
          <cell r="A1816" t="str">
            <v>55241</v>
          </cell>
          <cell r="B1816" t="str">
            <v>MAINT STRUCT - BB CT1</v>
          </cell>
          <cell r="C1816">
            <v>0</v>
          </cell>
          <cell r="D1816">
            <v>29029.18</v>
          </cell>
        </row>
        <row r="1817">
          <cell r="A1817" t="str">
            <v>55242</v>
          </cell>
          <cell r="B1817" t="str">
            <v>MAINT STRUCT - BB CT2</v>
          </cell>
          <cell r="C1817">
            <v>0</v>
          </cell>
          <cell r="D1817">
            <v>0</v>
          </cell>
        </row>
        <row r="1818">
          <cell r="A1818" t="str">
            <v>55243</v>
          </cell>
          <cell r="B1818" t="str">
            <v>MAINT STRUCT - BB CT3</v>
          </cell>
          <cell r="C1818">
            <v>0</v>
          </cell>
          <cell r="D1818">
            <v>9979.65</v>
          </cell>
        </row>
        <row r="1819">
          <cell r="A1819" t="str">
            <v>55250</v>
          </cell>
          <cell r="B1819" t="str">
            <v>MAINT STRUCTURES BAYSIDE POWE</v>
          </cell>
          <cell r="C1819">
            <v>4976.3999999999996</v>
          </cell>
          <cell r="D1819">
            <v>-268539.53999999998</v>
          </cell>
        </row>
        <row r="1820">
          <cell r="A1820" t="str">
            <v>55251</v>
          </cell>
          <cell r="B1820" t="str">
            <v>INTAKE STRUCTURE BAYSIDE</v>
          </cell>
          <cell r="C1820">
            <v>114283.45</v>
          </cell>
          <cell r="D1820">
            <v>289770.09000000003</v>
          </cell>
        </row>
        <row r="1821">
          <cell r="A1821" t="str">
            <v>55270</v>
          </cell>
          <cell r="B1821" t="str">
            <v>MAINT STRUC FUEL HOLD &amp; PROD</v>
          </cell>
          <cell r="C1821">
            <v>68632.5</v>
          </cell>
          <cell r="D1821">
            <v>1064969.43</v>
          </cell>
        </row>
        <row r="1822">
          <cell r="A1822" t="str">
            <v>55271</v>
          </cell>
          <cell r="B1822" t="str">
            <v>MAINT PROD STRUC - POLK#1</v>
          </cell>
          <cell r="C1822">
            <v>0</v>
          </cell>
          <cell r="D1822">
            <v>-249221.53</v>
          </cell>
        </row>
        <row r="1823">
          <cell r="A1823" t="str">
            <v>55274</v>
          </cell>
          <cell r="B1823" t="str">
            <v>COAL HANDLING/SLURRY PREP</v>
          </cell>
          <cell r="C1823">
            <v>143838.78</v>
          </cell>
          <cell r="D1823">
            <v>1034981.81</v>
          </cell>
        </row>
        <row r="1824">
          <cell r="A1824" t="str">
            <v>55275</v>
          </cell>
          <cell r="B1824" t="str">
            <v>GASIFICATION AREA CONT</v>
          </cell>
          <cell r="C1824">
            <v>578098.94999999995</v>
          </cell>
          <cell r="D1824">
            <v>4279164.8099999996</v>
          </cell>
        </row>
        <row r="1825">
          <cell r="A1825" t="str">
            <v>55276</v>
          </cell>
          <cell r="B1825" t="str">
            <v>SULFURIC ACID PLANT</v>
          </cell>
          <cell r="C1825">
            <v>58356.84</v>
          </cell>
          <cell r="D1825">
            <v>523344.3</v>
          </cell>
        </row>
        <row r="1826">
          <cell r="A1826" t="str">
            <v>55277</v>
          </cell>
          <cell r="B1826" t="str">
            <v>AIR SEPARATION UNIT</v>
          </cell>
          <cell r="C1826">
            <v>-45914.99</v>
          </cell>
          <cell r="D1826">
            <v>620633.12</v>
          </cell>
        </row>
        <row r="1827">
          <cell r="A1827" t="str">
            <v>55278</v>
          </cell>
          <cell r="B1827" t="str">
            <v>BRINE CONC SYSTEM/WASTER WATE</v>
          </cell>
          <cell r="C1827">
            <v>39562.15</v>
          </cell>
          <cell r="D1827">
            <v>571771</v>
          </cell>
        </row>
        <row r="1828">
          <cell r="A1828" t="str">
            <v>552</v>
          </cell>
          <cell r="B1828" t="str">
            <v>ACCOUNT TOTAL</v>
          </cell>
          <cell r="C1828">
            <v>967520.95</v>
          </cell>
          <cell r="D1828">
            <v>7991241</v>
          </cell>
        </row>
        <row r="1829">
          <cell r="A1829" t="str">
            <v>55321</v>
          </cell>
          <cell r="B1829" t="str">
            <v>MAINT GEN &amp; ELECT - PH1</v>
          </cell>
          <cell r="C1829">
            <v>1055.3399999999999</v>
          </cell>
          <cell r="D1829">
            <v>229676.77</v>
          </cell>
        </row>
        <row r="1830">
          <cell r="A1830" t="str">
            <v>55322</v>
          </cell>
          <cell r="B1830" t="str">
            <v>MAINT GEN &amp; ELECT - PH2</v>
          </cell>
          <cell r="C1830">
            <v>765.27</v>
          </cell>
          <cell r="D1830">
            <v>105988.59</v>
          </cell>
        </row>
        <row r="1831">
          <cell r="A1831" t="str">
            <v>55323</v>
          </cell>
          <cell r="B1831" t="str">
            <v>MAINT GEN &amp; ELECT - PH3</v>
          </cell>
          <cell r="C1831">
            <v>0</v>
          </cell>
          <cell r="D1831">
            <v>0</v>
          </cell>
        </row>
        <row r="1832">
          <cell r="A1832" t="str">
            <v>55328</v>
          </cell>
          <cell r="B1832" t="str">
            <v>MAINT GEN &amp; ELECT - PH1-3</v>
          </cell>
          <cell r="C1832">
            <v>82447.259999999995</v>
          </cell>
          <cell r="D1832">
            <v>192818.18</v>
          </cell>
        </row>
        <row r="1833">
          <cell r="A1833" t="str">
            <v>55340</v>
          </cell>
          <cell r="B1833" t="str">
            <v>MAINT GEN &amp; ELEC - BB CT1-3</v>
          </cell>
          <cell r="C1833">
            <v>4896.25</v>
          </cell>
          <cell r="D1833">
            <v>47683.38</v>
          </cell>
        </row>
        <row r="1834">
          <cell r="A1834" t="str">
            <v>55341</v>
          </cell>
          <cell r="B1834" t="str">
            <v>MAINT GEN &amp; ELEC - BB CT1</v>
          </cell>
          <cell r="C1834">
            <v>1292.29</v>
          </cell>
          <cell r="D1834">
            <v>19852.990000000002</v>
          </cell>
        </row>
        <row r="1835">
          <cell r="A1835" t="str">
            <v>55342</v>
          </cell>
          <cell r="B1835" t="str">
            <v>MAINT GEN &amp; ELEC - BB CT2</v>
          </cell>
          <cell r="C1835">
            <v>2791.82</v>
          </cell>
          <cell r="D1835">
            <v>23574.400000000001</v>
          </cell>
        </row>
        <row r="1836">
          <cell r="A1836" t="str">
            <v>55343</v>
          </cell>
          <cell r="B1836" t="str">
            <v>MAINT GEN &amp; ELEC - BB CT3</v>
          </cell>
          <cell r="C1836">
            <v>225.3</v>
          </cell>
          <cell r="D1836">
            <v>31189.3</v>
          </cell>
        </row>
        <row r="1837">
          <cell r="A1837" t="str">
            <v>55350</v>
          </cell>
          <cell r="B1837" t="str">
            <v>MAINTENANCE POWER BLOCK - BAY</v>
          </cell>
          <cell r="C1837">
            <v>324721.98</v>
          </cell>
          <cell r="D1837">
            <v>2263006.23</v>
          </cell>
        </row>
        <row r="1838">
          <cell r="A1838" t="str">
            <v>55351</v>
          </cell>
          <cell r="B1838" t="str">
            <v>MAIN POWER BLOCK - BS1A</v>
          </cell>
          <cell r="C1838">
            <v>18273.36</v>
          </cell>
          <cell r="D1838">
            <v>390930.41</v>
          </cell>
        </row>
        <row r="1839">
          <cell r="A1839" t="str">
            <v>55352</v>
          </cell>
          <cell r="B1839" t="str">
            <v>MAINT POWER BLOCK - BS1B</v>
          </cell>
          <cell r="C1839">
            <v>8686.69</v>
          </cell>
          <cell r="D1839">
            <v>178480.13</v>
          </cell>
        </row>
        <row r="1840">
          <cell r="A1840" t="str">
            <v>55353</v>
          </cell>
          <cell r="B1840" t="str">
            <v>MAINT POWER BLOCK - BS1C</v>
          </cell>
          <cell r="C1840">
            <v>33914.54</v>
          </cell>
          <cell r="D1840">
            <v>157027.82</v>
          </cell>
        </row>
        <row r="1841">
          <cell r="A1841" t="str">
            <v>55354</v>
          </cell>
          <cell r="B1841" t="str">
            <v>MAINT POWER BLOCK - BS2A</v>
          </cell>
          <cell r="C1841">
            <v>11431.56</v>
          </cell>
          <cell r="D1841">
            <v>188866.17</v>
          </cell>
        </row>
        <row r="1842">
          <cell r="A1842" t="str">
            <v>55355</v>
          </cell>
          <cell r="B1842" t="str">
            <v>MAINT POWER BLOCK - BS2B</v>
          </cell>
          <cell r="C1842">
            <v>651.70000000000005</v>
          </cell>
          <cell r="D1842">
            <v>147152.59</v>
          </cell>
        </row>
        <row r="1843">
          <cell r="A1843" t="str">
            <v>55356</v>
          </cell>
          <cell r="B1843" t="str">
            <v>MAINT POWER BLOCK - BS2C</v>
          </cell>
          <cell r="C1843">
            <v>-220.69</v>
          </cell>
          <cell r="D1843">
            <v>203867.43</v>
          </cell>
        </row>
        <row r="1844">
          <cell r="A1844" t="str">
            <v>55357</v>
          </cell>
          <cell r="B1844" t="str">
            <v>MAINT POWER BLOCK - BS2D</v>
          </cell>
          <cell r="C1844">
            <v>14271.38</v>
          </cell>
          <cell r="D1844">
            <v>104079.03</v>
          </cell>
        </row>
        <row r="1845">
          <cell r="A1845" t="str">
            <v>55358</v>
          </cell>
          <cell r="B1845" t="str">
            <v>BS1 STEAM TURBINE/COMMON EQP</v>
          </cell>
          <cell r="C1845">
            <v>152226.72</v>
          </cell>
          <cell r="D1845">
            <v>1146606.03</v>
          </cell>
        </row>
        <row r="1846">
          <cell r="A1846" t="str">
            <v>55359</v>
          </cell>
          <cell r="B1846" t="str">
            <v>BS2 STEAM TURBINE/COMMON EQP</v>
          </cell>
          <cell r="C1846">
            <v>166645.74</v>
          </cell>
          <cell r="D1846">
            <v>1416913.7</v>
          </cell>
        </row>
        <row r="1847">
          <cell r="A1847" t="str">
            <v>55361</v>
          </cell>
          <cell r="B1847" t="str">
            <v>HOOKERS POINT GENERATION - 50</v>
          </cell>
          <cell r="C1847">
            <v>0</v>
          </cell>
          <cell r="D1847">
            <v>0</v>
          </cell>
        </row>
        <row r="1848">
          <cell r="A1848" t="str">
            <v>55379</v>
          </cell>
          <cell r="B1848" t="str">
            <v>POLK POWER GENERATION - UNIT</v>
          </cell>
          <cell r="C1848">
            <v>237043.52</v>
          </cell>
          <cell r="D1848">
            <v>1685526.39</v>
          </cell>
        </row>
        <row r="1849">
          <cell r="A1849" t="str">
            <v>55380</v>
          </cell>
          <cell r="B1849" t="str">
            <v>POLK POWER GENERATION - UNIT</v>
          </cell>
          <cell r="C1849">
            <v>13099.17</v>
          </cell>
          <cell r="D1849">
            <v>243910.81</v>
          </cell>
        </row>
        <row r="1850">
          <cell r="A1850" t="str">
            <v>55381</v>
          </cell>
          <cell r="B1850" t="str">
            <v>POLK POWER GENERATION - UNIT</v>
          </cell>
          <cell r="C1850">
            <v>8193.92</v>
          </cell>
          <cell r="D1850">
            <v>56370.74</v>
          </cell>
        </row>
        <row r="1851">
          <cell r="A1851" t="str">
            <v>553</v>
          </cell>
          <cell r="B1851" t="str">
            <v>ACCOUNT TOTAL</v>
          </cell>
          <cell r="C1851">
            <v>1082413.1200000001</v>
          </cell>
          <cell r="D1851">
            <v>8833521.0899999999</v>
          </cell>
        </row>
        <row r="1852">
          <cell r="A1852" t="str">
            <v>55428</v>
          </cell>
          <cell r="B1852" t="str">
            <v>MAINT MISC PWR GEN - PH1-3</v>
          </cell>
          <cell r="C1852">
            <v>1479.9</v>
          </cell>
          <cell r="D1852">
            <v>25358.16</v>
          </cell>
        </row>
        <row r="1853">
          <cell r="A1853" t="str">
            <v>55440</v>
          </cell>
          <cell r="B1853" t="str">
            <v>MAINT MISC PWR GEN - BB COMMO</v>
          </cell>
          <cell r="C1853">
            <v>-81</v>
          </cell>
          <cell r="D1853">
            <v>5511.66</v>
          </cell>
        </row>
        <row r="1854">
          <cell r="A1854" t="str">
            <v>55441</v>
          </cell>
          <cell r="B1854" t="str">
            <v>MAINT MISC PWR GEN - BB CT1</v>
          </cell>
          <cell r="C1854">
            <v>0</v>
          </cell>
          <cell r="D1854">
            <v>0</v>
          </cell>
        </row>
        <row r="1855">
          <cell r="A1855" t="str">
            <v>55442</v>
          </cell>
          <cell r="B1855" t="str">
            <v>MAINT MISC PWR GEN - BB CT2</v>
          </cell>
          <cell r="C1855">
            <v>0</v>
          </cell>
          <cell r="D1855">
            <v>142.71</v>
          </cell>
        </row>
        <row r="1856">
          <cell r="A1856" t="str">
            <v>55443</v>
          </cell>
          <cell r="B1856" t="str">
            <v>MAINT MISC PWR GEN - BB CT3</v>
          </cell>
          <cell r="C1856">
            <v>0</v>
          </cell>
          <cell r="D1856">
            <v>710.39</v>
          </cell>
        </row>
        <row r="1857">
          <cell r="A1857" t="str">
            <v>55451</v>
          </cell>
          <cell r="B1857" t="str">
            <v>MAINT MISC PWR GEN - GN CT1</v>
          </cell>
          <cell r="C1857">
            <v>0</v>
          </cell>
          <cell r="D1857">
            <v>0</v>
          </cell>
        </row>
        <row r="1858">
          <cell r="A1858" t="str">
            <v>55470</v>
          </cell>
          <cell r="B1858" t="str">
            <v>MAINT MISC OTHER POWER GEN PL</v>
          </cell>
          <cell r="C1858">
            <v>22434.02</v>
          </cell>
          <cell r="D1858">
            <v>246140.28</v>
          </cell>
        </row>
        <row r="1859">
          <cell r="A1859" t="str">
            <v>55471</v>
          </cell>
          <cell r="B1859" t="str">
            <v>MAINT MISC PWR GEN - POLK #1</v>
          </cell>
          <cell r="C1859">
            <v>0</v>
          </cell>
          <cell r="D1859">
            <v>0</v>
          </cell>
        </row>
        <row r="1860">
          <cell r="A1860" t="str">
            <v>55497</v>
          </cell>
          <cell r="B1860" t="str">
            <v>DOE REIMBURSEMENT</v>
          </cell>
          <cell r="C1860">
            <v>0</v>
          </cell>
          <cell r="D1860">
            <v>0</v>
          </cell>
        </row>
        <row r="1861">
          <cell r="A1861" t="str">
            <v>554</v>
          </cell>
          <cell r="B1861" t="str">
            <v>ACCOUNT TOTAL</v>
          </cell>
          <cell r="C1861">
            <v>23832.92</v>
          </cell>
          <cell r="D1861">
            <v>277863.2</v>
          </cell>
        </row>
        <row r="1862">
          <cell r="A1862" t="str">
            <v>55501</v>
          </cell>
          <cell r="B1862" t="str">
            <v>PURCH POWER - LAKELAND</v>
          </cell>
          <cell r="C1862">
            <v>233595</v>
          </cell>
          <cell r="D1862">
            <v>2532173.75</v>
          </cell>
        </row>
        <row r="1863">
          <cell r="A1863" t="str">
            <v>55502</v>
          </cell>
          <cell r="B1863" t="str">
            <v>PURCH POWER - FLA POWER CORP</v>
          </cell>
          <cell r="C1863">
            <v>5534359.4699999997</v>
          </cell>
          <cell r="D1863">
            <v>71275430.599999994</v>
          </cell>
        </row>
        <row r="1864">
          <cell r="A1864" t="str">
            <v>55503</v>
          </cell>
          <cell r="B1864" t="str">
            <v>PURCH POWER - FLA PWR &amp; LIGHT</v>
          </cell>
          <cell r="C1864">
            <v>4700148.21</v>
          </cell>
          <cell r="D1864">
            <v>22903740.52</v>
          </cell>
        </row>
        <row r="1865">
          <cell r="A1865" t="str">
            <v>55504</v>
          </cell>
          <cell r="B1865" t="str">
            <v>PURCH POWER - ORLANDO</v>
          </cell>
          <cell r="C1865">
            <v>141650</v>
          </cell>
          <cell r="D1865">
            <v>4079091</v>
          </cell>
        </row>
        <row r="1866">
          <cell r="A1866" t="str">
            <v>55505</v>
          </cell>
          <cell r="B1866" t="str">
            <v>PURCH POWER - VERO BEACH</v>
          </cell>
          <cell r="C1866">
            <v>0</v>
          </cell>
          <cell r="D1866">
            <v>0</v>
          </cell>
        </row>
        <row r="1867">
          <cell r="A1867" t="str">
            <v>55506</v>
          </cell>
          <cell r="B1867" t="str">
            <v>PURCH POWER - HOMESTEAD</v>
          </cell>
          <cell r="C1867">
            <v>0</v>
          </cell>
          <cell r="D1867">
            <v>0</v>
          </cell>
        </row>
        <row r="1868">
          <cell r="A1868" t="str">
            <v>55507</v>
          </cell>
          <cell r="B1868" t="str">
            <v>PURCH POWER - LAKE WORTH</v>
          </cell>
          <cell r="C1868">
            <v>0</v>
          </cell>
          <cell r="D1868">
            <v>0</v>
          </cell>
        </row>
        <row r="1869">
          <cell r="A1869" t="str">
            <v>55508</v>
          </cell>
          <cell r="B1869" t="str">
            <v>PURCH POWER - JACKSONVILLE</v>
          </cell>
          <cell r="C1869">
            <v>1210138</v>
          </cell>
          <cell r="D1869">
            <v>24774379.5</v>
          </cell>
        </row>
        <row r="1870">
          <cell r="A1870" t="str">
            <v>55509</v>
          </cell>
          <cell r="B1870" t="str">
            <v>PURCH POWER - FT PIERCE</v>
          </cell>
          <cell r="C1870">
            <v>0</v>
          </cell>
          <cell r="D1870">
            <v>0</v>
          </cell>
        </row>
        <row r="1871">
          <cell r="A1871" t="str">
            <v>55510</v>
          </cell>
          <cell r="B1871" t="str">
            <v>PURCH POWER - GAINESVILLE</v>
          </cell>
          <cell r="C1871">
            <v>0</v>
          </cell>
          <cell r="D1871">
            <v>0</v>
          </cell>
        </row>
        <row r="1872">
          <cell r="A1872" t="str">
            <v>55511</v>
          </cell>
          <cell r="B1872" t="str">
            <v>PURCH POWER - TALLAHASSEE</v>
          </cell>
          <cell r="C1872">
            <v>43310</v>
          </cell>
          <cell r="D1872">
            <v>1111159</v>
          </cell>
        </row>
        <row r="1873">
          <cell r="A1873" t="str">
            <v>55512</v>
          </cell>
          <cell r="B1873" t="str">
            <v>PURCH POWER - SMYNRA BEACH</v>
          </cell>
          <cell r="C1873">
            <v>0</v>
          </cell>
          <cell r="D1873">
            <v>0</v>
          </cell>
        </row>
        <row r="1874">
          <cell r="A1874" t="str">
            <v>55513</v>
          </cell>
          <cell r="B1874" t="str">
            <v>PURCH POWER - SEBRING</v>
          </cell>
          <cell r="C1874">
            <v>0</v>
          </cell>
          <cell r="D1874">
            <v>0</v>
          </cell>
        </row>
        <row r="1875">
          <cell r="A1875" t="str">
            <v>55514</v>
          </cell>
          <cell r="B1875" t="str">
            <v>PURCH POWER - KISSIMMEE</v>
          </cell>
          <cell r="C1875">
            <v>0</v>
          </cell>
          <cell r="D1875">
            <v>0</v>
          </cell>
        </row>
        <row r="1876">
          <cell r="A1876" t="str">
            <v>55515</v>
          </cell>
          <cell r="B1876" t="str">
            <v>PURCH POWER - ST CLOUD</v>
          </cell>
          <cell r="C1876">
            <v>0</v>
          </cell>
          <cell r="D1876">
            <v>0</v>
          </cell>
        </row>
        <row r="1877">
          <cell r="A1877" t="str">
            <v>55516</v>
          </cell>
          <cell r="B1877" t="str">
            <v>PURCH POWER-TECO POWER SERV</v>
          </cell>
          <cell r="C1877">
            <v>0</v>
          </cell>
          <cell r="D1877">
            <v>0</v>
          </cell>
        </row>
        <row r="1878">
          <cell r="A1878" t="str">
            <v>55517</v>
          </cell>
          <cell r="B1878" t="str">
            <v>PURCH POWER - KOCH.</v>
          </cell>
          <cell r="C1878">
            <v>0</v>
          </cell>
          <cell r="D1878">
            <v>0</v>
          </cell>
        </row>
        <row r="1879">
          <cell r="A1879" t="str">
            <v>55518</v>
          </cell>
          <cell r="B1879" t="str">
            <v>PURCH POWER VIRGINIA.</v>
          </cell>
          <cell r="C1879">
            <v>0</v>
          </cell>
          <cell r="D1879">
            <v>0</v>
          </cell>
        </row>
        <row r="1880">
          <cell r="A1880" t="str">
            <v>55519</v>
          </cell>
          <cell r="B1880" t="str">
            <v>COGENERATION</v>
          </cell>
          <cell r="C1880">
            <v>4024132.48</v>
          </cell>
          <cell r="D1880">
            <v>38180670.490000002</v>
          </cell>
        </row>
        <row r="1881">
          <cell r="A1881" t="str">
            <v>55520</v>
          </cell>
          <cell r="B1881" t="str">
            <v>NONRECOVERABLE INTERCHG REVER</v>
          </cell>
          <cell r="C1881">
            <v>-92795.39</v>
          </cell>
          <cell r="D1881">
            <v>-2921101.17</v>
          </cell>
        </row>
        <row r="1882">
          <cell r="A1882" t="str">
            <v>55521</v>
          </cell>
          <cell r="B1882" t="str">
            <v>NONRECOVERABLE INTERCHG</v>
          </cell>
          <cell r="C1882">
            <v>92795.39</v>
          </cell>
          <cell r="D1882">
            <v>2921101.17</v>
          </cell>
        </row>
        <row r="1883">
          <cell r="A1883" t="str">
            <v>55522</v>
          </cell>
          <cell r="B1883" t="str">
            <v>NONRECOVERABLE COGENERATION</v>
          </cell>
          <cell r="C1883">
            <v>65109.38</v>
          </cell>
          <cell r="D1883">
            <v>784603.96</v>
          </cell>
        </row>
        <row r="1884">
          <cell r="A1884" t="str">
            <v>55523</v>
          </cell>
          <cell r="B1884" t="str">
            <v>CAPACITY-PURCHASE POWER</v>
          </cell>
          <cell r="C1884">
            <v>149668.81</v>
          </cell>
          <cell r="D1884">
            <v>1874475.06</v>
          </cell>
        </row>
        <row r="1885">
          <cell r="A1885" t="str">
            <v>55524</v>
          </cell>
          <cell r="B1885" t="str">
            <v>NONRECOVERABLE CAPACITY</v>
          </cell>
          <cell r="C1885">
            <v>-149668.81</v>
          </cell>
          <cell r="D1885">
            <v>-1874475.06</v>
          </cell>
        </row>
        <row r="1886">
          <cell r="A1886" t="str">
            <v>55525</v>
          </cell>
          <cell r="B1886" t="str">
            <v>NONRECOVERABLE CAPACITY</v>
          </cell>
          <cell r="C1886">
            <v>0</v>
          </cell>
          <cell r="D1886">
            <v>0</v>
          </cell>
        </row>
        <row r="1887">
          <cell r="A1887" t="str">
            <v>55526</v>
          </cell>
          <cell r="B1887" t="str">
            <v>PURCH POWER - FMPA</v>
          </cell>
          <cell r="C1887">
            <v>0</v>
          </cell>
          <cell r="D1887">
            <v>0</v>
          </cell>
        </row>
        <row r="1888">
          <cell r="A1888" t="str">
            <v>55527</v>
          </cell>
          <cell r="B1888" t="str">
            <v>PURCH POWER - SEMINOLE ELECT</v>
          </cell>
          <cell r="C1888">
            <v>204600</v>
          </cell>
          <cell r="D1888">
            <v>3420699</v>
          </cell>
        </row>
        <row r="1889">
          <cell r="A1889" t="str">
            <v>55528</v>
          </cell>
          <cell r="B1889" t="str">
            <v>PURCHASE POWER - SONAT.</v>
          </cell>
          <cell r="C1889">
            <v>0</v>
          </cell>
          <cell r="D1889">
            <v>0</v>
          </cell>
        </row>
        <row r="1890">
          <cell r="A1890" t="str">
            <v>55529</v>
          </cell>
          <cell r="B1890" t="str">
            <v>PURCH POWER-REEDY CREEK</v>
          </cell>
          <cell r="C1890">
            <v>0</v>
          </cell>
          <cell r="D1890">
            <v>625</v>
          </cell>
        </row>
        <row r="1891">
          <cell r="A1891" t="str">
            <v>55530</v>
          </cell>
          <cell r="B1891" t="str">
            <v>PURCH POWER - KEY WEST</v>
          </cell>
          <cell r="C1891">
            <v>0</v>
          </cell>
          <cell r="D1891">
            <v>0</v>
          </cell>
        </row>
        <row r="1892">
          <cell r="A1892" t="str">
            <v>55531</v>
          </cell>
          <cell r="B1892" t="str">
            <v>PURCHASED POWER OGLETHORPE</v>
          </cell>
          <cell r="C1892">
            <v>0</v>
          </cell>
          <cell r="D1892">
            <v>0</v>
          </cell>
        </row>
        <row r="1893">
          <cell r="A1893" t="str">
            <v>55532</v>
          </cell>
          <cell r="B1893" t="str">
            <v>PURCH POWER-PECO</v>
          </cell>
          <cell r="C1893">
            <v>0</v>
          </cell>
          <cell r="D1893">
            <v>0</v>
          </cell>
        </row>
        <row r="1894">
          <cell r="A1894" t="str">
            <v>55533</v>
          </cell>
          <cell r="B1894" t="str">
            <v>NONRECOVERABLE INTERCHG-WHSL</v>
          </cell>
          <cell r="C1894">
            <v>152538.42000000001</v>
          </cell>
          <cell r="D1894">
            <v>1928872.93</v>
          </cell>
        </row>
        <row r="1895">
          <cell r="A1895" t="str">
            <v>55534</v>
          </cell>
          <cell r="B1895" t="str">
            <v>NONRECOVERABLE INTERCHG-WHLSE</v>
          </cell>
          <cell r="C1895">
            <v>-152538.42000000001</v>
          </cell>
          <cell r="D1895">
            <v>-1928872.93</v>
          </cell>
        </row>
        <row r="1896">
          <cell r="A1896" t="str">
            <v>55535</v>
          </cell>
          <cell r="B1896" t="str">
            <v>RECOVERABLE INTERCHG-WHLSE</v>
          </cell>
          <cell r="C1896">
            <v>295452.59999999998</v>
          </cell>
          <cell r="D1896">
            <v>7741902.7699999996</v>
          </cell>
        </row>
        <row r="1897">
          <cell r="A1897" t="str">
            <v>55536</v>
          </cell>
          <cell r="B1897" t="str">
            <v>RECOVERABLE INTERCHG-WHLSE</v>
          </cell>
          <cell r="C1897">
            <v>-295452.59999999998</v>
          </cell>
          <cell r="D1897">
            <v>-7741902.7699999996</v>
          </cell>
        </row>
        <row r="1898">
          <cell r="A1898" t="str">
            <v>55537</v>
          </cell>
          <cell r="B1898" t="str">
            <v>PURCH POWER - AQUILA POWER CO</v>
          </cell>
          <cell r="C1898">
            <v>0</v>
          </cell>
          <cell r="D1898">
            <v>0</v>
          </cell>
        </row>
        <row r="1899">
          <cell r="A1899" t="str">
            <v>55538</v>
          </cell>
          <cell r="B1899" t="str">
            <v>PURCH POWER - OKEELANTA CORP</v>
          </cell>
          <cell r="C1899">
            <v>36095</v>
          </cell>
          <cell r="D1899">
            <v>6427834</v>
          </cell>
        </row>
        <row r="1900">
          <cell r="A1900" t="str">
            <v>55539</v>
          </cell>
          <cell r="B1900" t="str">
            <v>MKT BASED INTERCHG PURCHASE</v>
          </cell>
          <cell r="C1900">
            <v>0</v>
          </cell>
          <cell r="D1900">
            <v>-10145.81</v>
          </cell>
        </row>
        <row r="1901">
          <cell r="A1901" t="str">
            <v>55540</v>
          </cell>
          <cell r="B1901" t="str">
            <v>FUEL TPS CONTRACT</v>
          </cell>
          <cell r="C1901">
            <v>87519.97</v>
          </cell>
          <cell r="D1901">
            <v>26220909.829999998</v>
          </cell>
        </row>
        <row r="1902">
          <cell r="A1902" t="str">
            <v>55541</v>
          </cell>
          <cell r="B1902" t="str">
            <v>O&amp;M TPS CONTRACT</v>
          </cell>
          <cell r="C1902">
            <v>259324.41</v>
          </cell>
          <cell r="D1902">
            <v>3370176.33</v>
          </cell>
        </row>
        <row r="1903">
          <cell r="A1903" t="str">
            <v>55542</v>
          </cell>
          <cell r="B1903" t="str">
            <v>CAPACITY TPS CONTRACT</v>
          </cell>
          <cell r="C1903">
            <v>1711064</v>
          </cell>
          <cell r="D1903">
            <v>20532768</v>
          </cell>
        </row>
        <row r="1904">
          <cell r="A1904" t="str">
            <v>55543</v>
          </cell>
          <cell r="B1904" t="str">
            <v>PURCH POWER-FARMLAND HYDRO</v>
          </cell>
          <cell r="C1904">
            <v>0</v>
          </cell>
          <cell r="D1904">
            <v>0</v>
          </cell>
        </row>
        <row r="1905">
          <cell r="A1905" t="str">
            <v>55544</v>
          </cell>
          <cell r="B1905" t="str">
            <v>PURCH POWER-AUBURNDALE POWER</v>
          </cell>
          <cell r="C1905">
            <v>0</v>
          </cell>
          <cell r="D1905">
            <v>0</v>
          </cell>
        </row>
        <row r="1906">
          <cell r="A1906" t="str">
            <v>55545</v>
          </cell>
          <cell r="B1906" t="str">
            <v>PURCH POWER - CF INDUSTRIES I</v>
          </cell>
          <cell r="C1906">
            <v>0</v>
          </cell>
          <cell r="D1906">
            <v>0</v>
          </cell>
        </row>
        <row r="1907">
          <cell r="A1907" t="str">
            <v>55546</v>
          </cell>
          <cell r="B1907" t="str">
            <v>PURCH POWER - CARGILL FERTILI</v>
          </cell>
          <cell r="C1907">
            <v>0</v>
          </cell>
          <cell r="D1907">
            <v>0</v>
          </cell>
        </row>
        <row r="1908">
          <cell r="A1908" t="str">
            <v>55547</v>
          </cell>
          <cell r="B1908" t="str">
            <v>PURCH POWER - IMC - AGRICO CO</v>
          </cell>
          <cell r="C1908">
            <v>0</v>
          </cell>
          <cell r="D1908">
            <v>0</v>
          </cell>
        </row>
        <row r="1909">
          <cell r="A1909" t="str">
            <v>55548</v>
          </cell>
          <cell r="B1909" t="str">
            <v>PURCH POWER-MORGAN STANLEY GR</v>
          </cell>
          <cell r="C1909">
            <v>0</v>
          </cell>
          <cell r="D1909">
            <v>0</v>
          </cell>
        </row>
        <row r="1910">
          <cell r="A1910" t="str">
            <v>55549</v>
          </cell>
          <cell r="B1910" t="str">
            <v>PURCH POWER-CUTRALE CITRUS JU</v>
          </cell>
          <cell r="C1910">
            <v>0</v>
          </cell>
          <cell r="D1910">
            <v>0</v>
          </cell>
        </row>
        <row r="1911">
          <cell r="A1911" t="str">
            <v>55551</v>
          </cell>
          <cell r="B1911" t="str">
            <v>PURCH POWER-RELIANT ENERGY SE</v>
          </cell>
          <cell r="C1911">
            <v>0</v>
          </cell>
          <cell r="D1911">
            <v>16082524.609999999</v>
          </cell>
        </row>
        <row r="1912">
          <cell r="A1912" t="str">
            <v>55552</v>
          </cell>
          <cell r="B1912" t="str">
            <v>PURCH POWER-ENTERGY MARKETING</v>
          </cell>
          <cell r="C1912">
            <v>0</v>
          </cell>
          <cell r="D1912">
            <v>0</v>
          </cell>
        </row>
        <row r="1913">
          <cell r="A1913" t="str">
            <v>55553</v>
          </cell>
          <cell r="B1913" t="str">
            <v>PURCH POWER - SEMPRA ENERGY T</v>
          </cell>
          <cell r="C1913">
            <v>0</v>
          </cell>
          <cell r="D1913">
            <v>0</v>
          </cell>
        </row>
        <row r="1914">
          <cell r="A1914" t="str">
            <v>55554</v>
          </cell>
          <cell r="B1914" t="str">
            <v>PURCH POWER - DISTRIBUTIVE GE</v>
          </cell>
          <cell r="C1914">
            <v>0</v>
          </cell>
          <cell r="D1914">
            <v>0</v>
          </cell>
        </row>
        <row r="1915">
          <cell r="A1915" t="str">
            <v>55555</v>
          </cell>
          <cell r="B1915" t="str">
            <v>PURCH POWER - SMITH FIELD</v>
          </cell>
          <cell r="C1915">
            <v>0</v>
          </cell>
          <cell r="D1915">
            <v>0</v>
          </cell>
        </row>
        <row r="1916">
          <cell r="A1916" t="str">
            <v>55556</v>
          </cell>
          <cell r="B1916" t="str">
            <v>PURCH POWER - CARGILL - ALLIA</v>
          </cell>
          <cell r="C1916">
            <v>138774</v>
          </cell>
          <cell r="D1916">
            <v>14793985.5</v>
          </cell>
        </row>
        <row r="1917">
          <cell r="A1917" t="str">
            <v>55557</v>
          </cell>
          <cell r="B1917" t="str">
            <v>PURCH POWER - ENRON POWER MAR</v>
          </cell>
          <cell r="C1917">
            <v>0</v>
          </cell>
          <cell r="D1917">
            <v>0</v>
          </cell>
        </row>
        <row r="1918">
          <cell r="A1918" t="str">
            <v>55558</v>
          </cell>
          <cell r="B1918" t="str">
            <v>PURCH POWER - CORAL POWER</v>
          </cell>
          <cell r="C1918">
            <v>0</v>
          </cell>
          <cell r="D1918">
            <v>0</v>
          </cell>
        </row>
        <row r="1919">
          <cell r="A1919" t="str">
            <v>55559</v>
          </cell>
          <cell r="B1919" t="str">
            <v>PURCH POWER - SOUTHERN COMPAN</v>
          </cell>
          <cell r="C1919">
            <v>0</v>
          </cell>
          <cell r="D1919">
            <v>120755</v>
          </cell>
        </row>
        <row r="1920">
          <cell r="A1920" t="str">
            <v>55560</v>
          </cell>
          <cell r="B1920" t="str">
            <v>PURCH POWER - DUKE ENERGY TRA</v>
          </cell>
          <cell r="C1920">
            <v>0</v>
          </cell>
          <cell r="D1920">
            <v>4108</v>
          </cell>
        </row>
        <row r="1921">
          <cell r="A1921" t="str">
            <v>55561</v>
          </cell>
          <cell r="B1921" t="str">
            <v>PURCH POWER-EL PASO ENERGY LP</v>
          </cell>
          <cell r="C1921">
            <v>0</v>
          </cell>
          <cell r="D1921">
            <v>0</v>
          </cell>
        </row>
        <row r="1922">
          <cell r="A1922" t="str">
            <v>55562</v>
          </cell>
          <cell r="B1922" t="str">
            <v>PURCH POWER - LOUISVILLE GAS</v>
          </cell>
          <cell r="C1922">
            <v>0</v>
          </cell>
          <cell r="D1922">
            <v>0</v>
          </cell>
        </row>
        <row r="1923">
          <cell r="A1923" t="str">
            <v>55563</v>
          </cell>
          <cell r="B1923" t="str">
            <v>PURCH POWER  - DYNERGY POWER</v>
          </cell>
          <cell r="C1923">
            <v>0</v>
          </cell>
          <cell r="D1923">
            <v>0</v>
          </cell>
        </row>
        <row r="1924">
          <cell r="A1924" t="str">
            <v>55564</v>
          </cell>
          <cell r="B1924" t="str">
            <v>PURCHASE POWER - CALPINE</v>
          </cell>
          <cell r="C1924">
            <v>107634.87</v>
          </cell>
          <cell r="D1924">
            <v>8472198.4800000004</v>
          </cell>
        </row>
        <row r="1925">
          <cell r="A1925" t="str">
            <v>55565</v>
          </cell>
          <cell r="B1925" t="str">
            <v>PURCHASE POWER - ACES</v>
          </cell>
          <cell r="C1925">
            <v>0</v>
          </cell>
          <cell r="D1925">
            <v>0</v>
          </cell>
        </row>
        <row r="1926">
          <cell r="A1926" t="str">
            <v>55566</v>
          </cell>
          <cell r="B1926" t="str">
            <v>PURCHASE POWER - CAROLINA POW</v>
          </cell>
          <cell r="C1926">
            <v>0</v>
          </cell>
          <cell r="D1926">
            <v>0</v>
          </cell>
        </row>
        <row r="1927">
          <cell r="A1927" t="str">
            <v>55567</v>
          </cell>
          <cell r="B1927" t="str">
            <v>PURCHASE POWER - CONACO</v>
          </cell>
          <cell r="C1927">
            <v>0</v>
          </cell>
          <cell r="D1927">
            <v>0</v>
          </cell>
        </row>
        <row r="1928">
          <cell r="A1928" t="str">
            <v>55568</v>
          </cell>
          <cell r="B1928" t="str">
            <v>PURCHASE POWER - COBB ELECTRI</v>
          </cell>
          <cell r="C1928">
            <v>236056</v>
          </cell>
          <cell r="D1928">
            <v>4613472</v>
          </cell>
        </row>
        <row r="1929">
          <cell r="A1929" t="str">
            <v>55569</v>
          </cell>
          <cell r="B1929" t="str">
            <v>PURCHASE POWER - WHEELABRATOR</v>
          </cell>
          <cell r="C1929">
            <v>0</v>
          </cell>
          <cell r="D1929">
            <v>17350</v>
          </cell>
        </row>
        <row r="1930">
          <cell r="A1930" t="str">
            <v>55570</v>
          </cell>
          <cell r="B1930" t="str">
            <v>PURCHASE POWER CINERGY</v>
          </cell>
          <cell r="C1930">
            <v>0</v>
          </cell>
          <cell r="D1930">
            <v>0</v>
          </cell>
        </row>
        <row r="1931">
          <cell r="A1931" t="str">
            <v>55580</v>
          </cell>
          <cell r="B1931" t="str">
            <v>NONRECOVERABLE GREEN POWER PU</v>
          </cell>
          <cell r="C1931">
            <v>0</v>
          </cell>
          <cell r="D1931">
            <v>3185.28</v>
          </cell>
        </row>
        <row r="1932">
          <cell r="A1932" t="str">
            <v>55581</v>
          </cell>
          <cell r="B1932" t="str">
            <v>NONRECOVERABLE GREEN POWER PU</v>
          </cell>
          <cell r="C1932">
            <v>0</v>
          </cell>
          <cell r="D1932">
            <v>-3185.28</v>
          </cell>
        </row>
        <row r="1933">
          <cell r="A1933" t="str">
            <v>555</v>
          </cell>
          <cell r="B1933" t="str">
            <v>ACCOUNT TOTAL</v>
          </cell>
          <cell r="C1933">
            <v>18733510.789999999</v>
          </cell>
          <cell r="D1933">
            <v>269708508.75999999</v>
          </cell>
        </row>
        <row r="1934">
          <cell r="A1934" t="str">
            <v>55600</v>
          </cell>
          <cell r="B1934" t="str">
            <v>SYS CONTROL &amp; LOAD DISPATCH</v>
          </cell>
          <cell r="C1934">
            <v>124648.98</v>
          </cell>
          <cell r="D1934">
            <v>1294761.02</v>
          </cell>
        </row>
        <row r="1935">
          <cell r="A1935" t="str">
            <v>556</v>
          </cell>
          <cell r="B1935" t="str">
            <v>ACCOUNT TOTAL</v>
          </cell>
          <cell r="C1935">
            <v>124648.98</v>
          </cell>
          <cell r="D1935">
            <v>1294761.02</v>
          </cell>
        </row>
        <row r="1936">
          <cell r="A1936" t="str">
            <v>55701</v>
          </cell>
          <cell r="B1936" t="str">
            <v>BIG BEND RESERVE POWER</v>
          </cell>
          <cell r="C1936">
            <v>0</v>
          </cell>
          <cell r="D1936">
            <v>0</v>
          </cell>
        </row>
        <row r="1937">
          <cell r="A1937" t="str">
            <v>55702</v>
          </cell>
          <cell r="B1937" t="str">
            <v>POLK #1 RESERVE POWER</v>
          </cell>
          <cell r="C1937">
            <v>0</v>
          </cell>
          <cell r="D1937">
            <v>0</v>
          </cell>
        </row>
        <row r="1938">
          <cell r="A1938" t="str">
            <v>55703</v>
          </cell>
          <cell r="B1938" t="str">
            <v>BB1&amp;2 FGD RESERVE POWER</v>
          </cell>
          <cell r="C1938">
            <v>0</v>
          </cell>
          <cell r="D1938">
            <v>0</v>
          </cell>
        </row>
        <row r="1939">
          <cell r="A1939" t="str">
            <v>55704</v>
          </cell>
          <cell r="B1939" t="str">
            <v>BAYSIDE RESERVE POWER</v>
          </cell>
          <cell r="C1939">
            <v>0</v>
          </cell>
          <cell r="D1939">
            <v>0</v>
          </cell>
        </row>
        <row r="1940">
          <cell r="A1940" t="str">
            <v>55710</v>
          </cell>
          <cell r="B1940" t="str">
            <v>PYRAMID COST RECOVERY AMORTIZ</v>
          </cell>
          <cell r="C1940">
            <v>0</v>
          </cell>
          <cell r="D1940">
            <v>0</v>
          </cell>
        </row>
        <row r="1941">
          <cell r="A1941" t="str">
            <v>55711</v>
          </cell>
          <cell r="B1941" t="str">
            <v>INTEREST ON PYRAMID SETTLEMEN</v>
          </cell>
          <cell r="C1941">
            <v>0</v>
          </cell>
          <cell r="D1941">
            <v>0</v>
          </cell>
        </row>
        <row r="1942">
          <cell r="A1942" t="str">
            <v>55716</v>
          </cell>
          <cell r="B1942" t="str">
            <v>AMORTIZATION OF PEABODY BUYOU</v>
          </cell>
          <cell r="C1942">
            <v>0</v>
          </cell>
          <cell r="D1942">
            <v>0</v>
          </cell>
        </row>
        <row r="1943">
          <cell r="A1943" t="str">
            <v>55717</v>
          </cell>
          <cell r="B1943" t="str">
            <v>RETURN ON UNAMORT PBDY BUYOUT</v>
          </cell>
          <cell r="C1943">
            <v>0</v>
          </cell>
          <cell r="D1943">
            <v>0</v>
          </cell>
        </row>
        <row r="1944">
          <cell r="A1944" t="str">
            <v>55752</v>
          </cell>
          <cell r="B1944" t="str">
            <v>GATLIFF PURCHASE COST ADJUSTM</v>
          </cell>
          <cell r="C1944">
            <v>0</v>
          </cell>
          <cell r="D1944">
            <v>0</v>
          </cell>
        </row>
        <row r="1945">
          <cell r="A1945" t="str">
            <v>55774</v>
          </cell>
          <cell r="B1945" t="str">
            <v>DEFERRED OBO EXPENSE</v>
          </cell>
          <cell r="C1945">
            <v>0</v>
          </cell>
          <cell r="D1945">
            <v>0</v>
          </cell>
        </row>
        <row r="1946">
          <cell r="A1946" t="str">
            <v>55775</v>
          </cell>
          <cell r="B1946" t="str">
            <v>DEFERRED OBO EXPENSE-INTEREST</v>
          </cell>
          <cell r="C1946">
            <v>0</v>
          </cell>
          <cell r="D1946">
            <v>0</v>
          </cell>
        </row>
        <row r="1947">
          <cell r="A1947" t="str">
            <v>55776</v>
          </cell>
          <cell r="B1947" t="str">
            <v>PRIOR DEFERRED OBO EXPENSE</v>
          </cell>
          <cell r="C1947">
            <v>0</v>
          </cell>
          <cell r="D1947">
            <v>0</v>
          </cell>
        </row>
        <row r="1948">
          <cell r="A1948" t="str">
            <v>55780</v>
          </cell>
          <cell r="B1948" t="str">
            <v>DEFERRED FUEL EXP</v>
          </cell>
          <cell r="C1948">
            <v>0</v>
          </cell>
          <cell r="D1948">
            <v>0</v>
          </cell>
        </row>
        <row r="1949">
          <cell r="A1949" t="str">
            <v>55781</v>
          </cell>
          <cell r="B1949" t="str">
            <v>DEFERRED FUEL INT</v>
          </cell>
          <cell r="C1949">
            <v>0</v>
          </cell>
          <cell r="D1949">
            <v>0</v>
          </cell>
        </row>
        <row r="1950">
          <cell r="A1950" t="str">
            <v>55782</v>
          </cell>
          <cell r="B1950" t="str">
            <v>AMORTIZED DEFERRED FUEL EXP</v>
          </cell>
          <cell r="C1950">
            <v>0</v>
          </cell>
          <cell r="D1950">
            <v>0</v>
          </cell>
        </row>
        <row r="1951">
          <cell r="A1951" t="str">
            <v>55783</v>
          </cell>
          <cell r="B1951" t="str">
            <v>DEFERRED CAPACITY EXP</v>
          </cell>
          <cell r="C1951">
            <v>0</v>
          </cell>
          <cell r="D1951">
            <v>0</v>
          </cell>
        </row>
        <row r="1952">
          <cell r="A1952" t="str">
            <v>55784</v>
          </cell>
          <cell r="B1952" t="str">
            <v>DEFERRED CAPACITY INT</v>
          </cell>
          <cell r="C1952">
            <v>0</v>
          </cell>
          <cell r="D1952">
            <v>0</v>
          </cell>
        </row>
        <row r="1953">
          <cell r="A1953" t="str">
            <v>55785</v>
          </cell>
          <cell r="B1953" t="str">
            <v>AMORTIZED DEFERRED CAPACITY</v>
          </cell>
          <cell r="C1953">
            <v>0</v>
          </cell>
          <cell r="D1953">
            <v>0</v>
          </cell>
        </row>
        <row r="1954">
          <cell r="A1954" t="str">
            <v>55790</v>
          </cell>
          <cell r="B1954" t="str">
            <v>DEFERRED FUEL EXP-WHOLESALE</v>
          </cell>
          <cell r="C1954">
            <v>0</v>
          </cell>
          <cell r="D1954">
            <v>0</v>
          </cell>
        </row>
        <row r="1955">
          <cell r="A1955" t="str">
            <v>55791</v>
          </cell>
          <cell r="B1955" t="str">
            <v>DEFERRED FUEL INT-WHOLESALE</v>
          </cell>
          <cell r="C1955">
            <v>0</v>
          </cell>
          <cell r="D1955">
            <v>0</v>
          </cell>
        </row>
        <row r="1956">
          <cell r="A1956" t="str">
            <v>55792</v>
          </cell>
          <cell r="B1956" t="str">
            <v>DEFERRED FUEL AMORT-WHOLESALE</v>
          </cell>
          <cell r="C1956">
            <v>0</v>
          </cell>
          <cell r="D1956">
            <v>0</v>
          </cell>
        </row>
        <row r="1957">
          <cell r="A1957" t="str">
            <v>55798</v>
          </cell>
          <cell r="B1957" t="str">
            <v>CONTRACT REASSIGNMENT</v>
          </cell>
          <cell r="C1957">
            <v>0</v>
          </cell>
          <cell r="D1957">
            <v>0</v>
          </cell>
        </row>
        <row r="1958">
          <cell r="A1958" t="str">
            <v>55799</v>
          </cell>
          <cell r="B1958" t="str">
            <v>CONTRACT REASSIGNMENT AMORTIZ</v>
          </cell>
          <cell r="C1958">
            <v>0</v>
          </cell>
          <cell r="D1958">
            <v>0</v>
          </cell>
        </row>
        <row r="1959">
          <cell r="A1959" t="str">
            <v>557</v>
          </cell>
          <cell r="B1959" t="str">
            <v>ACCOUNT TOTAL</v>
          </cell>
          <cell r="C1959">
            <v>0</v>
          </cell>
          <cell r="D1959">
            <v>0</v>
          </cell>
        </row>
        <row r="1960">
          <cell r="A1960" t="str">
            <v>56000</v>
          </cell>
          <cell r="B1960" t="str">
            <v>TRANSMISSION OPN SUPV &amp; ENG</v>
          </cell>
          <cell r="C1960">
            <v>75329.33</v>
          </cell>
          <cell r="D1960">
            <v>720565.18</v>
          </cell>
        </row>
        <row r="1961">
          <cell r="A1961" t="str">
            <v>560</v>
          </cell>
          <cell r="B1961" t="str">
            <v>ACCOUNT TOTAL</v>
          </cell>
          <cell r="C1961">
            <v>75329.33</v>
          </cell>
          <cell r="D1961">
            <v>720565.18</v>
          </cell>
        </row>
        <row r="1962">
          <cell r="A1962" t="str">
            <v>56100</v>
          </cell>
          <cell r="B1962" t="str">
            <v>TRANSMISSION OPN-LOAD DISPATC</v>
          </cell>
          <cell r="C1962">
            <v>51937.77</v>
          </cell>
          <cell r="D1962">
            <v>578245.5</v>
          </cell>
        </row>
        <row r="1963">
          <cell r="A1963" t="str">
            <v>56101</v>
          </cell>
          <cell r="B1963" t="str">
            <v>COGENERATION CREDIT</v>
          </cell>
          <cell r="C1963">
            <v>-8595</v>
          </cell>
          <cell r="D1963">
            <v>-103140</v>
          </cell>
        </row>
        <row r="1964">
          <cell r="A1964" t="str">
            <v>561</v>
          </cell>
          <cell r="B1964" t="str">
            <v>ACCOUNT TOTAL</v>
          </cell>
          <cell r="C1964">
            <v>43342.77</v>
          </cell>
          <cell r="D1964">
            <v>475105.5</v>
          </cell>
        </row>
        <row r="1965">
          <cell r="A1965" t="str">
            <v>56200</v>
          </cell>
          <cell r="B1965" t="str">
            <v>TRANSMISSION OPN-SUBSTATION E</v>
          </cell>
          <cell r="C1965">
            <v>61075.65</v>
          </cell>
          <cell r="D1965">
            <v>405832.68</v>
          </cell>
        </row>
        <row r="1966">
          <cell r="A1966" t="str">
            <v>56202</v>
          </cell>
          <cell r="B1966" t="str">
            <v>TRANSMISSION SUBSTATION LINE</v>
          </cell>
          <cell r="C1966">
            <v>0</v>
          </cell>
          <cell r="D1966">
            <v>0</v>
          </cell>
        </row>
        <row r="1967">
          <cell r="A1967" t="str">
            <v>56203</v>
          </cell>
          <cell r="B1967" t="str">
            <v>TRANS OPN - CASCADE EQUIPMENT</v>
          </cell>
          <cell r="C1967">
            <v>1043.51</v>
          </cell>
          <cell r="D1967">
            <v>894.16</v>
          </cell>
        </row>
        <row r="1968">
          <cell r="A1968" t="str">
            <v>56205</v>
          </cell>
          <cell r="B1968" t="str">
            <v>TRANSMISSION OPER SUB-PCB</v>
          </cell>
          <cell r="C1968">
            <v>2566.13</v>
          </cell>
          <cell r="D1968">
            <v>22948.87</v>
          </cell>
        </row>
        <row r="1969">
          <cell r="A1969" t="str">
            <v>56206</v>
          </cell>
          <cell r="B1969" t="str">
            <v>TRANS OPNS - SUBSTA - STORM</v>
          </cell>
          <cell r="C1969">
            <v>0</v>
          </cell>
          <cell r="D1969">
            <v>7036.21</v>
          </cell>
        </row>
        <row r="1970">
          <cell r="A1970" t="str">
            <v>56207</v>
          </cell>
          <cell r="B1970" t="str">
            <v>TRANSMISSION DOBLE TESTING</v>
          </cell>
          <cell r="C1970">
            <v>-252.62</v>
          </cell>
          <cell r="D1970">
            <v>53393.58</v>
          </cell>
        </row>
        <row r="1971">
          <cell r="A1971" t="str">
            <v>56208</v>
          </cell>
          <cell r="B1971" t="str">
            <v>TRANSMISSION SUBSTATION INSPE</v>
          </cell>
          <cell r="C1971">
            <v>0</v>
          </cell>
          <cell r="D1971">
            <v>0</v>
          </cell>
        </row>
        <row r="1972">
          <cell r="A1972" t="str">
            <v>56209</v>
          </cell>
          <cell r="B1972" t="str">
            <v>TRANSMISSION RELAY TESTING</v>
          </cell>
          <cell r="C1972">
            <v>0</v>
          </cell>
          <cell r="D1972">
            <v>0</v>
          </cell>
        </row>
        <row r="1973">
          <cell r="A1973" t="str">
            <v>56284</v>
          </cell>
          <cell r="B1973" t="str">
            <v>TRANSMISSION OPN - B/S MISCEL</v>
          </cell>
          <cell r="C1973">
            <v>0</v>
          </cell>
          <cell r="D1973">
            <v>0</v>
          </cell>
        </row>
        <row r="1974">
          <cell r="A1974" t="str">
            <v>56285</v>
          </cell>
          <cell r="B1974" t="str">
            <v>TRANSMISSION OPN - B/S ROOFS.</v>
          </cell>
          <cell r="C1974">
            <v>0</v>
          </cell>
          <cell r="D1974">
            <v>0</v>
          </cell>
        </row>
        <row r="1975">
          <cell r="A1975" t="str">
            <v>56286</v>
          </cell>
          <cell r="B1975" t="str">
            <v>TRANSMISSION OPN - B/S CONSUL</v>
          </cell>
          <cell r="C1975">
            <v>0</v>
          </cell>
          <cell r="D1975">
            <v>0</v>
          </cell>
        </row>
        <row r="1976">
          <cell r="A1976" t="str">
            <v>56288</v>
          </cell>
          <cell r="B1976" t="str">
            <v>TRANS OPN-B/S CARPET CLEANING</v>
          </cell>
          <cell r="C1976">
            <v>0</v>
          </cell>
          <cell r="D1976">
            <v>0</v>
          </cell>
        </row>
        <row r="1977">
          <cell r="A1977" t="str">
            <v>56289</v>
          </cell>
          <cell r="B1977" t="str">
            <v>TRANS OPN-B/S GENERAL CLEANIN</v>
          </cell>
          <cell r="C1977">
            <v>0</v>
          </cell>
          <cell r="D1977">
            <v>0</v>
          </cell>
        </row>
        <row r="1978">
          <cell r="A1978" t="str">
            <v>56290</v>
          </cell>
          <cell r="B1978" t="str">
            <v>TRANS OPN-B/S ELECTRICAL</v>
          </cell>
          <cell r="C1978">
            <v>0</v>
          </cell>
          <cell r="D1978">
            <v>0</v>
          </cell>
        </row>
        <row r="1979">
          <cell r="A1979" t="str">
            <v>56291</v>
          </cell>
          <cell r="B1979" t="str">
            <v>TRANS OPN B/S - GROUND MAINTE</v>
          </cell>
          <cell r="C1979">
            <v>0</v>
          </cell>
          <cell r="D1979">
            <v>0</v>
          </cell>
        </row>
        <row r="1980">
          <cell r="A1980" t="str">
            <v>56292</v>
          </cell>
          <cell r="B1980" t="str">
            <v>TRANS OPN-B/S HVAC</v>
          </cell>
          <cell r="C1980">
            <v>0</v>
          </cell>
          <cell r="D1980">
            <v>0</v>
          </cell>
        </row>
        <row r="1981">
          <cell r="A1981" t="str">
            <v>56293</v>
          </cell>
          <cell r="B1981" t="str">
            <v>TRANS OPN-B/S MISC STRUCTURE</v>
          </cell>
          <cell r="C1981">
            <v>0</v>
          </cell>
          <cell r="D1981">
            <v>0</v>
          </cell>
        </row>
        <row r="1982">
          <cell r="A1982" t="str">
            <v>56294</v>
          </cell>
          <cell r="B1982" t="str">
            <v>TRANS OPN-B/S PAINTING</v>
          </cell>
          <cell r="C1982">
            <v>0</v>
          </cell>
          <cell r="D1982">
            <v>0</v>
          </cell>
        </row>
        <row r="1983">
          <cell r="A1983" t="str">
            <v>56295</v>
          </cell>
          <cell r="B1983" t="str">
            <v>TRANS OPN-B/S PEST CONTROL</v>
          </cell>
          <cell r="C1983">
            <v>0</v>
          </cell>
          <cell r="D1983">
            <v>0</v>
          </cell>
        </row>
        <row r="1984">
          <cell r="A1984" t="str">
            <v>56296</v>
          </cell>
          <cell r="B1984" t="str">
            <v>TRANS OPN-B/S PLUMBING</v>
          </cell>
          <cell r="C1984">
            <v>0</v>
          </cell>
          <cell r="D1984">
            <v>0</v>
          </cell>
        </row>
        <row r="1985">
          <cell r="A1985" t="str">
            <v>56297</v>
          </cell>
          <cell r="B1985" t="str">
            <v>TRANS OPN B/S - WASTE - SEWAG</v>
          </cell>
          <cell r="C1985">
            <v>0</v>
          </cell>
          <cell r="D1985">
            <v>0</v>
          </cell>
        </row>
        <row r="1986">
          <cell r="A1986" t="str">
            <v>56298</v>
          </cell>
          <cell r="B1986" t="str">
            <v>TRANS OPN-B/S TRASH</v>
          </cell>
          <cell r="C1986">
            <v>0</v>
          </cell>
          <cell r="D1986">
            <v>0</v>
          </cell>
        </row>
        <row r="1987">
          <cell r="A1987" t="str">
            <v>56299</v>
          </cell>
          <cell r="B1987" t="str">
            <v>TRANS OPN-B/S WATER</v>
          </cell>
          <cell r="C1987">
            <v>0</v>
          </cell>
          <cell r="D1987">
            <v>0</v>
          </cell>
        </row>
        <row r="1988">
          <cell r="A1988" t="str">
            <v>562</v>
          </cell>
          <cell r="B1988" t="str">
            <v>ACCOUNT TOTAL</v>
          </cell>
          <cell r="C1988">
            <v>64432.67</v>
          </cell>
          <cell r="D1988">
            <v>490105.5</v>
          </cell>
        </row>
        <row r="1989">
          <cell r="A1989" t="str">
            <v>56300</v>
          </cell>
          <cell r="B1989" t="str">
            <v>TRANSMISSION OPN-OVERHEAD LIN</v>
          </cell>
          <cell r="C1989">
            <v>-4464.01</v>
          </cell>
          <cell r="D1989">
            <v>118105.28</v>
          </cell>
        </row>
        <row r="1990">
          <cell r="A1990" t="str">
            <v>56306</v>
          </cell>
          <cell r="B1990" t="str">
            <v>TRANSMISSION OPN-OH LINES-STO</v>
          </cell>
          <cell r="C1990">
            <v>23763.57</v>
          </cell>
          <cell r="D1990">
            <v>173178.5</v>
          </cell>
        </row>
        <row r="1991">
          <cell r="A1991" t="str">
            <v>56311</v>
          </cell>
          <cell r="B1991" t="str">
            <v>INFRARED HELICOPTER PATROL</v>
          </cell>
          <cell r="C1991">
            <v>0</v>
          </cell>
          <cell r="D1991">
            <v>47404.73</v>
          </cell>
        </row>
        <row r="1992">
          <cell r="A1992" t="str">
            <v>563</v>
          </cell>
          <cell r="B1992" t="str">
            <v>ACCOUNT TOTAL</v>
          </cell>
          <cell r="C1992">
            <v>19299.560000000001</v>
          </cell>
          <cell r="D1992">
            <v>338688.51</v>
          </cell>
        </row>
        <row r="1993">
          <cell r="A1993" t="str">
            <v>56400</v>
          </cell>
          <cell r="B1993" t="str">
            <v>TRANSM-OPN-UNDERGRND LINE</v>
          </cell>
          <cell r="C1993">
            <v>0</v>
          </cell>
          <cell r="D1993">
            <v>0</v>
          </cell>
        </row>
        <row r="1994">
          <cell r="A1994" t="str">
            <v>564</v>
          </cell>
          <cell r="B1994" t="str">
            <v>ACCOUNT TOTAL</v>
          </cell>
          <cell r="C1994">
            <v>0</v>
          </cell>
          <cell r="D1994">
            <v>0</v>
          </cell>
        </row>
        <row r="1995">
          <cell r="A1995" t="str">
            <v>56500</v>
          </cell>
          <cell r="B1995" t="str">
            <v>TRN OP TRANSM ELECT BY OTHERS</v>
          </cell>
          <cell r="C1995">
            <v>0</v>
          </cell>
          <cell r="D1995">
            <v>0</v>
          </cell>
        </row>
        <row r="1996">
          <cell r="A1996" t="str">
            <v>56501</v>
          </cell>
          <cell r="B1996" t="str">
            <v>TRANSMISSION OF ELECTRICITY</v>
          </cell>
          <cell r="C1996">
            <v>22667</v>
          </cell>
          <cell r="D1996">
            <v>305408</v>
          </cell>
        </row>
        <row r="1997">
          <cell r="A1997" t="str">
            <v>56502</v>
          </cell>
          <cell r="B1997" t="str">
            <v>FERC ACCOUNT.</v>
          </cell>
          <cell r="C1997">
            <v>0</v>
          </cell>
          <cell r="D1997">
            <v>0</v>
          </cell>
        </row>
        <row r="1998">
          <cell r="A1998" t="str">
            <v>565</v>
          </cell>
          <cell r="B1998" t="str">
            <v>ACCOUNT TOTAL</v>
          </cell>
          <cell r="C1998">
            <v>22667</v>
          </cell>
          <cell r="D1998">
            <v>305408</v>
          </cell>
        </row>
        <row r="1999">
          <cell r="A1999" t="str">
            <v>56600</v>
          </cell>
          <cell r="B1999" t="str">
            <v>TRANSMISSION OPN-MISCELL OTHE</v>
          </cell>
          <cell r="C1999">
            <v>136443.57999999999</v>
          </cell>
          <cell r="D1999">
            <v>1870612.6</v>
          </cell>
        </row>
        <row r="2000">
          <cell r="A2000" t="str">
            <v>56601</v>
          </cell>
          <cell r="B2000" t="str">
            <v>TRANSMISSION RENTAL PROP EXP</v>
          </cell>
          <cell r="C2000">
            <v>12315.77</v>
          </cell>
          <cell r="D2000">
            <v>30000.14</v>
          </cell>
        </row>
        <row r="2001">
          <cell r="A2001" t="str">
            <v>56606</v>
          </cell>
          <cell r="B2001" t="str">
            <v>MISC. TRANSMISSION OPN-STORM</v>
          </cell>
          <cell r="C2001">
            <v>0</v>
          </cell>
          <cell r="D2001">
            <v>0</v>
          </cell>
        </row>
        <row r="2002">
          <cell r="A2002" t="str">
            <v>56607</v>
          </cell>
          <cell r="B2002" t="str">
            <v>TRANS TARIFF OFFSYSTEM SALES</v>
          </cell>
          <cell r="C2002">
            <v>0</v>
          </cell>
          <cell r="D2002">
            <v>0</v>
          </cell>
        </row>
        <row r="2003">
          <cell r="A2003" t="str">
            <v>56608</v>
          </cell>
          <cell r="B2003" t="str">
            <v>TRANS TARIFF NATIVE LOAD</v>
          </cell>
          <cell r="C2003">
            <v>0</v>
          </cell>
          <cell r="D2003">
            <v>0</v>
          </cell>
        </row>
        <row r="2004">
          <cell r="A2004" t="str">
            <v>56609</v>
          </cell>
          <cell r="B2004" t="str">
            <v>TRANS TARIFF REDISPATCH</v>
          </cell>
          <cell r="C2004">
            <v>0</v>
          </cell>
          <cell r="D2004">
            <v>0</v>
          </cell>
        </row>
        <row r="2005">
          <cell r="A2005" t="str">
            <v>56610</v>
          </cell>
          <cell r="B2005" t="str">
            <v>TRANSMISSION POLE AUDIT</v>
          </cell>
          <cell r="C2005">
            <v>0</v>
          </cell>
          <cell r="D2005">
            <v>0</v>
          </cell>
        </row>
        <row r="2006">
          <cell r="A2006" t="str">
            <v>566</v>
          </cell>
          <cell r="B2006" t="str">
            <v>ACCOUNT TOTAL</v>
          </cell>
          <cell r="C2006">
            <v>148759.35</v>
          </cell>
          <cell r="D2006">
            <v>1900612.74</v>
          </cell>
        </row>
        <row r="2007">
          <cell r="A2007" t="str">
            <v>56700</v>
          </cell>
          <cell r="B2007" t="str">
            <v>TRANSMISSION OPN-RENTS</v>
          </cell>
          <cell r="C2007">
            <v>0</v>
          </cell>
          <cell r="D2007">
            <v>9441.01</v>
          </cell>
        </row>
        <row r="2008">
          <cell r="A2008" t="str">
            <v>567</v>
          </cell>
          <cell r="B2008" t="str">
            <v>ACCOUNT TOTAL</v>
          </cell>
          <cell r="C2008">
            <v>0</v>
          </cell>
          <cell r="D2008">
            <v>9441.01</v>
          </cell>
        </row>
        <row r="2009">
          <cell r="A2009" t="str">
            <v>56800</v>
          </cell>
          <cell r="B2009" t="str">
            <v>TRANSMISSION MAINT-SUPV-ENGRG</v>
          </cell>
          <cell r="C2009">
            <v>0</v>
          </cell>
          <cell r="D2009">
            <v>0</v>
          </cell>
        </row>
        <row r="2010">
          <cell r="A2010" t="str">
            <v>568</v>
          </cell>
          <cell r="B2010" t="str">
            <v>ACCOUNT TOTAL</v>
          </cell>
          <cell r="C2010">
            <v>0</v>
          </cell>
          <cell r="D2010">
            <v>0</v>
          </cell>
        </row>
        <row r="2011">
          <cell r="A2011" t="str">
            <v>56900</v>
          </cell>
          <cell r="B2011" t="str">
            <v>TRANSMISSION MAINT-STRUCTURES</v>
          </cell>
          <cell r="C2011">
            <v>0</v>
          </cell>
          <cell r="D2011">
            <v>0</v>
          </cell>
        </row>
        <row r="2012">
          <cell r="A2012" t="str">
            <v>569</v>
          </cell>
          <cell r="B2012" t="str">
            <v>ACCOUNT TOTAL</v>
          </cell>
          <cell r="C2012">
            <v>0</v>
          </cell>
          <cell r="D2012">
            <v>0</v>
          </cell>
        </row>
        <row r="2013">
          <cell r="A2013" t="str">
            <v>57000</v>
          </cell>
          <cell r="B2013" t="str">
            <v>TRANSM MAINT-STA EQUIP</v>
          </cell>
          <cell r="C2013">
            <v>92144.81</v>
          </cell>
          <cell r="D2013">
            <v>1454234.27</v>
          </cell>
        </row>
        <row r="2014">
          <cell r="A2014" t="str">
            <v>57002</v>
          </cell>
          <cell r="B2014" t="str">
            <v>TRANS MAINT - LINE DEPARTMENT</v>
          </cell>
          <cell r="C2014">
            <v>0</v>
          </cell>
          <cell r="D2014">
            <v>50.35</v>
          </cell>
        </row>
        <row r="2015">
          <cell r="A2015" t="str">
            <v>57003</v>
          </cell>
          <cell r="B2015" t="str">
            <v>TRANS MAINT - CASCADE EQUIPME</v>
          </cell>
          <cell r="C2015">
            <v>3347.56</v>
          </cell>
          <cell r="D2015">
            <v>37312.65</v>
          </cell>
        </row>
        <row r="2016">
          <cell r="A2016" t="str">
            <v>57005</v>
          </cell>
          <cell r="B2016" t="str">
            <v>UNPLAN TRANS SUBSTA MAINT</v>
          </cell>
          <cell r="C2016">
            <v>0</v>
          </cell>
          <cell r="D2016">
            <v>0</v>
          </cell>
        </row>
        <row r="2017">
          <cell r="A2017" t="str">
            <v>57006</v>
          </cell>
          <cell r="B2017" t="str">
            <v>TRANS MAINT - STORM</v>
          </cell>
          <cell r="C2017">
            <v>0</v>
          </cell>
          <cell r="D2017">
            <v>0</v>
          </cell>
        </row>
        <row r="2018">
          <cell r="A2018" t="str">
            <v>570</v>
          </cell>
          <cell r="B2018" t="str">
            <v>ACCOUNT TOTAL</v>
          </cell>
          <cell r="C2018">
            <v>95492.37</v>
          </cell>
          <cell r="D2018">
            <v>1491597.27</v>
          </cell>
        </row>
        <row r="2019">
          <cell r="A2019" t="str">
            <v>57100</v>
          </cell>
          <cell r="B2019" t="str">
            <v>TRANSMISSION MAINT-OVH LINE</v>
          </cell>
          <cell r="C2019">
            <v>103854.18</v>
          </cell>
          <cell r="D2019">
            <v>861635.88</v>
          </cell>
        </row>
        <row r="2020">
          <cell r="A2020" t="str">
            <v>57105</v>
          </cell>
          <cell r="B2020" t="str">
            <v>PLANNED TRANSMISSION MAINTENA</v>
          </cell>
          <cell r="C2020">
            <v>0</v>
          </cell>
          <cell r="D2020">
            <v>0</v>
          </cell>
        </row>
        <row r="2021">
          <cell r="A2021" t="str">
            <v>57106</v>
          </cell>
          <cell r="B2021" t="str">
            <v>TRANSMISSION MAITENANCE OVERH</v>
          </cell>
          <cell r="C2021">
            <v>-253.88</v>
          </cell>
          <cell r="D2021">
            <v>21455.55</v>
          </cell>
        </row>
        <row r="2022">
          <cell r="A2022" t="str">
            <v>57111</v>
          </cell>
          <cell r="B2022" t="str">
            <v>WOOD POLE INSPECTION PROGRAM</v>
          </cell>
          <cell r="C2022">
            <v>60600.5</v>
          </cell>
          <cell r="D2022">
            <v>118846.68</v>
          </cell>
        </row>
        <row r="2023">
          <cell r="A2023" t="str">
            <v>57112</v>
          </cell>
          <cell r="B2023" t="str">
            <v>REPAIR WOOD POLES</v>
          </cell>
          <cell r="C2023">
            <v>0</v>
          </cell>
          <cell r="D2023">
            <v>0</v>
          </cell>
        </row>
        <row r="2024">
          <cell r="A2024" t="str">
            <v>57113</v>
          </cell>
          <cell r="B2024" t="str">
            <v>WOODPECKER WRAP FOR WOOD POLE</v>
          </cell>
          <cell r="C2024">
            <v>0</v>
          </cell>
          <cell r="D2024">
            <v>0</v>
          </cell>
        </row>
        <row r="2025">
          <cell r="A2025" t="str">
            <v>57114</v>
          </cell>
          <cell r="B2025" t="str">
            <v>STEEL TOWER LINE INSPECTION P</v>
          </cell>
          <cell r="C2025">
            <v>0</v>
          </cell>
          <cell r="D2025">
            <v>0</v>
          </cell>
        </row>
        <row r="2026">
          <cell r="A2026" t="str">
            <v>57115</v>
          </cell>
          <cell r="B2026" t="str">
            <v>PAINT STEEL TOWERS</v>
          </cell>
          <cell r="C2026">
            <v>0</v>
          </cell>
          <cell r="D2026">
            <v>0</v>
          </cell>
        </row>
        <row r="2027">
          <cell r="A2027" t="str">
            <v>57116</v>
          </cell>
          <cell r="B2027" t="str">
            <v>RIGHT-OF-WAY MAINTENANCE</v>
          </cell>
          <cell r="C2027">
            <v>1213.71</v>
          </cell>
          <cell r="D2027">
            <v>231185.15</v>
          </cell>
        </row>
        <row r="2028">
          <cell r="A2028" t="str">
            <v>57117</v>
          </cell>
          <cell r="B2028" t="str">
            <v>ENVIRONMENTAL PERMITTING</v>
          </cell>
          <cell r="C2028">
            <v>558.48</v>
          </cell>
          <cell r="D2028">
            <v>11464.99</v>
          </cell>
        </row>
        <row r="2029">
          <cell r="A2029" t="str">
            <v>57119</v>
          </cell>
          <cell r="B2029" t="str">
            <v>TRANSMISSION MTCE-CONTRACT</v>
          </cell>
          <cell r="C2029">
            <v>0</v>
          </cell>
          <cell r="D2029">
            <v>0</v>
          </cell>
        </row>
        <row r="2030">
          <cell r="A2030" t="str">
            <v>57120</v>
          </cell>
          <cell r="B2030" t="str">
            <v>TECO TRANSMISSION MAINTENANCE</v>
          </cell>
          <cell r="C2030">
            <v>-724.9</v>
          </cell>
          <cell r="D2030">
            <v>11777.23</v>
          </cell>
        </row>
        <row r="2031">
          <cell r="A2031" t="str">
            <v>57125</v>
          </cell>
          <cell r="B2031" t="str">
            <v>SHELDON RD WIDENING (HILLS TO</v>
          </cell>
          <cell r="C2031">
            <v>0</v>
          </cell>
          <cell r="D2031">
            <v>0</v>
          </cell>
        </row>
        <row r="2032">
          <cell r="A2032" t="str">
            <v>57126</v>
          </cell>
          <cell r="B2032" t="str">
            <v>SHELDON RD WIDENING (HILLS TO</v>
          </cell>
          <cell r="C2032">
            <v>0</v>
          </cell>
          <cell r="D2032">
            <v>0</v>
          </cell>
        </row>
        <row r="2033">
          <cell r="A2033" t="str">
            <v>571</v>
          </cell>
          <cell r="B2033" t="str">
            <v>ACCOUNT TOTAL</v>
          </cell>
          <cell r="C2033">
            <v>165248.09</v>
          </cell>
          <cell r="D2033">
            <v>1256365.48</v>
          </cell>
        </row>
        <row r="2034">
          <cell r="A2034" t="str">
            <v>57200</v>
          </cell>
          <cell r="B2034" t="str">
            <v>TRANSMISSION MAINT-UDG LINE</v>
          </cell>
          <cell r="C2034">
            <v>0</v>
          </cell>
          <cell r="D2034">
            <v>32.49</v>
          </cell>
        </row>
        <row r="2035">
          <cell r="A2035" t="str">
            <v>57205</v>
          </cell>
          <cell r="B2035" t="str">
            <v>TRANS EMER SUBSTA MAINT</v>
          </cell>
          <cell r="C2035">
            <v>0</v>
          </cell>
          <cell r="D2035">
            <v>0</v>
          </cell>
        </row>
        <row r="2036">
          <cell r="A2036" t="str">
            <v>572</v>
          </cell>
          <cell r="B2036" t="str">
            <v>ACCOUNT TOTAL</v>
          </cell>
          <cell r="C2036">
            <v>0</v>
          </cell>
          <cell r="D2036">
            <v>32.49</v>
          </cell>
        </row>
        <row r="2037">
          <cell r="A2037" t="str">
            <v>57300</v>
          </cell>
          <cell r="B2037" t="str">
            <v>TRANSMISSION MAINT-MISC PLANT</v>
          </cell>
          <cell r="C2037">
            <v>0</v>
          </cell>
          <cell r="D2037">
            <v>0</v>
          </cell>
        </row>
        <row r="2038">
          <cell r="A2038" t="str">
            <v>573</v>
          </cell>
          <cell r="B2038" t="str">
            <v>ACCOUNT TOTAL</v>
          </cell>
          <cell r="C2038">
            <v>0</v>
          </cell>
          <cell r="D2038">
            <v>0</v>
          </cell>
        </row>
        <row r="2039">
          <cell r="A2039" t="str">
            <v>58000</v>
          </cell>
          <cell r="B2039" t="str">
            <v>DIST OPER-BUDGET ONLY</v>
          </cell>
          <cell r="C2039">
            <v>9121.02</v>
          </cell>
          <cell r="D2039">
            <v>98935.6</v>
          </cell>
        </row>
        <row r="2040">
          <cell r="A2040" t="str">
            <v>58001</v>
          </cell>
          <cell r="B2040" t="str">
            <v>DIST OP SUP&amp;ENG-NORMAL OPERAT</v>
          </cell>
          <cell r="C2040">
            <v>91290.45</v>
          </cell>
          <cell r="D2040">
            <v>1146414.5900000001</v>
          </cell>
        </row>
        <row r="2041">
          <cell r="A2041" t="str">
            <v>58006</v>
          </cell>
          <cell r="B2041" t="str">
            <v>DIST OP SUP&amp;ENG-STORM DAMAGE</v>
          </cell>
          <cell r="C2041">
            <v>0</v>
          </cell>
          <cell r="D2041">
            <v>0</v>
          </cell>
        </row>
        <row r="2042">
          <cell r="A2042" t="str">
            <v>58010</v>
          </cell>
          <cell r="B2042" t="str">
            <v>UNDERGROUND CABLE LOCATING</v>
          </cell>
          <cell r="C2042">
            <v>0</v>
          </cell>
          <cell r="D2042">
            <v>0</v>
          </cell>
        </row>
        <row r="2043">
          <cell r="A2043" t="str">
            <v>58073</v>
          </cell>
          <cell r="B2043" t="str">
            <v>DIST OP SUP&amp;ENG FR APP EXP</v>
          </cell>
          <cell r="C2043">
            <v>0</v>
          </cell>
          <cell r="D2043">
            <v>0</v>
          </cell>
        </row>
        <row r="2044">
          <cell r="A2044" t="str">
            <v>580</v>
          </cell>
          <cell r="B2044" t="str">
            <v>ACCOUNT TOTAL</v>
          </cell>
          <cell r="C2044">
            <v>100411.47</v>
          </cell>
          <cell r="D2044">
            <v>1245350.19</v>
          </cell>
        </row>
        <row r="2045">
          <cell r="A2045" t="str">
            <v>58200</v>
          </cell>
          <cell r="B2045" t="str">
            <v>DIST OPER ST EXP</v>
          </cell>
          <cell r="C2045">
            <v>19035.32</v>
          </cell>
          <cell r="D2045">
            <v>230400.17</v>
          </cell>
        </row>
        <row r="2046">
          <cell r="A2046" t="str">
            <v>58201</v>
          </cell>
          <cell r="B2046" t="str">
            <v>CITY OF TAMPA STATION EXP.</v>
          </cell>
          <cell r="C2046">
            <v>7749.92</v>
          </cell>
          <cell r="D2046">
            <v>53097.02</v>
          </cell>
        </row>
        <row r="2047">
          <cell r="A2047" t="str">
            <v>58202</v>
          </cell>
          <cell r="B2047" t="str">
            <v>DIST OPER - LINE DEPARTMENT S</v>
          </cell>
          <cell r="C2047">
            <v>0</v>
          </cell>
          <cell r="D2047">
            <v>0</v>
          </cell>
        </row>
        <row r="2048">
          <cell r="A2048" t="str">
            <v>58203</v>
          </cell>
          <cell r="B2048" t="str">
            <v>DIST OPER - CASCADE EQP TRACK</v>
          </cell>
          <cell r="C2048">
            <v>0</v>
          </cell>
          <cell r="D2048">
            <v>0</v>
          </cell>
        </row>
        <row r="2049">
          <cell r="A2049" t="str">
            <v>58205</v>
          </cell>
          <cell r="B2049" t="str">
            <v>DIST OP-STATION EXP- PCB</v>
          </cell>
          <cell r="C2049">
            <v>1167.74</v>
          </cell>
          <cell r="D2049">
            <v>15154.84</v>
          </cell>
        </row>
        <row r="2050">
          <cell r="A2050" t="str">
            <v>58206</v>
          </cell>
          <cell r="B2050" t="str">
            <v>DIST OP-STA EXP-STORM DAMAGE</v>
          </cell>
          <cell r="C2050">
            <v>-292.19</v>
          </cell>
          <cell r="D2050">
            <v>1276.77</v>
          </cell>
        </row>
        <row r="2051">
          <cell r="A2051" t="str">
            <v>58207</v>
          </cell>
          <cell r="B2051" t="str">
            <v>DISTRIBUTION DOBLE TESTINGS</v>
          </cell>
          <cell r="C2051">
            <v>8613.8799999999992</v>
          </cell>
          <cell r="D2051">
            <v>237052.02</v>
          </cell>
        </row>
        <row r="2052">
          <cell r="A2052" t="str">
            <v>58208</v>
          </cell>
          <cell r="B2052" t="str">
            <v>DISTRIBUTION SUBSTATION INSPE</v>
          </cell>
          <cell r="C2052">
            <v>0</v>
          </cell>
          <cell r="D2052">
            <v>0</v>
          </cell>
        </row>
        <row r="2053">
          <cell r="A2053" t="str">
            <v>58209</v>
          </cell>
          <cell r="B2053" t="str">
            <v>DISTRIBUTION RELAY TESTING</v>
          </cell>
          <cell r="C2053">
            <v>0</v>
          </cell>
          <cell r="D2053">
            <v>0</v>
          </cell>
        </row>
        <row r="2054">
          <cell r="A2054" t="str">
            <v>58210</v>
          </cell>
          <cell r="B2054" t="str">
            <v>EXPENSE - EXHAUST HEAT</v>
          </cell>
          <cell r="C2054">
            <v>0</v>
          </cell>
          <cell r="D2054">
            <v>3455.4</v>
          </cell>
        </row>
        <row r="2055">
          <cell r="A2055" t="str">
            <v>58212</v>
          </cell>
          <cell r="B2055" t="str">
            <v>MOSI SOLAR ARRAY</v>
          </cell>
          <cell r="C2055">
            <v>0</v>
          </cell>
          <cell r="D2055">
            <v>0</v>
          </cell>
        </row>
        <row r="2056">
          <cell r="A2056" t="str">
            <v>58217</v>
          </cell>
          <cell r="B2056" t="str">
            <v>ENVIRONMENTAL EXPENSES-DISTRI</v>
          </cell>
          <cell r="C2056">
            <v>4260.13</v>
          </cell>
          <cell r="D2056">
            <v>44473.88</v>
          </cell>
        </row>
        <row r="2057">
          <cell r="A2057" t="str">
            <v>58288</v>
          </cell>
          <cell r="B2057" t="str">
            <v>DIST OP-CARPET CLEANING</v>
          </cell>
          <cell r="C2057">
            <v>0</v>
          </cell>
          <cell r="D2057">
            <v>0</v>
          </cell>
        </row>
        <row r="2058">
          <cell r="A2058" t="str">
            <v>58289</v>
          </cell>
          <cell r="B2058" t="str">
            <v>DIST OP-GENERAL CLEANING</v>
          </cell>
          <cell r="C2058">
            <v>0</v>
          </cell>
          <cell r="D2058">
            <v>0</v>
          </cell>
        </row>
        <row r="2059">
          <cell r="A2059" t="str">
            <v>58290</v>
          </cell>
          <cell r="B2059" t="str">
            <v>DIST OP-ELECTRIC &amp; LIGHT</v>
          </cell>
          <cell r="C2059">
            <v>0</v>
          </cell>
          <cell r="D2059">
            <v>0</v>
          </cell>
        </row>
        <row r="2060">
          <cell r="A2060" t="str">
            <v>58291</v>
          </cell>
          <cell r="B2060" t="str">
            <v>DIST OP-EXTERIOR</v>
          </cell>
          <cell r="C2060">
            <v>0</v>
          </cell>
          <cell r="D2060">
            <v>0</v>
          </cell>
        </row>
        <row r="2061">
          <cell r="A2061" t="str">
            <v>58292</v>
          </cell>
          <cell r="B2061" t="str">
            <v>DIST OP-HVAC</v>
          </cell>
          <cell r="C2061">
            <v>0</v>
          </cell>
          <cell r="D2061">
            <v>0</v>
          </cell>
        </row>
        <row r="2062">
          <cell r="A2062" t="str">
            <v>58293</v>
          </cell>
          <cell r="B2062" t="str">
            <v>DIST OP-MISC STRUCTURES</v>
          </cell>
          <cell r="C2062">
            <v>0</v>
          </cell>
          <cell r="D2062">
            <v>0</v>
          </cell>
        </row>
        <row r="2063">
          <cell r="A2063" t="str">
            <v>58294</v>
          </cell>
          <cell r="B2063" t="str">
            <v>DIST OP-PAINTING</v>
          </cell>
          <cell r="C2063">
            <v>0</v>
          </cell>
          <cell r="D2063">
            <v>0</v>
          </cell>
        </row>
        <row r="2064">
          <cell r="A2064" t="str">
            <v>58295</v>
          </cell>
          <cell r="B2064" t="str">
            <v>DIST OP-PEST CONTROL</v>
          </cell>
          <cell r="C2064">
            <v>0</v>
          </cell>
          <cell r="D2064">
            <v>0</v>
          </cell>
        </row>
        <row r="2065">
          <cell r="A2065" t="str">
            <v>58296</v>
          </cell>
          <cell r="B2065" t="str">
            <v>DIST OP-PLUMBING</v>
          </cell>
          <cell r="C2065">
            <v>0</v>
          </cell>
          <cell r="D2065">
            <v>0</v>
          </cell>
        </row>
        <row r="2066">
          <cell r="A2066" t="str">
            <v>58297</v>
          </cell>
          <cell r="B2066" t="str">
            <v>DIST OP-SECURITY</v>
          </cell>
          <cell r="C2066">
            <v>0</v>
          </cell>
          <cell r="D2066">
            <v>0</v>
          </cell>
        </row>
        <row r="2067">
          <cell r="A2067" t="str">
            <v>58298</v>
          </cell>
          <cell r="B2067" t="str">
            <v>DIST OP-TRASH</v>
          </cell>
          <cell r="C2067">
            <v>0</v>
          </cell>
          <cell r="D2067">
            <v>0</v>
          </cell>
        </row>
        <row r="2068">
          <cell r="A2068" t="str">
            <v>58299</v>
          </cell>
          <cell r="B2068" t="str">
            <v>DIST OP-WATER</v>
          </cell>
          <cell r="C2068">
            <v>0</v>
          </cell>
          <cell r="D2068">
            <v>0</v>
          </cell>
        </row>
        <row r="2069">
          <cell r="A2069" t="str">
            <v>582</v>
          </cell>
          <cell r="B2069" t="str">
            <v>ACCOUNT TOTAL</v>
          </cell>
          <cell r="C2069">
            <v>40534.800000000003</v>
          </cell>
          <cell r="D2069">
            <v>584910.1</v>
          </cell>
        </row>
        <row r="2070">
          <cell r="A2070" t="str">
            <v>58301</v>
          </cell>
          <cell r="B2070" t="str">
            <v>DIST OP OVHD LINE-NORMAL OPER</v>
          </cell>
          <cell r="C2070">
            <v>52288.4</v>
          </cell>
          <cell r="D2070">
            <v>563542.69999999995</v>
          </cell>
        </row>
        <row r="2071">
          <cell r="A2071" t="str">
            <v>58302</v>
          </cell>
          <cell r="B2071" t="str">
            <v>DIST OP OVHD LINE - RES</v>
          </cell>
          <cell r="C2071">
            <v>0</v>
          </cell>
          <cell r="D2071">
            <v>346.54</v>
          </cell>
        </row>
        <row r="2072">
          <cell r="A2072" t="str">
            <v>58303</v>
          </cell>
          <cell r="B2072" t="str">
            <v>DIST OP OVHD LINE - COMM</v>
          </cell>
          <cell r="C2072">
            <v>0</v>
          </cell>
          <cell r="D2072">
            <v>710</v>
          </cell>
        </row>
        <row r="2073">
          <cell r="A2073" t="str">
            <v>58304</v>
          </cell>
          <cell r="B2073" t="str">
            <v>OVHD SERVICES - RES</v>
          </cell>
          <cell r="C2073">
            <v>0</v>
          </cell>
          <cell r="D2073">
            <v>324.99</v>
          </cell>
        </row>
        <row r="2074">
          <cell r="A2074" t="str">
            <v>58305</v>
          </cell>
          <cell r="B2074" t="str">
            <v>OVHD SERVICES - COMM</v>
          </cell>
          <cell r="C2074">
            <v>0</v>
          </cell>
          <cell r="D2074">
            <v>993.26</v>
          </cell>
        </row>
        <row r="2075">
          <cell r="A2075" t="str">
            <v>58306</v>
          </cell>
          <cell r="B2075" t="str">
            <v>DIST OP OVHD LINE-STORM DAMAG</v>
          </cell>
          <cell r="C2075">
            <v>0</v>
          </cell>
          <cell r="D2075">
            <v>0</v>
          </cell>
        </row>
        <row r="2076">
          <cell r="A2076" t="str">
            <v>58307</v>
          </cell>
          <cell r="B2076" t="str">
            <v>DIST OP OVHD LINE - FEEDER</v>
          </cell>
          <cell r="C2076">
            <v>0</v>
          </cell>
          <cell r="D2076">
            <v>-81.48</v>
          </cell>
        </row>
        <row r="2077">
          <cell r="A2077" t="str">
            <v>58308</v>
          </cell>
          <cell r="B2077" t="str">
            <v>OVHD REMOVE &amp; RECONSTRUCT</v>
          </cell>
          <cell r="C2077">
            <v>0</v>
          </cell>
          <cell r="D2077">
            <v>0</v>
          </cell>
        </row>
        <row r="2078">
          <cell r="A2078" t="str">
            <v>58309</v>
          </cell>
          <cell r="B2078" t="str">
            <v>OVHD MAINT (CORRECT)</v>
          </cell>
          <cell r="C2078">
            <v>0</v>
          </cell>
          <cell r="D2078">
            <v>0</v>
          </cell>
        </row>
        <row r="2079">
          <cell r="A2079" t="str">
            <v>583</v>
          </cell>
          <cell r="B2079" t="str">
            <v>ACCOUNT TOTAL</v>
          </cell>
          <cell r="C2079">
            <v>52288.4</v>
          </cell>
          <cell r="D2079">
            <v>565836.01</v>
          </cell>
        </row>
        <row r="2080">
          <cell r="A2080" t="str">
            <v>58401</v>
          </cell>
          <cell r="B2080" t="str">
            <v>UCD NML OPER OF DIST UNDG LIN</v>
          </cell>
          <cell r="C2080">
            <v>0</v>
          </cell>
          <cell r="D2080">
            <v>0</v>
          </cell>
        </row>
        <row r="2081">
          <cell r="A2081" t="str">
            <v>58402</v>
          </cell>
          <cell r="B2081" t="str">
            <v>URD NML OPER OF DIST UNDG LIN</v>
          </cell>
          <cell r="C2081">
            <v>236.74</v>
          </cell>
          <cell r="D2081">
            <v>1293.78</v>
          </cell>
        </row>
        <row r="2082">
          <cell r="A2082" t="str">
            <v>58403</v>
          </cell>
          <cell r="B2082" t="str">
            <v>NETWK NML OPER DIST UNDG LIN</v>
          </cell>
          <cell r="C2082">
            <v>0</v>
          </cell>
          <cell r="D2082">
            <v>0</v>
          </cell>
        </row>
        <row r="2083">
          <cell r="A2083" t="str">
            <v>58404</v>
          </cell>
          <cell r="B2083" t="str">
            <v>DIST UNDG LINE - RES</v>
          </cell>
          <cell r="C2083">
            <v>0</v>
          </cell>
          <cell r="D2083">
            <v>382.99</v>
          </cell>
        </row>
        <row r="2084">
          <cell r="A2084" t="str">
            <v>58405</v>
          </cell>
          <cell r="B2084" t="str">
            <v>DISY UNDG LINE - COMM</v>
          </cell>
          <cell r="C2084">
            <v>0</v>
          </cell>
          <cell r="D2084">
            <v>601.55999999999995</v>
          </cell>
        </row>
        <row r="2085">
          <cell r="A2085" t="str">
            <v>58406</v>
          </cell>
          <cell r="B2085" t="str">
            <v>UCD STM DMG OPER DIST UNDG LI</v>
          </cell>
          <cell r="C2085">
            <v>0</v>
          </cell>
          <cell r="D2085">
            <v>0</v>
          </cell>
        </row>
        <row r="2086">
          <cell r="A2086" t="str">
            <v>58407</v>
          </cell>
          <cell r="B2086" t="str">
            <v>URD STM DMG OPER DIST UNDG LN</v>
          </cell>
          <cell r="C2086">
            <v>0</v>
          </cell>
          <cell r="D2086">
            <v>0</v>
          </cell>
        </row>
        <row r="2087">
          <cell r="A2087" t="str">
            <v>58408</v>
          </cell>
          <cell r="B2087" t="str">
            <v>NETW STM DMG OPER DIST UDG LN</v>
          </cell>
          <cell r="C2087">
            <v>0</v>
          </cell>
          <cell r="D2087">
            <v>0</v>
          </cell>
        </row>
        <row r="2088">
          <cell r="A2088" t="str">
            <v>58409</v>
          </cell>
          <cell r="B2088" t="str">
            <v>DISY UNDG SERVICES - RES</v>
          </cell>
          <cell r="C2088">
            <v>0</v>
          </cell>
          <cell r="D2088">
            <v>685.65</v>
          </cell>
        </row>
        <row r="2089">
          <cell r="A2089" t="str">
            <v>58410</v>
          </cell>
          <cell r="B2089" t="str">
            <v>DIST UNDG SERVICES - COMM</v>
          </cell>
          <cell r="C2089">
            <v>0</v>
          </cell>
          <cell r="D2089">
            <v>324.94</v>
          </cell>
        </row>
        <row r="2090">
          <cell r="A2090" t="str">
            <v>58411</v>
          </cell>
          <cell r="B2090" t="str">
            <v>DIST UNDG LINE - FEEDER</v>
          </cell>
          <cell r="C2090">
            <v>0</v>
          </cell>
          <cell r="D2090">
            <v>195.89</v>
          </cell>
        </row>
        <row r="2091">
          <cell r="A2091" t="str">
            <v>58412</v>
          </cell>
          <cell r="B2091" t="str">
            <v>UNDG REMOVE &amp; RECONSTRUCT</v>
          </cell>
          <cell r="C2091">
            <v>0</v>
          </cell>
          <cell r="D2091">
            <v>-3.41</v>
          </cell>
        </row>
        <row r="2092">
          <cell r="A2092" t="str">
            <v>58413</v>
          </cell>
          <cell r="B2092" t="str">
            <v>UNDG MAINT (CORRECT)</v>
          </cell>
          <cell r="C2092">
            <v>0</v>
          </cell>
          <cell r="D2092">
            <v>99.46</v>
          </cell>
        </row>
        <row r="2093">
          <cell r="A2093" t="str">
            <v>584</v>
          </cell>
          <cell r="B2093" t="str">
            <v>ACCOUNT TOTAL</v>
          </cell>
          <cell r="C2093">
            <v>236.74</v>
          </cell>
          <cell r="D2093">
            <v>3580.86</v>
          </cell>
        </row>
        <row r="2094">
          <cell r="A2094" t="str">
            <v>58501</v>
          </cell>
          <cell r="B2094" t="str">
            <v>DIST OP ST LIGHT-NORMAL OPERA</v>
          </cell>
          <cell r="C2094">
            <v>5822.41</v>
          </cell>
          <cell r="D2094">
            <v>79658.649999999994</v>
          </cell>
        </row>
        <row r="2095">
          <cell r="A2095" t="str">
            <v>58502</v>
          </cell>
          <cell r="B2095" t="str">
            <v>DIST OP ST LIGHT INV PROJECT</v>
          </cell>
          <cell r="C2095">
            <v>0</v>
          </cell>
          <cell r="D2095">
            <v>0</v>
          </cell>
        </row>
        <row r="2096">
          <cell r="A2096" t="str">
            <v>58503</v>
          </cell>
          <cell r="B2096" t="str">
            <v>DIST OP ST LIGHT NORMAL DAMG</v>
          </cell>
          <cell r="C2096">
            <v>0</v>
          </cell>
          <cell r="D2096">
            <v>326.56</v>
          </cell>
        </row>
        <row r="2097">
          <cell r="A2097" t="str">
            <v>58504</v>
          </cell>
          <cell r="B2097" t="str">
            <v>LIGHTING CUT INS/CUT OUTS</v>
          </cell>
          <cell r="C2097">
            <v>11806.35</v>
          </cell>
          <cell r="D2097">
            <v>165775.32999999999</v>
          </cell>
        </row>
        <row r="2098">
          <cell r="A2098" t="str">
            <v>58505</v>
          </cell>
          <cell r="B2098" t="str">
            <v>PREM AREA LT-OPERATIONS</v>
          </cell>
          <cell r="C2098">
            <v>0</v>
          </cell>
          <cell r="D2098">
            <v>0</v>
          </cell>
        </row>
        <row r="2099">
          <cell r="A2099" t="str">
            <v>58506</v>
          </cell>
          <cell r="B2099" t="str">
            <v>DIST OP ST LIGHT-STORM DAMAGE</v>
          </cell>
          <cell r="C2099">
            <v>0</v>
          </cell>
          <cell r="D2099">
            <v>0</v>
          </cell>
        </row>
        <row r="2100">
          <cell r="A2100" t="str">
            <v>58511</v>
          </cell>
          <cell r="B2100" t="str">
            <v>RELAMPING</v>
          </cell>
          <cell r="C2100">
            <v>0</v>
          </cell>
          <cell r="D2100">
            <v>-40419.519999999997</v>
          </cell>
        </row>
        <row r="2101">
          <cell r="A2101" t="str">
            <v>585</v>
          </cell>
          <cell r="B2101" t="str">
            <v>ACCOUNT TOTAL</v>
          </cell>
          <cell r="C2101">
            <v>17628.759999999998</v>
          </cell>
          <cell r="D2101">
            <v>205341.02</v>
          </cell>
        </row>
        <row r="2102">
          <cell r="A2102" t="str">
            <v>58601</v>
          </cell>
          <cell r="B2102" t="str">
            <v>DIST OP METER EXP-NORMAL OPER</v>
          </cell>
          <cell r="C2102">
            <v>361004.7</v>
          </cell>
          <cell r="D2102">
            <v>3393035.51</v>
          </cell>
        </row>
        <row r="2103">
          <cell r="A2103" t="str">
            <v>58602</v>
          </cell>
          <cell r="B2103" t="str">
            <v>TEMPORARY CONST POLE CONVERSI</v>
          </cell>
          <cell r="C2103">
            <v>0</v>
          </cell>
          <cell r="D2103">
            <v>0</v>
          </cell>
        </row>
        <row r="2104">
          <cell r="A2104" t="str">
            <v>58603</v>
          </cell>
          <cell r="B2104" t="str">
            <v>DST OP METER EXP SEL TEST 197</v>
          </cell>
          <cell r="C2104">
            <v>6191.98</v>
          </cell>
          <cell r="D2104">
            <v>93021.09</v>
          </cell>
        </row>
        <row r="2105">
          <cell r="A2105" t="str">
            <v>58605</v>
          </cell>
          <cell r="B2105" t="str">
            <v>METER CREDIT-INSTALL &amp; REM CO</v>
          </cell>
          <cell r="C2105">
            <v>-496828.74</v>
          </cell>
          <cell r="D2105">
            <v>-2348757.92</v>
          </cell>
        </row>
        <row r="2106">
          <cell r="A2106" t="str">
            <v>58606</v>
          </cell>
          <cell r="B2106" t="str">
            <v>DST OP METER EXP ***STORM DAM</v>
          </cell>
          <cell r="C2106">
            <v>0</v>
          </cell>
          <cell r="D2106">
            <v>0</v>
          </cell>
        </row>
        <row r="2107">
          <cell r="A2107" t="str">
            <v>58607</v>
          </cell>
          <cell r="B2107" t="str">
            <v>1977 METER SEAL PROGRAM</v>
          </cell>
          <cell r="C2107">
            <v>0</v>
          </cell>
          <cell r="D2107">
            <v>0</v>
          </cell>
        </row>
        <row r="2108">
          <cell r="A2108" t="str">
            <v>58608</v>
          </cell>
          <cell r="B2108" t="str">
            <v>LOAD SURVEY BILLING</v>
          </cell>
          <cell r="C2108">
            <v>10068.75</v>
          </cell>
          <cell r="D2108">
            <v>54421.32</v>
          </cell>
        </row>
        <row r="2109">
          <cell r="A2109" t="str">
            <v>58609</v>
          </cell>
          <cell r="B2109" t="str">
            <v>METER EXP DATA PULSE CUST USE</v>
          </cell>
          <cell r="C2109">
            <v>0</v>
          </cell>
          <cell r="D2109">
            <v>102.23</v>
          </cell>
        </row>
        <row r="2110">
          <cell r="A2110" t="str">
            <v>58610</v>
          </cell>
          <cell r="B2110" t="str">
            <v>DCI CENTURY PROJECT</v>
          </cell>
          <cell r="C2110">
            <v>55.14</v>
          </cell>
          <cell r="D2110">
            <v>1563.19</v>
          </cell>
        </row>
        <row r="2111">
          <cell r="A2111" t="str">
            <v>58612</v>
          </cell>
          <cell r="B2111" t="str">
            <v>METER MAINTENANCE/TESTING</v>
          </cell>
          <cell r="C2111">
            <v>49039.07</v>
          </cell>
          <cell r="D2111">
            <v>519503.51</v>
          </cell>
        </row>
        <row r="2112">
          <cell r="A2112" t="str">
            <v>58613</v>
          </cell>
          <cell r="B2112" t="str">
            <v>METER SET</v>
          </cell>
          <cell r="C2112">
            <v>22364.17</v>
          </cell>
          <cell r="D2112">
            <v>241416.49</v>
          </cell>
        </row>
        <row r="2113">
          <cell r="A2113" t="str">
            <v>586</v>
          </cell>
          <cell r="B2113" t="str">
            <v>ACCOUNT TOTAL</v>
          </cell>
          <cell r="C2113">
            <v>-48104.93</v>
          </cell>
          <cell r="D2113">
            <v>1954305.42</v>
          </cell>
        </row>
        <row r="2114">
          <cell r="A2114" t="str">
            <v>58701</v>
          </cell>
          <cell r="B2114" t="str">
            <v>DST OP CUST INST-TRBL EXP</v>
          </cell>
          <cell r="C2114">
            <v>192220.81</v>
          </cell>
          <cell r="D2114">
            <v>2121060.7200000002</v>
          </cell>
        </row>
        <row r="2115">
          <cell r="A2115" t="str">
            <v>58703</v>
          </cell>
          <cell r="B2115" t="str">
            <v>CUST INST-CUST PREMISE</v>
          </cell>
          <cell r="C2115">
            <v>25355.17</v>
          </cell>
          <cell r="D2115">
            <v>413662.09</v>
          </cell>
        </row>
        <row r="2116">
          <cell r="A2116" t="str">
            <v>58704</v>
          </cell>
          <cell r="B2116" t="str">
            <v>CUSTOMER COMPLAINT EXP</v>
          </cell>
          <cell r="C2116">
            <v>96355.51</v>
          </cell>
          <cell r="D2116">
            <v>963098.3</v>
          </cell>
        </row>
        <row r="2117">
          <cell r="A2117" t="str">
            <v>58705</v>
          </cell>
          <cell r="B2117" t="str">
            <v>CURRENT DIVERSION</v>
          </cell>
          <cell r="C2117">
            <v>23342.57</v>
          </cell>
          <cell r="D2117">
            <v>305516.93</v>
          </cell>
        </row>
        <row r="2118">
          <cell r="A2118" t="str">
            <v>58773</v>
          </cell>
          <cell r="B2118" t="str">
            <v>CUST INST EXP FR APPLICATIONS</v>
          </cell>
          <cell r="C2118">
            <v>0</v>
          </cell>
          <cell r="D2118">
            <v>0</v>
          </cell>
        </row>
        <row r="2119">
          <cell r="A2119" t="str">
            <v>587</v>
          </cell>
          <cell r="B2119" t="str">
            <v>ACCOUNT TOTAL</v>
          </cell>
          <cell r="C2119">
            <v>337274.06</v>
          </cell>
          <cell r="D2119">
            <v>3803338.04</v>
          </cell>
        </row>
        <row r="2120">
          <cell r="A2120" t="str">
            <v>58801</v>
          </cell>
          <cell r="B2120" t="str">
            <v>DIST OP MISC EXP-NORMAL OPERA</v>
          </cell>
          <cell r="C2120">
            <v>996299.27</v>
          </cell>
          <cell r="D2120">
            <v>11587530.98</v>
          </cell>
        </row>
        <row r="2121">
          <cell r="A2121" t="str">
            <v>58805</v>
          </cell>
          <cell r="B2121" t="str">
            <v>DIST OP MISC EXP-PCB</v>
          </cell>
          <cell r="C2121">
            <v>3282.58</v>
          </cell>
          <cell r="D2121">
            <v>45466.93</v>
          </cell>
        </row>
        <row r="2122">
          <cell r="A2122" t="str">
            <v>58806</v>
          </cell>
          <cell r="B2122" t="str">
            <v>DIST OP MISC EXP-STORM DAMAGE</v>
          </cell>
          <cell r="C2122">
            <v>0</v>
          </cell>
          <cell r="D2122">
            <v>0</v>
          </cell>
        </row>
        <row r="2123">
          <cell r="A2123" t="str">
            <v>58810</v>
          </cell>
          <cell r="B2123" t="str">
            <v>DISTRIBUTION POLE AUDIT</v>
          </cell>
          <cell r="C2123">
            <v>0</v>
          </cell>
          <cell r="D2123">
            <v>0</v>
          </cell>
        </row>
        <row r="2124">
          <cell r="A2124" t="str">
            <v>58884</v>
          </cell>
          <cell r="B2124" t="str">
            <v>MISC. DIST EXPENSE - MISCELLA</v>
          </cell>
          <cell r="C2124">
            <v>0</v>
          </cell>
          <cell r="D2124">
            <v>0</v>
          </cell>
        </row>
        <row r="2125">
          <cell r="A2125" t="str">
            <v>58885</v>
          </cell>
          <cell r="B2125" t="str">
            <v>MISC DIST EXPENSE - ROOFS.</v>
          </cell>
          <cell r="C2125">
            <v>0</v>
          </cell>
          <cell r="D2125">
            <v>0</v>
          </cell>
        </row>
        <row r="2126">
          <cell r="A2126" t="str">
            <v>58886</v>
          </cell>
          <cell r="B2126" t="str">
            <v>MISC DIST EXPENSE - CONSULTIN</v>
          </cell>
          <cell r="C2126">
            <v>0</v>
          </cell>
          <cell r="D2126">
            <v>0</v>
          </cell>
        </row>
        <row r="2127">
          <cell r="A2127" t="str">
            <v>58888</v>
          </cell>
          <cell r="B2127" t="str">
            <v>MISC DIST EXP - CARPET CLEANI</v>
          </cell>
          <cell r="C2127">
            <v>0</v>
          </cell>
          <cell r="D2127">
            <v>0</v>
          </cell>
        </row>
        <row r="2128">
          <cell r="A2128" t="str">
            <v>58889</v>
          </cell>
          <cell r="B2128" t="str">
            <v>MISC DIST EXP - GENERAL CLEAN</v>
          </cell>
          <cell r="C2128">
            <v>0</v>
          </cell>
          <cell r="D2128">
            <v>0</v>
          </cell>
        </row>
        <row r="2129">
          <cell r="A2129" t="str">
            <v>58890</v>
          </cell>
          <cell r="B2129" t="str">
            <v>MISC DIST EXP - ELECTRICAL</v>
          </cell>
          <cell r="C2129">
            <v>0</v>
          </cell>
          <cell r="D2129">
            <v>0</v>
          </cell>
        </row>
        <row r="2130">
          <cell r="A2130" t="str">
            <v>58891</v>
          </cell>
          <cell r="B2130" t="str">
            <v>MISC DIST EXPENSE - GROUND MA</v>
          </cell>
          <cell r="C2130">
            <v>0</v>
          </cell>
          <cell r="D2130">
            <v>13.64</v>
          </cell>
        </row>
        <row r="2131">
          <cell r="A2131" t="str">
            <v>58892</v>
          </cell>
          <cell r="B2131" t="str">
            <v>MISC DIST EXP - HVAC</v>
          </cell>
          <cell r="C2131">
            <v>0</v>
          </cell>
          <cell r="D2131">
            <v>0</v>
          </cell>
        </row>
        <row r="2132">
          <cell r="A2132" t="str">
            <v>58893</v>
          </cell>
          <cell r="B2132" t="str">
            <v>MISC DIST EXP - MISC STRUCTUR</v>
          </cell>
          <cell r="C2132">
            <v>760.78</v>
          </cell>
          <cell r="D2132">
            <v>4572.6400000000003</v>
          </cell>
        </row>
        <row r="2133">
          <cell r="A2133" t="str">
            <v>58894</v>
          </cell>
          <cell r="B2133" t="str">
            <v>MISC DIST EXP - PAINTING</v>
          </cell>
          <cell r="C2133">
            <v>0</v>
          </cell>
          <cell r="D2133">
            <v>0</v>
          </cell>
        </row>
        <row r="2134">
          <cell r="A2134" t="str">
            <v>58895</v>
          </cell>
          <cell r="B2134" t="str">
            <v>MISC DIST EXP - PEST CONTROL</v>
          </cell>
          <cell r="C2134">
            <v>0</v>
          </cell>
          <cell r="D2134">
            <v>0</v>
          </cell>
        </row>
        <row r="2135">
          <cell r="A2135" t="str">
            <v>58896</v>
          </cell>
          <cell r="B2135" t="str">
            <v>MISC DIST EXP - PLUMBING</v>
          </cell>
          <cell r="C2135">
            <v>0</v>
          </cell>
          <cell r="D2135">
            <v>0</v>
          </cell>
        </row>
        <row r="2136">
          <cell r="A2136" t="str">
            <v>58897</v>
          </cell>
          <cell r="B2136" t="str">
            <v>MISC DIST EXPENSE - WASTE - S</v>
          </cell>
          <cell r="C2136">
            <v>0</v>
          </cell>
          <cell r="D2136">
            <v>0</v>
          </cell>
        </row>
        <row r="2137">
          <cell r="A2137" t="str">
            <v>58898</v>
          </cell>
          <cell r="B2137" t="str">
            <v>MISC DIST EXP - TRASH</v>
          </cell>
          <cell r="C2137">
            <v>0</v>
          </cell>
          <cell r="D2137">
            <v>648.35</v>
          </cell>
        </row>
        <row r="2138">
          <cell r="A2138" t="str">
            <v>58899</v>
          </cell>
          <cell r="B2138" t="str">
            <v>MISC DIST EXP - WATER</v>
          </cell>
          <cell r="C2138">
            <v>0</v>
          </cell>
          <cell r="D2138">
            <v>0</v>
          </cell>
        </row>
        <row r="2139">
          <cell r="A2139" t="str">
            <v>588</v>
          </cell>
          <cell r="B2139" t="str">
            <v>ACCOUNT TOTAL</v>
          </cell>
          <cell r="C2139">
            <v>1000342.63</v>
          </cell>
          <cell r="D2139">
            <v>11638232.539999999</v>
          </cell>
        </row>
        <row r="2140">
          <cell r="A2140" t="str">
            <v>58901</v>
          </cell>
          <cell r="B2140" t="str">
            <v>DIST OP-RENTS</v>
          </cell>
          <cell r="C2140">
            <v>9615.68</v>
          </cell>
          <cell r="D2140">
            <v>28245.21</v>
          </cell>
        </row>
        <row r="2141">
          <cell r="A2141" t="str">
            <v>58902</v>
          </cell>
          <cell r="B2141" t="str">
            <v>DIST OP RENTS WIRELINE</v>
          </cell>
          <cell r="C2141">
            <v>0</v>
          </cell>
          <cell r="D2141">
            <v>42022.42</v>
          </cell>
        </row>
        <row r="2142">
          <cell r="A2142" t="str">
            <v>58903</v>
          </cell>
          <cell r="B2142" t="str">
            <v>POLE ATTACHMENT RENT EXPENSE</v>
          </cell>
          <cell r="C2142">
            <v>35427.67</v>
          </cell>
          <cell r="D2142">
            <v>424772.04</v>
          </cell>
        </row>
        <row r="2143">
          <cell r="A2143" t="str">
            <v>589</v>
          </cell>
          <cell r="B2143" t="str">
            <v>ACCOUNT TOTAL</v>
          </cell>
          <cell r="C2143">
            <v>45043.35</v>
          </cell>
          <cell r="D2143">
            <v>495039.67</v>
          </cell>
        </row>
        <row r="2144">
          <cell r="A2144" t="str">
            <v>59001</v>
          </cell>
          <cell r="B2144" t="str">
            <v>DIST MAINT SUP&amp;ENG-NORMAL</v>
          </cell>
          <cell r="C2144">
            <v>11565.7</v>
          </cell>
          <cell r="D2144">
            <v>177462.54</v>
          </cell>
        </row>
        <row r="2145">
          <cell r="A2145" t="str">
            <v>59006</v>
          </cell>
          <cell r="B2145" t="str">
            <v>DIST MAINT SUP&amp;ENG-STORM DAMG</v>
          </cell>
          <cell r="C2145">
            <v>0</v>
          </cell>
          <cell r="D2145">
            <v>0</v>
          </cell>
        </row>
        <row r="2146">
          <cell r="A2146" t="str">
            <v>590</v>
          </cell>
          <cell r="B2146" t="str">
            <v>ACCOUNT TOTAL</v>
          </cell>
          <cell r="C2146">
            <v>11565.7</v>
          </cell>
          <cell r="D2146">
            <v>177462.54</v>
          </cell>
        </row>
        <row r="2147">
          <cell r="A2147" t="str">
            <v>59101</v>
          </cell>
          <cell r="B2147" t="str">
            <v>DIST MAINT STRUC-NORMAL</v>
          </cell>
          <cell r="C2147">
            <v>250.43</v>
          </cell>
          <cell r="D2147">
            <v>20065.77</v>
          </cell>
        </row>
        <row r="2148">
          <cell r="A2148" t="str">
            <v>59106</v>
          </cell>
          <cell r="B2148" t="str">
            <v>DIST MAINT STRUC-STORM DAMAGE</v>
          </cell>
          <cell r="C2148">
            <v>0</v>
          </cell>
          <cell r="D2148">
            <v>0</v>
          </cell>
        </row>
        <row r="2149">
          <cell r="A2149" t="str">
            <v>59184</v>
          </cell>
          <cell r="B2149" t="str">
            <v>DIST MAINT STRUCTURE - MISCEL</v>
          </cell>
          <cell r="C2149">
            <v>0</v>
          </cell>
          <cell r="D2149">
            <v>0</v>
          </cell>
        </row>
        <row r="2150">
          <cell r="A2150" t="str">
            <v>59185</v>
          </cell>
          <cell r="B2150" t="str">
            <v>DIST MAINT STRUCTURE - ROOFS.</v>
          </cell>
          <cell r="C2150">
            <v>0</v>
          </cell>
          <cell r="D2150">
            <v>0</v>
          </cell>
        </row>
        <row r="2151">
          <cell r="A2151" t="str">
            <v>59186</v>
          </cell>
          <cell r="B2151" t="str">
            <v>DIST MAINT STRUCTURE - CONSUL</v>
          </cell>
          <cell r="C2151">
            <v>0</v>
          </cell>
          <cell r="D2151">
            <v>0</v>
          </cell>
        </row>
        <row r="2152">
          <cell r="A2152" t="str">
            <v>59188</v>
          </cell>
          <cell r="B2152" t="str">
            <v>DIST MAINT STRUC-CARPET CLEAN</v>
          </cell>
          <cell r="C2152">
            <v>0</v>
          </cell>
          <cell r="D2152">
            <v>0</v>
          </cell>
        </row>
        <row r="2153">
          <cell r="A2153" t="str">
            <v>59189</v>
          </cell>
          <cell r="B2153" t="str">
            <v>DIST MAINT STRUC-GENERAL CLEA</v>
          </cell>
          <cell r="C2153">
            <v>0</v>
          </cell>
          <cell r="D2153">
            <v>0</v>
          </cell>
        </row>
        <row r="2154">
          <cell r="A2154" t="str">
            <v>59190</v>
          </cell>
          <cell r="B2154" t="str">
            <v>DIST MAINT STRUC-ELECTRICAL</v>
          </cell>
          <cell r="C2154">
            <v>0</v>
          </cell>
          <cell r="D2154">
            <v>0</v>
          </cell>
        </row>
        <row r="2155">
          <cell r="A2155" t="str">
            <v>59191</v>
          </cell>
          <cell r="B2155" t="str">
            <v>DIST MAINT STRUCTURE - GROUND</v>
          </cell>
          <cell r="C2155">
            <v>0</v>
          </cell>
          <cell r="D2155">
            <v>0</v>
          </cell>
        </row>
        <row r="2156">
          <cell r="A2156" t="str">
            <v>59192</v>
          </cell>
          <cell r="B2156" t="str">
            <v>DIST MAINT STRUC-HVAC</v>
          </cell>
          <cell r="C2156">
            <v>0</v>
          </cell>
          <cell r="D2156">
            <v>0</v>
          </cell>
        </row>
        <row r="2157">
          <cell r="A2157" t="str">
            <v>59193</v>
          </cell>
          <cell r="B2157" t="str">
            <v>DIST MAINT STRUC-MISC STRUCTU</v>
          </cell>
          <cell r="C2157">
            <v>0</v>
          </cell>
          <cell r="D2157">
            <v>0</v>
          </cell>
        </row>
        <row r="2158">
          <cell r="A2158" t="str">
            <v>59194</v>
          </cell>
          <cell r="B2158" t="str">
            <v>DIST MAINT STRUC-PAINTING</v>
          </cell>
          <cell r="C2158">
            <v>0</v>
          </cell>
          <cell r="D2158">
            <v>0</v>
          </cell>
        </row>
        <row r="2159">
          <cell r="A2159" t="str">
            <v>59195</v>
          </cell>
          <cell r="B2159" t="str">
            <v>DIST MAINT STRUC-PEST CONTROL</v>
          </cell>
          <cell r="C2159">
            <v>0</v>
          </cell>
          <cell r="D2159">
            <v>0</v>
          </cell>
        </row>
        <row r="2160">
          <cell r="A2160" t="str">
            <v>59196</v>
          </cell>
          <cell r="B2160" t="str">
            <v>DIST MAINT STRUC-PLUMBING</v>
          </cell>
          <cell r="C2160">
            <v>0</v>
          </cell>
          <cell r="D2160">
            <v>0</v>
          </cell>
        </row>
        <row r="2161">
          <cell r="A2161" t="str">
            <v>59197</v>
          </cell>
          <cell r="B2161" t="str">
            <v>DIST MAINT STRUCTURE - WASTE</v>
          </cell>
          <cell r="C2161">
            <v>0</v>
          </cell>
          <cell r="D2161">
            <v>0</v>
          </cell>
        </row>
        <row r="2162">
          <cell r="A2162" t="str">
            <v>59198</v>
          </cell>
          <cell r="B2162" t="str">
            <v>DIST MAINT STRUC-TRASH</v>
          </cell>
          <cell r="C2162">
            <v>0</v>
          </cell>
          <cell r="D2162">
            <v>0</v>
          </cell>
        </row>
        <row r="2163">
          <cell r="A2163" t="str">
            <v>59199</v>
          </cell>
          <cell r="B2163" t="str">
            <v>DIST MAINT STRUC-WATER</v>
          </cell>
          <cell r="C2163">
            <v>0</v>
          </cell>
          <cell r="D2163">
            <v>0</v>
          </cell>
        </row>
        <row r="2164">
          <cell r="A2164" t="str">
            <v>591</v>
          </cell>
          <cell r="B2164" t="str">
            <v>ACCOUNT TOTAL</v>
          </cell>
          <cell r="C2164">
            <v>250.43</v>
          </cell>
          <cell r="D2164">
            <v>20065.77</v>
          </cell>
        </row>
        <row r="2165">
          <cell r="A2165" t="str">
            <v>59200</v>
          </cell>
          <cell r="B2165" t="str">
            <v>MAINT OF STATION &amp; ANIMAL PRO</v>
          </cell>
          <cell r="C2165">
            <v>104086.47</v>
          </cell>
          <cell r="D2165">
            <v>1102399.6599999999</v>
          </cell>
        </row>
        <row r="2166">
          <cell r="A2166" t="str">
            <v>59201</v>
          </cell>
          <cell r="B2166" t="str">
            <v>DIST MAINT STA EQUIP-NORMAL</v>
          </cell>
          <cell r="C2166">
            <v>0</v>
          </cell>
          <cell r="D2166">
            <v>557.63</v>
          </cell>
        </row>
        <row r="2167">
          <cell r="A2167" t="str">
            <v>59202</v>
          </cell>
          <cell r="B2167" t="str">
            <v>MAINT OF STATION - LINE DEPT.</v>
          </cell>
          <cell r="C2167">
            <v>0</v>
          </cell>
          <cell r="D2167">
            <v>685.78</v>
          </cell>
        </row>
        <row r="2168">
          <cell r="A2168" t="str">
            <v>59203</v>
          </cell>
          <cell r="B2168" t="str">
            <v>MAINT OF STATION - CASCADE EQ</v>
          </cell>
          <cell r="C2168">
            <v>3274.97</v>
          </cell>
          <cell r="D2168">
            <v>39647.660000000003</v>
          </cell>
        </row>
        <row r="2169">
          <cell r="A2169" t="str">
            <v>59205</v>
          </cell>
          <cell r="B2169" t="str">
            <v>DISTR EMER SUBSTA MAINT</v>
          </cell>
          <cell r="C2169">
            <v>0</v>
          </cell>
          <cell r="D2169">
            <v>-48.22</v>
          </cell>
        </row>
        <row r="2170">
          <cell r="A2170" t="str">
            <v>59206</v>
          </cell>
          <cell r="B2170" t="str">
            <v>DIST MAINT STA EQUIP-STORM DA</v>
          </cell>
          <cell r="C2170">
            <v>-715.62</v>
          </cell>
          <cell r="D2170">
            <v>3141.21</v>
          </cell>
        </row>
        <row r="2171">
          <cell r="A2171" t="str">
            <v>592</v>
          </cell>
          <cell r="B2171" t="str">
            <v>ACCOUNT TOTAL</v>
          </cell>
          <cell r="C2171">
            <v>106645.82</v>
          </cell>
          <cell r="D2171">
            <v>1146383.72</v>
          </cell>
        </row>
        <row r="2172">
          <cell r="A2172" t="str">
            <v>59301</v>
          </cell>
          <cell r="B2172" t="str">
            <v>DIST MAINT OVHD LINE-NORMAL</v>
          </cell>
          <cell r="C2172">
            <v>674668.9</v>
          </cell>
          <cell r="D2172">
            <v>7590469.9900000002</v>
          </cell>
        </row>
        <row r="2173">
          <cell r="A2173" t="str">
            <v>59302</v>
          </cell>
          <cell r="B2173" t="str">
            <v>DIST MA OVH</v>
          </cell>
          <cell r="C2173">
            <v>-721.48</v>
          </cell>
          <cell r="D2173">
            <v>1072.54</v>
          </cell>
        </row>
        <row r="2174">
          <cell r="A2174" t="str">
            <v>59303</v>
          </cell>
          <cell r="B2174" t="str">
            <v>OVHD SERV MAINT (CORRECT)</v>
          </cell>
          <cell r="C2174">
            <v>1253.33</v>
          </cell>
          <cell r="D2174">
            <v>90998.28</v>
          </cell>
        </row>
        <row r="2175">
          <cell r="A2175" t="str">
            <v>59304</v>
          </cell>
          <cell r="B2175" t="str">
            <v>OVHD SERV MAINT - COMM</v>
          </cell>
          <cell r="C2175">
            <v>-467.69</v>
          </cell>
          <cell r="D2175">
            <v>3598.55</v>
          </cell>
        </row>
        <row r="2176">
          <cell r="A2176" t="str">
            <v>59305</v>
          </cell>
          <cell r="B2176" t="str">
            <v>DIST LINE INSPECTION &amp; REPAIR</v>
          </cell>
          <cell r="C2176">
            <v>65430.26</v>
          </cell>
          <cell r="D2176">
            <v>321059.09999999998</v>
          </cell>
        </row>
        <row r="2177">
          <cell r="A2177" t="str">
            <v>59306</v>
          </cell>
          <cell r="B2177" t="str">
            <v>DIST MAINT OVHD LINE-STORM DA</v>
          </cell>
          <cell r="C2177">
            <v>69803.350000000006</v>
          </cell>
          <cell r="D2177">
            <v>1728260.37</v>
          </cell>
        </row>
        <row r="2178">
          <cell r="A2178" t="str">
            <v>59307</v>
          </cell>
          <cell r="B2178" t="str">
            <v>DIST MAINT OVHD - RES</v>
          </cell>
          <cell r="C2178">
            <v>2508.34</v>
          </cell>
          <cell r="D2178">
            <v>24832.76</v>
          </cell>
        </row>
        <row r="2179">
          <cell r="A2179" t="str">
            <v>59308</v>
          </cell>
          <cell r="B2179" t="str">
            <v>DIST MAINT OVHD - COMM</v>
          </cell>
          <cell r="C2179">
            <v>9773.15</v>
          </cell>
          <cell r="D2179">
            <v>39928.980000000003</v>
          </cell>
        </row>
        <row r="2180">
          <cell r="A2180" t="str">
            <v>59309</v>
          </cell>
          <cell r="B2180" t="str">
            <v>DIST ADOPT A CIRCUIT</v>
          </cell>
          <cell r="C2180">
            <v>0</v>
          </cell>
          <cell r="D2180">
            <v>0</v>
          </cell>
        </row>
        <row r="2181">
          <cell r="A2181" t="str">
            <v>59310</v>
          </cell>
          <cell r="B2181" t="str">
            <v>LINE PATROL (OH)</v>
          </cell>
          <cell r="C2181">
            <v>24.72</v>
          </cell>
          <cell r="D2181">
            <v>1508.09</v>
          </cell>
        </row>
        <row r="2182">
          <cell r="A2182" t="str">
            <v>59311</v>
          </cell>
          <cell r="B2182" t="str">
            <v>THERMOVISION</v>
          </cell>
          <cell r="C2182">
            <v>0</v>
          </cell>
          <cell r="D2182">
            <v>0</v>
          </cell>
        </row>
        <row r="2183">
          <cell r="A2183" t="str">
            <v>59312</v>
          </cell>
          <cell r="B2183" t="str">
            <v>CAPACITOR PATROL</v>
          </cell>
          <cell r="C2183">
            <v>1198.9000000000001</v>
          </cell>
          <cell r="D2183">
            <v>27134.77</v>
          </cell>
        </row>
        <row r="2184">
          <cell r="A2184" t="str">
            <v>59313</v>
          </cell>
          <cell r="B2184" t="str">
            <v>DIST MAINT OVHD - FEEDER</v>
          </cell>
          <cell r="C2184">
            <v>7.98</v>
          </cell>
          <cell r="D2184">
            <v>12349.39</v>
          </cell>
        </row>
        <row r="2185">
          <cell r="A2185" t="str">
            <v>59315</v>
          </cell>
          <cell r="B2185" t="str">
            <v>OVHD REMOVE &amp; RECONSTRUCT</v>
          </cell>
          <cell r="C2185">
            <v>-79.34</v>
          </cell>
          <cell r="D2185">
            <v>40926.33</v>
          </cell>
        </row>
        <row r="2186">
          <cell r="A2186" t="str">
            <v>59316</v>
          </cell>
          <cell r="B2186" t="str">
            <v>DIST MAINT OVHD (CORRECT)</v>
          </cell>
          <cell r="C2186">
            <v>888</v>
          </cell>
          <cell r="D2186">
            <v>1246.21</v>
          </cell>
        </row>
        <row r="2187">
          <cell r="A2187" t="str">
            <v>59317</v>
          </cell>
          <cell r="B2187" t="str">
            <v>DIST DAMAGE REPL</v>
          </cell>
          <cell r="C2187">
            <v>2298.4</v>
          </cell>
          <cell r="D2187">
            <v>19937.810000000001</v>
          </cell>
        </row>
        <row r="2188">
          <cell r="A2188" t="str">
            <v>59318</v>
          </cell>
          <cell r="B2188" t="str">
            <v>VOLTAGE CONVERSION</v>
          </cell>
          <cell r="C2188">
            <v>0</v>
          </cell>
          <cell r="D2188">
            <v>143.47</v>
          </cell>
        </row>
        <row r="2189">
          <cell r="A2189" t="str">
            <v>59319</v>
          </cell>
          <cell r="B2189" t="str">
            <v>MAINTENANCE OF OVERHEAD - COR</v>
          </cell>
          <cell r="C2189">
            <v>47579.54</v>
          </cell>
          <cell r="D2189">
            <v>399598.4</v>
          </cell>
        </row>
        <row r="2190">
          <cell r="A2190" t="str">
            <v>59326</v>
          </cell>
          <cell r="B2190" t="str">
            <v>DIST. RIGHT OF WAY</v>
          </cell>
          <cell r="C2190">
            <v>0</v>
          </cell>
          <cell r="D2190">
            <v>0</v>
          </cell>
        </row>
        <row r="2191">
          <cell r="A2191" t="str">
            <v>59330</v>
          </cell>
          <cell r="B2191" t="str">
            <v>DIST MAINT OVHD STORM DAMAGE-</v>
          </cell>
          <cell r="C2191">
            <v>0</v>
          </cell>
          <cell r="D2191">
            <v>0</v>
          </cell>
        </row>
        <row r="2192">
          <cell r="A2192" t="str">
            <v>59335</v>
          </cell>
          <cell r="B2192" t="str">
            <v>WORKPRO PAYROLL INTERFACE</v>
          </cell>
          <cell r="C2192">
            <v>0</v>
          </cell>
          <cell r="D2192">
            <v>158.68</v>
          </cell>
        </row>
        <row r="2193">
          <cell r="A2193" t="str">
            <v>593</v>
          </cell>
          <cell r="B2193" t="str">
            <v>ACCOUNT TOTAL</v>
          </cell>
          <cell r="C2193">
            <v>874166.36</v>
          </cell>
          <cell r="D2193">
            <v>10303223.720000001</v>
          </cell>
        </row>
        <row r="2194">
          <cell r="A2194" t="str">
            <v>59401</v>
          </cell>
          <cell r="B2194" t="str">
            <v>UCD NML MAINT DIST UNDG LINES</v>
          </cell>
          <cell r="C2194">
            <v>-185.97</v>
          </cell>
          <cell r="D2194">
            <v>2873.6</v>
          </cell>
        </row>
        <row r="2195">
          <cell r="A2195" t="str">
            <v>59402</v>
          </cell>
          <cell r="B2195" t="str">
            <v>URD NML MAINT DIST UNDG LINES</v>
          </cell>
          <cell r="C2195">
            <v>185968.74</v>
          </cell>
          <cell r="D2195">
            <v>1839336.89</v>
          </cell>
        </row>
        <row r="2196">
          <cell r="A2196" t="str">
            <v>59403</v>
          </cell>
          <cell r="B2196" t="str">
            <v>UNGD SERV MAINT (CORRECT)</v>
          </cell>
          <cell r="C2196">
            <v>0</v>
          </cell>
          <cell r="D2196">
            <v>9142.94</v>
          </cell>
        </row>
        <row r="2197">
          <cell r="A2197" t="str">
            <v>59404</v>
          </cell>
          <cell r="B2197" t="str">
            <v>DISTRIBUTION NETWORK (PREVENT</v>
          </cell>
          <cell r="C2197">
            <v>134.68</v>
          </cell>
          <cell r="D2197">
            <v>969.32</v>
          </cell>
        </row>
        <row r="2198">
          <cell r="A2198" t="str">
            <v>59405</v>
          </cell>
          <cell r="B2198" t="str">
            <v>DISTRIBUTION NETWORK (CORRECT</v>
          </cell>
          <cell r="C2198">
            <v>10795.37</v>
          </cell>
          <cell r="D2198">
            <v>99334.8</v>
          </cell>
        </row>
        <row r="2199">
          <cell r="A2199" t="str">
            <v>59406</v>
          </cell>
          <cell r="B2199" t="str">
            <v>UCD STM DMG MAINT DST UNDG LI</v>
          </cell>
          <cell r="C2199">
            <v>0</v>
          </cell>
          <cell r="D2199">
            <v>-24.75</v>
          </cell>
        </row>
        <row r="2200">
          <cell r="A2200" t="str">
            <v>59407</v>
          </cell>
          <cell r="B2200" t="str">
            <v>URD STM DMG MAINT DIST UNDG L</v>
          </cell>
          <cell r="C2200">
            <v>753.99</v>
          </cell>
          <cell r="D2200">
            <v>44025.31</v>
          </cell>
        </row>
        <row r="2201">
          <cell r="A2201" t="str">
            <v>59408</v>
          </cell>
          <cell r="B2201" t="str">
            <v>NTWK STM DMG MT DIST UNDG LIN</v>
          </cell>
          <cell r="C2201">
            <v>0</v>
          </cell>
          <cell r="D2201">
            <v>0</v>
          </cell>
        </row>
        <row r="2202">
          <cell r="A2202" t="str">
            <v>59410</v>
          </cell>
          <cell r="B2202" t="str">
            <v>LINE PATROL (UG)</v>
          </cell>
          <cell r="C2202">
            <v>0</v>
          </cell>
          <cell r="D2202">
            <v>0</v>
          </cell>
        </row>
        <row r="2203">
          <cell r="A2203" t="str">
            <v>59411</v>
          </cell>
          <cell r="B2203" t="str">
            <v>RESET FAULT INDICATORS</v>
          </cell>
          <cell r="C2203">
            <v>0</v>
          </cell>
          <cell r="D2203">
            <v>0</v>
          </cell>
        </row>
        <row r="2204">
          <cell r="A2204" t="str">
            <v>59412</v>
          </cell>
          <cell r="B2204" t="str">
            <v>UNDG MAINT - RES</v>
          </cell>
          <cell r="C2204">
            <v>9670.75</v>
          </cell>
          <cell r="D2204">
            <v>18823.97</v>
          </cell>
        </row>
        <row r="2205">
          <cell r="A2205" t="str">
            <v>59413</v>
          </cell>
          <cell r="B2205" t="str">
            <v>UNDG MAINT - COMM</v>
          </cell>
          <cell r="C2205">
            <v>12840.03</v>
          </cell>
          <cell r="D2205">
            <v>51802.26</v>
          </cell>
        </row>
        <row r="2206">
          <cell r="A2206" t="str">
            <v>59414</v>
          </cell>
          <cell r="B2206" t="str">
            <v>UNGD SERV MAINT - RES</v>
          </cell>
          <cell r="C2206">
            <v>16577.66</v>
          </cell>
          <cell r="D2206">
            <v>306939.45</v>
          </cell>
        </row>
        <row r="2207">
          <cell r="A2207" t="str">
            <v>59415</v>
          </cell>
          <cell r="B2207" t="str">
            <v>UNGD SERV MAINT - COMM</v>
          </cell>
          <cell r="C2207">
            <v>-758.83</v>
          </cell>
          <cell r="D2207">
            <v>20614.03</v>
          </cell>
        </row>
        <row r="2208">
          <cell r="A2208" t="str">
            <v>59416</v>
          </cell>
          <cell r="B2208" t="str">
            <v>UNGD MAINT - FEEDER</v>
          </cell>
          <cell r="C2208">
            <v>0</v>
          </cell>
          <cell r="D2208">
            <v>6698.18</v>
          </cell>
        </row>
        <row r="2209">
          <cell r="A2209" t="str">
            <v>59418</v>
          </cell>
          <cell r="B2209" t="str">
            <v>UNGD REMOVE &amp; RECONSTRUCT</v>
          </cell>
          <cell r="C2209">
            <v>0</v>
          </cell>
          <cell r="D2209">
            <v>2487.14</v>
          </cell>
        </row>
        <row r="2210">
          <cell r="A2210" t="str">
            <v>59419</v>
          </cell>
          <cell r="B2210" t="str">
            <v>UNGD MAINT (CORRECT)</v>
          </cell>
          <cell r="C2210">
            <v>9448.9599999999991</v>
          </cell>
          <cell r="D2210">
            <v>141461</v>
          </cell>
        </row>
        <row r="2211">
          <cell r="A2211" t="str">
            <v>59420</v>
          </cell>
          <cell r="B2211" t="str">
            <v>UNGD MAINT (OREVENT)</v>
          </cell>
          <cell r="C2211">
            <v>0</v>
          </cell>
          <cell r="D2211">
            <v>0</v>
          </cell>
        </row>
        <row r="2212">
          <cell r="A2212" t="str">
            <v>59421</v>
          </cell>
          <cell r="B2212" t="str">
            <v>DAMAGE REPL</v>
          </cell>
          <cell r="C2212">
            <v>2723.5</v>
          </cell>
          <cell r="D2212">
            <v>12284.38</v>
          </cell>
        </row>
        <row r="2213">
          <cell r="A2213" t="str">
            <v>594</v>
          </cell>
          <cell r="B2213" t="str">
            <v>ACCOUNT TOTAL</v>
          </cell>
          <cell r="C2213">
            <v>247968.88</v>
          </cell>
          <cell r="D2213">
            <v>2556768.52</v>
          </cell>
        </row>
        <row r="2214">
          <cell r="A2214" t="str">
            <v>59501</v>
          </cell>
          <cell r="B2214" t="str">
            <v>UCD NML MT DIST UNDG TRANSFOR</v>
          </cell>
          <cell r="C2214">
            <v>-67.069999999999993</v>
          </cell>
          <cell r="D2214">
            <v>555.54999999999995</v>
          </cell>
        </row>
        <row r="2215">
          <cell r="A2215" t="str">
            <v>59502</v>
          </cell>
          <cell r="B2215" t="str">
            <v>URD NML MT DIST UNDG TRANSFOR</v>
          </cell>
          <cell r="C2215">
            <v>20560.439999999999</v>
          </cell>
          <cell r="D2215">
            <v>293245.40999999997</v>
          </cell>
        </row>
        <row r="2216">
          <cell r="A2216" t="str">
            <v>59503</v>
          </cell>
          <cell r="B2216" t="str">
            <v>NETWORK NML MAINT DIST UNDG T</v>
          </cell>
          <cell r="C2216">
            <v>0</v>
          </cell>
          <cell r="D2216">
            <v>0</v>
          </cell>
        </row>
        <row r="2217">
          <cell r="A2217" t="str">
            <v>59504</v>
          </cell>
          <cell r="B2217" t="str">
            <v>OVHD NML MT DST OVHD TRANSFOR</v>
          </cell>
          <cell r="C2217">
            <v>11909.29</v>
          </cell>
          <cell r="D2217">
            <v>151407.65</v>
          </cell>
        </row>
        <row r="2218">
          <cell r="A2218" t="str">
            <v>59506</v>
          </cell>
          <cell r="B2218" t="str">
            <v>UCD STM DMG MT DST UNDG TRNSF</v>
          </cell>
          <cell r="C2218">
            <v>0</v>
          </cell>
          <cell r="D2218">
            <v>0</v>
          </cell>
        </row>
        <row r="2219">
          <cell r="A2219" t="str">
            <v>59507</v>
          </cell>
          <cell r="B2219" t="str">
            <v>URD STM DMG MT DST UNDG TRNSF</v>
          </cell>
          <cell r="C2219">
            <v>0</v>
          </cell>
          <cell r="D2219">
            <v>339</v>
          </cell>
        </row>
        <row r="2220">
          <cell r="A2220" t="str">
            <v>59508</v>
          </cell>
          <cell r="B2220" t="str">
            <v>NTWK STM DMG MT DST UNDG TRSF</v>
          </cell>
          <cell r="C2220">
            <v>0</v>
          </cell>
          <cell r="D2220">
            <v>0</v>
          </cell>
        </row>
        <row r="2221">
          <cell r="A2221" t="str">
            <v>59509</v>
          </cell>
          <cell r="B2221" t="str">
            <v>OVH STM DMG MT DST OVHD TRANS</v>
          </cell>
          <cell r="C2221">
            <v>0</v>
          </cell>
          <cell r="D2221">
            <v>0</v>
          </cell>
        </row>
        <row r="2222">
          <cell r="A2222" t="str">
            <v>59510</v>
          </cell>
          <cell r="B2222" t="str">
            <v>TRANSFORMER PAINTING (PREVENT</v>
          </cell>
          <cell r="C2222">
            <v>0</v>
          </cell>
          <cell r="D2222">
            <v>0</v>
          </cell>
        </row>
        <row r="2223">
          <cell r="A2223" t="str">
            <v>59511</v>
          </cell>
          <cell r="B2223" t="str">
            <v>TRANSFORMER PAINTING (CORRECT</v>
          </cell>
          <cell r="C2223">
            <v>5529.22</v>
          </cell>
          <cell r="D2223">
            <v>64349.43</v>
          </cell>
        </row>
        <row r="2224">
          <cell r="A2224" t="str">
            <v>595</v>
          </cell>
          <cell r="B2224" t="str">
            <v>ACCOUNT TOTAL</v>
          </cell>
          <cell r="C2224">
            <v>37931.879999999997</v>
          </cell>
          <cell r="D2224">
            <v>509897.04</v>
          </cell>
        </row>
        <row r="2225">
          <cell r="A2225" t="str">
            <v>59601</v>
          </cell>
          <cell r="B2225" t="str">
            <v>DIST MAINT ST LIGHT-NORMAL</v>
          </cell>
          <cell r="C2225">
            <v>-87610.72</v>
          </cell>
          <cell r="D2225">
            <v>933847.7</v>
          </cell>
        </row>
        <row r="2226">
          <cell r="A2226" t="str">
            <v>59602</v>
          </cell>
          <cell r="B2226" t="str">
            <v>DIST MAINT ST LIGHT - UNDG</v>
          </cell>
          <cell r="C2226">
            <v>37623.629999999997</v>
          </cell>
          <cell r="D2226">
            <v>396525.75</v>
          </cell>
        </row>
        <row r="2227">
          <cell r="A2227" t="str">
            <v>59603</v>
          </cell>
          <cell r="B2227" t="str">
            <v>DST MA ST LIGHT-AREA LT NORM</v>
          </cell>
          <cell r="C2227">
            <v>65927.179999999993</v>
          </cell>
          <cell r="D2227">
            <v>782863.82</v>
          </cell>
        </row>
        <row r="2228">
          <cell r="A2228" t="str">
            <v>59604</v>
          </cell>
          <cell r="B2228" t="str">
            <v>DIST MAINT AREA LIGHT - UNDG</v>
          </cell>
          <cell r="C2228">
            <v>12662.83</v>
          </cell>
          <cell r="D2228">
            <v>195358.05</v>
          </cell>
        </row>
        <row r="2229">
          <cell r="A2229" t="str">
            <v>59605</v>
          </cell>
          <cell r="B2229" t="str">
            <v>PREM AREA LT- MAINT</v>
          </cell>
          <cell r="C2229">
            <v>13800.25</v>
          </cell>
          <cell r="D2229">
            <v>218376.17</v>
          </cell>
        </row>
        <row r="2230">
          <cell r="A2230" t="str">
            <v>59606</v>
          </cell>
          <cell r="B2230" t="str">
            <v>DIST MAINT ST LIGHT-STORM DAM</v>
          </cell>
          <cell r="C2230">
            <v>0</v>
          </cell>
          <cell r="D2230">
            <v>1066.04</v>
          </cell>
        </row>
        <row r="2231">
          <cell r="A2231" t="str">
            <v>59607</v>
          </cell>
          <cell r="B2231" t="str">
            <v>PREM AREA LT - MAINT (UNDG)</v>
          </cell>
          <cell r="C2231">
            <v>12076.95</v>
          </cell>
          <cell r="D2231">
            <v>181011.15</v>
          </cell>
        </row>
        <row r="2232">
          <cell r="A2232" t="str">
            <v>59608</v>
          </cell>
          <cell r="B2232" t="str">
            <v>DST MA ST LIGHT-AREA LT STORM</v>
          </cell>
          <cell r="C2232">
            <v>0</v>
          </cell>
          <cell r="D2232">
            <v>0</v>
          </cell>
        </row>
        <row r="2233">
          <cell r="A2233" t="str">
            <v>596</v>
          </cell>
          <cell r="B2233" t="str">
            <v>ACCOUNT TOTAL</v>
          </cell>
          <cell r="C2233">
            <v>54480.12</v>
          </cell>
          <cell r="D2233">
            <v>2709048.68</v>
          </cell>
        </row>
        <row r="2234">
          <cell r="A2234" t="str">
            <v>59701</v>
          </cell>
          <cell r="B2234" t="str">
            <v>DIST MAINT METERS-NORMAL</v>
          </cell>
          <cell r="C2234">
            <v>25970.11</v>
          </cell>
          <cell r="D2234">
            <v>270067.77</v>
          </cell>
        </row>
        <row r="2235">
          <cell r="A2235" t="str">
            <v>59702</v>
          </cell>
          <cell r="B2235" t="str">
            <v>DEMAND REGISTER UPGRADE</v>
          </cell>
          <cell r="C2235">
            <v>0</v>
          </cell>
          <cell r="D2235">
            <v>0</v>
          </cell>
        </row>
        <row r="2236">
          <cell r="A2236" t="str">
            <v>59706</v>
          </cell>
          <cell r="B2236" t="str">
            <v>DIST MAINT METERS-STORM DAMAG</v>
          </cell>
          <cell r="C2236">
            <v>0</v>
          </cell>
          <cell r="D2236">
            <v>0</v>
          </cell>
        </row>
        <row r="2237">
          <cell r="A2237" t="str">
            <v>597</v>
          </cell>
          <cell r="B2237" t="str">
            <v>ACCOUNT TOTAL</v>
          </cell>
          <cell r="C2237">
            <v>25970.11</v>
          </cell>
          <cell r="D2237">
            <v>270067.77</v>
          </cell>
        </row>
        <row r="2238">
          <cell r="A2238" t="str">
            <v>59801</v>
          </cell>
          <cell r="B2238" t="str">
            <v>DIST MAINT MISC PLANT-NORMAL</v>
          </cell>
          <cell r="C2238">
            <v>0</v>
          </cell>
          <cell r="D2238">
            <v>0</v>
          </cell>
        </row>
        <row r="2239">
          <cell r="A2239" t="str">
            <v>59806</v>
          </cell>
          <cell r="B2239" t="str">
            <v>DIST MAINT MISC PLANT-STORM D</v>
          </cell>
          <cell r="C2239">
            <v>0</v>
          </cell>
          <cell r="D2239">
            <v>0</v>
          </cell>
        </row>
        <row r="2240">
          <cell r="A2240" t="str">
            <v>598</v>
          </cell>
          <cell r="B2240" t="str">
            <v>ACCOUNT TOTAL</v>
          </cell>
          <cell r="C2240">
            <v>0</v>
          </cell>
          <cell r="D2240">
            <v>0</v>
          </cell>
        </row>
        <row r="2241">
          <cell r="A2241" t="str">
            <v>90100</v>
          </cell>
          <cell r="B2241" t="str">
            <v>CUST OPER EXPENSE SUPERVISION</v>
          </cell>
          <cell r="C2241">
            <v>378280</v>
          </cell>
          <cell r="D2241">
            <v>4539830.3899999997</v>
          </cell>
        </row>
        <row r="2242">
          <cell r="A2242" t="str">
            <v>901</v>
          </cell>
          <cell r="B2242" t="str">
            <v>ACCOUNT TOTAL</v>
          </cell>
          <cell r="C2242">
            <v>378280</v>
          </cell>
          <cell r="D2242">
            <v>4539830.3899999997</v>
          </cell>
        </row>
        <row r="2243">
          <cell r="A2243" t="str">
            <v>90200</v>
          </cell>
          <cell r="B2243" t="str">
            <v>CUST OPER EXP-METER READING</v>
          </cell>
          <cell r="C2243">
            <v>414022.01</v>
          </cell>
          <cell r="D2243">
            <v>3409793.84</v>
          </cell>
        </row>
        <row r="2244">
          <cell r="A2244" t="str">
            <v>90201</v>
          </cell>
          <cell r="B2244" t="str">
            <v>RE-READS DUE TO EQUIPMENT BRE</v>
          </cell>
          <cell r="C2244">
            <v>0</v>
          </cell>
          <cell r="D2244">
            <v>272.08</v>
          </cell>
        </row>
        <row r="2245">
          <cell r="A2245" t="str">
            <v>90202</v>
          </cell>
          <cell r="B2245" t="str">
            <v>RE-READS DUE TO OPERATOR ERRO</v>
          </cell>
          <cell r="C2245">
            <v>0</v>
          </cell>
          <cell r="D2245">
            <v>0</v>
          </cell>
        </row>
        <row r="2246">
          <cell r="A2246" t="str">
            <v>902</v>
          </cell>
          <cell r="B2246" t="str">
            <v>ACCOUNT TOTAL</v>
          </cell>
          <cell r="C2246">
            <v>414022.01</v>
          </cell>
          <cell r="D2246">
            <v>3410065.92</v>
          </cell>
        </row>
        <row r="2247">
          <cell r="A2247" t="str">
            <v>90300</v>
          </cell>
          <cell r="B2247" t="str">
            <v>CUST RECORD &amp; COLL-OPER</v>
          </cell>
          <cell r="C2247">
            <v>555429.96</v>
          </cell>
          <cell r="D2247">
            <v>4599389.03</v>
          </cell>
        </row>
        <row r="2248">
          <cell r="A2248" t="str">
            <v>90302</v>
          </cell>
          <cell r="B2248" t="str">
            <v>PAYMENT PROCESSING (REMITTANC</v>
          </cell>
          <cell r="C2248">
            <v>100725.94</v>
          </cell>
          <cell r="D2248">
            <v>1077788.69</v>
          </cell>
        </row>
        <row r="2249">
          <cell r="A2249" t="str">
            <v>90303</v>
          </cell>
          <cell r="B2249" t="str">
            <v>CUST RECORD &amp; COLL-CLERICAL S</v>
          </cell>
          <cell r="C2249">
            <v>0</v>
          </cell>
          <cell r="D2249">
            <v>0</v>
          </cell>
        </row>
        <row r="2250">
          <cell r="A2250" t="str">
            <v>90304</v>
          </cell>
          <cell r="B2250" t="str">
            <v>CUST RCDS &amp; COLL - FIELD SUPP</v>
          </cell>
          <cell r="C2250">
            <v>46662.76</v>
          </cell>
          <cell r="D2250">
            <v>706662.14</v>
          </cell>
        </row>
        <row r="2251">
          <cell r="A2251" t="str">
            <v>90305</v>
          </cell>
          <cell r="B2251" t="str">
            <v>CUST RECORD &amp; COLL - BILLING</v>
          </cell>
          <cell r="C2251">
            <v>421630.13</v>
          </cell>
          <cell r="D2251">
            <v>4699554.3899999997</v>
          </cell>
        </row>
        <row r="2252">
          <cell r="A2252" t="str">
            <v>90306</v>
          </cell>
          <cell r="B2252" t="str">
            <v>CUST RECORD &amp; COLL-CUSTOMER P</v>
          </cell>
          <cell r="C2252">
            <v>4491.47</v>
          </cell>
          <cell r="D2252">
            <v>33609.06</v>
          </cell>
        </row>
        <row r="2253">
          <cell r="A2253" t="str">
            <v>90307</v>
          </cell>
          <cell r="B2253" t="str">
            <v>CUST RCD &amp; COLL-INTERNAL CRED</v>
          </cell>
          <cell r="C2253">
            <v>134208.57999999999</v>
          </cell>
          <cell r="D2253">
            <v>1626665.94</v>
          </cell>
        </row>
        <row r="2254">
          <cell r="A2254" t="str">
            <v>90389</v>
          </cell>
          <cell r="B2254" t="str">
            <v>I/TE ALLOCATIONS</v>
          </cell>
          <cell r="C2254">
            <v>0</v>
          </cell>
          <cell r="D2254">
            <v>0</v>
          </cell>
        </row>
        <row r="2255">
          <cell r="A2255" t="str">
            <v>903</v>
          </cell>
          <cell r="B2255" t="str">
            <v>ACCOUNT TOTAL</v>
          </cell>
          <cell r="C2255">
            <v>1263148.8400000001</v>
          </cell>
          <cell r="D2255">
            <v>12743669.25</v>
          </cell>
        </row>
        <row r="2256">
          <cell r="A2256" t="str">
            <v>90410</v>
          </cell>
          <cell r="B2256" t="str">
            <v>UNCOLLECTIBLE ACCTS TAMPA</v>
          </cell>
          <cell r="C2256">
            <v>0</v>
          </cell>
          <cell r="D2256">
            <v>0</v>
          </cell>
        </row>
        <row r="2257">
          <cell r="A2257" t="str">
            <v>90411</v>
          </cell>
          <cell r="B2257" t="str">
            <v>UNCOLLECTIBLE ACCTS BRANDON</v>
          </cell>
          <cell r="C2257">
            <v>0</v>
          </cell>
          <cell r="D2257">
            <v>0</v>
          </cell>
        </row>
        <row r="2258">
          <cell r="A2258" t="str">
            <v>90412</v>
          </cell>
          <cell r="B2258" t="str">
            <v>UNCOLLECTIBLE ACCTS WINTER HA</v>
          </cell>
          <cell r="C2258">
            <v>0</v>
          </cell>
          <cell r="D2258">
            <v>0</v>
          </cell>
        </row>
        <row r="2259">
          <cell r="A2259" t="str">
            <v>90413</v>
          </cell>
          <cell r="B2259" t="str">
            <v>UNCOLLECTIBLE ACCTS MULBERRY</v>
          </cell>
          <cell r="C2259">
            <v>0</v>
          </cell>
          <cell r="D2259">
            <v>0</v>
          </cell>
        </row>
        <row r="2260">
          <cell r="A2260" t="str">
            <v>90414</v>
          </cell>
          <cell r="B2260" t="str">
            <v>UNCOLLECTIBLE ACCTS PLANT CIT</v>
          </cell>
          <cell r="C2260">
            <v>0</v>
          </cell>
          <cell r="D2260">
            <v>0</v>
          </cell>
        </row>
        <row r="2261">
          <cell r="A2261" t="str">
            <v>90415</v>
          </cell>
          <cell r="B2261" t="str">
            <v>UNCOLLECTIBLE ACCTS DADE CITY</v>
          </cell>
          <cell r="C2261">
            <v>0</v>
          </cell>
          <cell r="D2261">
            <v>0</v>
          </cell>
        </row>
        <row r="2262">
          <cell r="A2262" t="str">
            <v>90416</v>
          </cell>
          <cell r="B2262" t="str">
            <v>UNCOLLECTIBLE ACCTS SOUTH HIL</v>
          </cell>
          <cell r="C2262">
            <v>0</v>
          </cell>
          <cell r="D2262">
            <v>0</v>
          </cell>
        </row>
        <row r="2263">
          <cell r="A2263" t="str">
            <v>90421</v>
          </cell>
          <cell r="B2263" t="str">
            <v>BAD DEBT RESERVE ADJUSTMENT</v>
          </cell>
          <cell r="C2263">
            <v>360568</v>
          </cell>
          <cell r="D2263">
            <v>4760539</v>
          </cell>
        </row>
        <row r="2264">
          <cell r="A2264" t="str">
            <v>90422</v>
          </cell>
          <cell r="B2264" t="str">
            <v>BAD DEBT RESERVE ADJUSTMENT</v>
          </cell>
          <cell r="C2264">
            <v>0</v>
          </cell>
          <cell r="D2264">
            <v>0</v>
          </cell>
        </row>
        <row r="2265">
          <cell r="A2265" t="str">
            <v>904</v>
          </cell>
          <cell r="B2265" t="str">
            <v>ACCOUNT TOTAL</v>
          </cell>
          <cell r="C2265">
            <v>360568</v>
          </cell>
          <cell r="D2265">
            <v>4760539</v>
          </cell>
        </row>
        <row r="2266">
          <cell r="A2266" t="str">
            <v>90801</v>
          </cell>
          <cell r="B2266" t="str">
            <v>SMALL BUSINESS AND OTHER C&amp;I</v>
          </cell>
          <cell r="C2266">
            <v>398724</v>
          </cell>
          <cell r="D2266">
            <v>1541078.37</v>
          </cell>
        </row>
        <row r="2267">
          <cell r="A2267" t="str">
            <v>90803</v>
          </cell>
          <cell r="B2267" t="str">
            <v>C&amp;I STANDARD AND KEY ACCOUNTS</v>
          </cell>
          <cell r="C2267">
            <v>91167.03</v>
          </cell>
          <cell r="D2267">
            <v>677862.40000000002</v>
          </cell>
        </row>
        <row r="2268">
          <cell r="A2268" t="str">
            <v>90812</v>
          </cell>
          <cell r="B2268" t="str">
            <v>CONSUMER GROUP EXPENSE</v>
          </cell>
          <cell r="C2268">
            <v>-267.14</v>
          </cell>
          <cell r="D2268">
            <v>0</v>
          </cell>
        </row>
        <row r="2269">
          <cell r="A2269" t="str">
            <v>90820</v>
          </cell>
          <cell r="B2269" t="str">
            <v>POWER QUALITY ANALYSIS SERVIC</v>
          </cell>
          <cell r="C2269">
            <v>0</v>
          </cell>
          <cell r="D2269">
            <v>0</v>
          </cell>
        </row>
        <row r="2270">
          <cell r="A2270" t="str">
            <v>90847</v>
          </cell>
          <cell r="B2270" t="str">
            <v>RECOVERABLE CONSERVATION BENE</v>
          </cell>
          <cell r="C2270">
            <v>-39005</v>
          </cell>
          <cell r="D2270">
            <v>-546703</v>
          </cell>
        </row>
        <row r="2271">
          <cell r="A2271" t="str">
            <v>90848</v>
          </cell>
          <cell r="B2271" t="str">
            <v>RECOVERABLE CONSERVATION BENE</v>
          </cell>
          <cell r="C2271">
            <v>39005</v>
          </cell>
          <cell r="D2271">
            <v>546703</v>
          </cell>
        </row>
        <row r="2272">
          <cell r="A2272" t="str">
            <v>90849</v>
          </cell>
          <cell r="B2272" t="str">
            <v>COMMON RECOVERABLE CONS COSTS</v>
          </cell>
          <cell r="C2272">
            <v>29190.080000000002</v>
          </cell>
          <cell r="D2272">
            <v>176746.01</v>
          </cell>
        </row>
        <row r="2273">
          <cell r="A2273" t="str">
            <v>90850</v>
          </cell>
          <cell r="B2273" t="str">
            <v>HEATING &amp; COOLING PROGRAM</v>
          </cell>
          <cell r="C2273">
            <v>20489.939999999999</v>
          </cell>
          <cell r="D2273">
            <v>575800.87</v>
          </cell>
        </row>
        <row r="2274">
          <cell r="A2274" t="str">
            <v>90851</v>
          </cell>
          <cell r="B2274" t="str">
            <v>PRIME TIME EXPENSES</v>
          </cell>
          <cell r="C2274">
            <v>834563.69</v>
          </cell>
          <cell r="D2274">
            <v>9876385.3399999999</v>
          </cell>
        </row>
        <row r="2275">
          <cell r="A2275" t="str">
            <v>90852</v>
          </cell>
          <cell r="B2275" t="str">
            <v>RES MAIL-IN AUDIT</v>
          </cell>
          <cell r="C2275">
            <v>3335.55</v>
          </cell>
          <cell r="D2275">
            <v>35583.1</v>
          </cell>
        </row>
        <row r="2276">
          <cell r="A2276" t="str">
            <v>90854</v>
          </cell>
          <cell r="B2276" t="str">
            <v>COMPREHENSIVE HOME SURVEY</v>
          </cell>
          <cell r="C2276">
            <v>0</v>
          </cell>
          <cell r="D2276">
            <v>0</v>
          </cell>
        </row>
        <row r="2277">
          <cell r="A2277" t="str">
            <v>90855</v>
          </cell>
          <cell r="B2277" t="str">
            <v>FREE HOME ENERGY CHECK</v>
          </cell>
          <cell r="C2277">
            <v>86964.51</v>
          </cell>
          <cell r="D2277">
            <v>812795.09</v>
          </cell>
        </row>
        <row r="2278">
          <cell r="A2278" t="str">
            <v>90856</v>
          </cell>
          <cell r="B2278" t="str">
            <v>COMPREHENSIVE C/I AUDIT</v>
          </cell>
          <cell r="C2278">
            <v>0</v>
          </cell>
          <cell r="D2278">
            <v>0</v>
          </cell>
        </row>
        <row r="2279">
          <cell r="A2279" t="str">
            <v>90857</v>
          </cell>
          <cell r="B2279" t="str">
            <v>FREE C/I AUDIT</v>
          </cell>
          <cell r="C2279">
            <v>11971.86</v>
          </cell>
          <cell r="D2279">
            <v>114418.32</v>
          </cell>
        </row>
        <row r="2280">
          <cell r="A2280" t="str">
            <v>90860</v>
          </cell>
          <cell r="B2280" t="str">
            <v>RES BERS AUDIT.</v>
          </cell>
          <cell r="C2280">
            <v>81.78</v>
          </cell>
          <cell r="D2280">
            <v>1042.79</v>
          </cell>
        </row>
        <row r="2281">
          <cell r="A2281" t="str">
            <v>90861</v>
          </cell>
          <cell r="B2281" t="str">
            <v>COGENERATION</v>
          </cell>
          <cell r="C2281">
            <v>6662.23</v>
          </cell>
          <cell r="D2281">
            <v>87095.03</v>
          </cell>
        </row>
        <row r="2282">
          <cell r="A2282" t="str">
            <v>90865</v>
          </cell>
          <cell r="B2282" t="str">
            <v>INDUSTRIAL LOAD MANAGEMENT</v>
          </cell>
          <cell r="C2282">
            <v>0</v>
          </cell>
          <cell r="D2282">
            <v>0</v>
          </cell>
        </row>
        <row r="2283">
          <cell r="A2283" t="str">
            <v>90866</v>
          </cell>
          <cell r="B2283" t="str">
            <v>CEILING INSULATIONS</v>
          </cell>
          <cell r="C2283">
            <v>18803.25</v>
          </cell>
          <cell r="D2283">
            <v>298127.88</v>
          </cell>
        </row>
        <row r="2284">
          <cell r="A2284" t="str">
            <v>90867</v>
          </cell>
          <cell r="B2284" t="str">
            <v>COMM &amp; INDUST LOAD MGMT</v>
          </cell>
          <cell r="C2284">
            <v>170.99</v>
          </cell>
          <cell r="D2284">
            <v>12189.94</v>
          </cell>
        </row>
        <row r="2285">
          <cell r="A2285" t="str">
            <v>90868</v>
          </cell>
          <cell r="B2285" t="str">
            <v>COMMERCIAL LIGHTING PROGRAM.</v>
          </cell>
          <cell r="C2285">
            <v>2201.4899999999998</v>
          </cell>
          <cell r="D2285">
            <v>80845.38</v>
          </cell>
        </row>
        <row r="2286">
          <cell r="A2286" t="str">
            <v>90869</v>
          </cell>
          <cell r="B2286" t="str">
            <v>STANDBY GENERATION PROGRAM.</v>
          </cell>
          <cell r="C2286">
            <v>44172.38</v>
          </cell>
          <cell r="D2286">
            <v>554215.96</v>
          </cell>
        </row>
        <row r="2287">
          <cell r="A2287" t="str">
            <v>90870</v>
          </cell>
          <cell r="B2287" t="str">
            <v>CONSERVATION VALUE PROGRAM</v>
          </cell>
          <cell r="C2287">
            <v>1240.42</v>
          </cell>
          <cell r="D2287">
            <v>63185.47</v>
          </cell>
        </row>
        <row r="2288">
          <cell r="A2288" t="str">
            <v>90871</v>
          </cell>
          <cell r="B2288" t="str">
            <v>RESIDENTIAL DUCT EFFICIENCY</v>
          </cell>
          <cell r="C2288">
            <v>58887.05</v>
          </cell>
          <cell r="D2288">
            <v>711432.38</v>
          </cell>
        </row>
        <row r="2289">
          <cell r="A2289" t="str">
            <v>90872</v>
          </cell>
          <cell r="B2289" t="str">
            <v>RENEWABLE ENERGY INITIATIVE</v>
          </cell>
          <cell r="C2289">
            <v>6556.5</v>
          </cell>
          <cell r="D2289">
            <v>56983.27</v>
          </cell>
        </row>
        <row r="2290">
          <cell r="A2290" t="str">
            <v>90877</v>
          </cell>
          <cell r="B2290" t="str">
            <v>DEFERRED CONSERVATION EXPENSE</v>
          </cell>
          <cell r="C2290">
            <v>0</v>
          </cell>
          <cell r="D2290">
            <v>0</v>
          </cell>
        </row>
        <row r="2291">
          <cell r="A2291" t="str">
            <v>90878</v>
          </cell>
          <cell r="B2291" t="str">
            <v>DEFERRED CONSERVATION INTERES</v>
          </cell>
          <cell r="C2291">
            <v>0</v>
          </cell>
          <cell r="D2291">
            <v>0</v>
          </cell>
        </row>
        <row r="2292">
          <cell r="A2292" t="str">
            <v>90879</v>
          </cell>
          <cell r="B2292" t="str">
            <v>AMORTIZED DEFERRED CONSV EXP</v>
          </cell>
          <cell r="C2292">
            <v>0</v>
          </cell>
          <cell r="D2292">
            <v>0</v>
          </cell>
        </row>
        <row r="2293">
          <cell r="A2293" t="str">
            <v>90885</v>
          </cell>
          <cell r="B2293" t="str">
            <v>R &amp; D LANDFILL GAS MICROTURBI</v>
          </cell>
          <cell r="C2293">
            <v>0</v>
          </cell>
          <cell r="D2293">
            <v>7.29</v>
          </cell>
        </row>
        <row r="2294">
          <cell r="A2294" t="str">
            <v>90886</v>
          </cell>
          <cell r="B2294" t="str">
            <v>R &amp; D DAIS ANALYTIC MERV SYST</v>
          </cell>
          <cell r="C2294">
            <v>0</v>
          </cell>
          <cell r="D2294">
            <v>0</v>
          </cell>
        </row>
        <row r="2295">
          <cell r="A2295" t="str">
            <v>90887</v>
          </cell>
          <cell r="B2295" t="str">
            <v>R &amp; D SOLAR PHOTOVOLTAICS - S</v>
          </cell>
          <cell r="C2295">
            <v>0</v>
          </cell>
          <cell r="D2295">
            <v>0</v>
          </cell>
        </row>
        <row r="2296">
          <cell r="A2296" t="str">
            <v>90890</v>
          </cell>
          <cell r="B2296" t="str">
            <v>DSM COMMERCIAL R&amp;D</v>
          </cell>
          <cell r="C2296">
            <v>0</v>
          </cell>
          <cell r="D2296">
            <v>2224</v>
          </cell>
        </row>
        <row r="2297">
          <cell r="A2297" t="str">
            <v>90891</v>
          </cell>
          <cell r="B2297" t="str">
            <v>DSM PROGRAM - COMMERCIAL COOL</v>
          </cell>
          <cell r="C2297">
            <v>322.5</v>
          </cell>
          <cell r="D2297">
            <v>22802.07</v>
          </cell>
        </row>
        <row r="2298">
          <cell r="A2298" t="str">
            <v>90892</v>
          </cell>
          <cell r="B2298" t="str">
            <v>DSM - RESIDENTIAL NEW CONSTRU</v>
          </cell>
          <cell r="C2298">
            <v>293.39</v>
          </cell>
          <cell r="D2298">
            <v>3681.84</v>
          </cell>
        </row>
        <row r="2299">
          <cell r="A2299" t="str">
            <v>90893</v>
          </cell>
          <cell r="B2299" t="str">
            <v>PILOT - PRICE RESPONSIVE LOAD</v>
          </cell>
          <cell r="C2299">
            <v>60419.33</v>
          </cell>
          <cell r="D2299">
            <v>1128668.7</v>
          </cell>
        </row>
        <row r="2300">
          <cell r="A2300" t="str">
            <v>908</v>
          </cell>
          <cell r="B2300" t="str">
            <v>ACCOUNT TOTAL</v>
          </cell>
          <cell r="C2300">
            <v>1675950.83</v>
          </cell>
          <cell r="D2300">
            <v>16833171.5</v>
          </cell>
        </row>
        <row r="2301">
          <cell r="A2301" t="str">
            <v>90912</v>
          </cell>
          <cell r="B2301" t="str">
            <v>INFO/INSTRUCT ADVERTISE EXPEN</v>
          </cell>
          <cell r="C2301">
            <v>40638.78</v>
          </cell>
          <cell r="D2301">
            <v>110517.08</v>
          </cell>
        </row>
        <row r="2302">
          <cell r="A2302" t="str">
            <v>90913</v>
          </cell>
          <cell r="B2302" t="str">
            <v>SAFETY ADVERTISING</v>
          </cell>
          <cell r="C2302">
            <v>0</v>
          </cell>
          <cell r="D2302">
            <v>0</v>
          </cell>
        </row>
        <row r="2303">
          <cell r="A2303" t="str">
            <v>90950</v>
          </cell>
          <cell r="B2303" t="str">
            <v>HEATING &amp; COOLING PROG ADVERT</v>
          </cell>
          <cell r="C2303">
            <v>2575.59</v>
          </cell>
          <cell r="D2303">
            <v>25066.06</v>
          </cell>
        </row>
        <row r="2304">
          <cell r="A2304" t="str">
            <v>90951</v>
          </cell>
          <cell r="B2304" t="str">
            <v>PRIME TIME ADVERTISING</v>
          </cell>
          <cell r="C2304">
            <v>0</v>
          </cell>
          <cell r="D2304">
            <v>-3257.42</v>
          </cell>
        </row>
        <row r="2305">
          <cell r="A2305" t="str">
            <v>90952</v>
          </cell>
          <cell r="B2305" t="str">
            <v>RES MAIL-IN AUDIT - ADVERTISI</v>
          </cell>
          <cell r="C2305">
            <v>82418.27</v>
          </cell>
          <cell r="D2305">
            <v>153939.57999999999</v>
          </cell>
        </row>
        <row r="2306">
          <cell r="A2306" t="str">
            <v>90954</v>
          </cell>
          <cell r="B2306" t="str">
            <v>COMPREHENSIVE HOME SURVEY ADV</v>
          </cell>
          <cell r="C2306">
            <v>0</v>
          </cell>
          <cell r="D2306">
            <v>0</v>
          </cell>
        </row>
        <row r="2307">
          <cell r="A2307" t="str">
            <v>90955</v>
          </cell>
          <cell r="B2307" t="str">
            <v>FREE HOME ENERGY CHECK ADVERT</v>
          </cell>
          <cell r="C2307">
            <v>105587.44</v>
          </cell>
          <cell r="D2307">
            <v>231734.82</v>
          </cell>
        </row>
        <row r="2308">
          <cell r="A2308" t="str">
            <v>90957</v>
          </cell>
          <cell r="B2308" t="str">
            <v>FREE C/I AUDIT ADVERTISING</v>
          </cell>
          <cell r="C2308">
            <v>20604.560000000001</v>
          </cell>
          <cell r="D2308">
            <v>32660.97</v>
          </cell>
        </row>
        <row r="2309">
          <cell r="A2309" t="str">
            <v>90965</v>
          </cell>
          <cell r="B2309" t="str">
            <v>INDUSTRIAL LOAD MANAGEMENT -</v>
          </cell>
          <cell r="C2309">
            <v>0</v>
          </cell>
          <cell r="D2309">
            <v>0</v>
          </cell>
        </row>
        <row r="2310">
          <cell r="A2310" t="str">
            <v>90966</v>
          </cell>
          <cell r="B2310" t="str">
            <v>CEILING INSULATION ADVERTISIN</v>
          </cell>
          <cell r="C2310">
            <v>5151.12</v>
          </cell>
          <cell r="D2310">
            <v>8498.1299999999992</v>
          </cell>
        </row>
        <row r="2311">
          <cell r="A2311" t="str">
            <v>90967</v>
          </cell>
          <cell r="B2311" t="str">
            <v>C&amp;I LOAD MGT ADVERTISING</v>
          </cell>
          <cell r="C2311">
            <v>0</v>
          </cell>
          <cell r="D2311">
            <v>0</v>
          </cell>
        </row>
        <row r="2312">
          <cell r="A2312" t="str">
            <v>90968</v>
          </cell>
          <cell r="B2312" t="str">
            <v>COMMERCIAL LIGHTING PROGRAM-A</v>
          </cell>
          <cell r="C2312">
            <v>5151.12</v>
          </cell>
          <cell r="D2312">
            <v>8000.95</v>
          </cell>
        </row>
        <row r="2313">
          <cell r="A2313" t="str">
            <v>90969</v>
          </cell>
          <cell r="B2313" t="str">
            <v>STANDBY GENERATION PROGRAM-AD</v>
          </cell>
          <cell r="C2313">
            <v>0</v>
          </cell>
          <cell r="D2313">
            <v>0</v>
          </cell>
        </row>
        <row r="2314">
          <cell r="A2314" t="str">
            <v>90970</v>
          </cell>
          <cell r="B2314" t="str">
            <v>CONSERVATION VALUE PROGRAM-AD</v>
          </cell>
          <cell r="C2314">
            <v>0</v>
          </cell>
          <cell r="D2314">
            <v>0</v>
          </cell>
        </row>
        <row r="2315">
          <cell r="A2315" t="str">
            <v>90971</v>
          </cell>
          <cell r="B2315" t="str">
            <v>RES DUCT EFFICIENCY -ADVER</v>
          </cell>
          <cell r="C2315">
            <v>77267.12</v>
          </cell>
          <cell r="D2315">
            <v>122333.08</v>
          </cell>
        </row>
        <row r="2316">
          <cell r="A2316" t="str">
            <v>90972</v>
          </cell>
          <cell r="B2316" t="str">
            <v>RENEWABLE ENERGY - ADVERTISIN</v>
          </cell>
          <cell r="C2316">
            <v>0</v>
          </cell>
          <cell r="D2316">
            <v>1444.5</v>
          </cell>
        </row>
        <row r="2317">
          <cell r="A2317" t="str">
            <v>90991</v>
          </cell>
          <cell r="B2317" t="str">
            <v>COMMERCIAL COOLING ADVERTISIN</v>
          </cell>
          <cell r="C2317">
            <v>2575.58</v>
          </cell>
          <cell r="D2317">
            <v>4032.11</v>
          </cell>
        </row>
        <row r="2318">
          <cell r="A2318" t="str">
            <v>90992</v>
          </cell>
          <cell r="B2318" t="str">
            <v>ENERGY PLUS HOMES - ADVERTISI</v>
          </cell>
          <cell r="C2318">
            <v>0</v>
          </cell>
          <cell r="D2318">
            <v>0</v>
          </cell>
        </row>
        <row r="2319">
          <cell r="A2319" t="str">
            <v>909</v>
          </cell>
          <cell r="B2319" t="str">
            <v>ACCOUNT TOTAL</v>
          </cell>
          <cell r="C2319">
            <v>341969.58</v>
          </cell>
          <cell r="D2319">
            <v>694969.86</v>
          </cell>
        </row>
        <row r="2320">
          <cell r="A2320" t="str">
            <v>91101</v>
          </cell>
          <cell r="B2320" t="str">
            <v>SALES EXPENSES - SUPERVISION</v>
          </cell>
          <cell r="C2320">
            <v>450</v>
          </cell>
          <cell r="D2320">
            <v>450</v>
          </cell>
        </row>
        <row r="2321">
          <cell r="A2321" t="str">
            <v>911</v>
          </cell>
          <cell r="B2321" t="str">
            <v>ACCOUNT TOTAL</v>
          </cell>
          <cell r="C2321">
            <v>450</v>
          </cell>
          <cell r="D2321">
            <v>450</v>
          </cell>
        </row>
        <row r="2322">
          <cell r="A2322" t="str">
            <v>91201</v>
          </cell>
          <cell r="B2322" t="str">
            <v>DEMONSTRATING AND SELLING EXP</v>
          </cell>
          <cell r="C2322">
            <v>78639.289999999994</v>
          </cell>
          <cell r="D2322">
            <v>917454.79</v>
          </cell>
        </row>
        <row r="2323">
          <cell r="A2323" t="str">
            <v>91205</v>
          </cell>
          <cell r="B2323" t="str">
            <v>NEW PRODUCTS AND SERVICES DEV</v>
          </cell>
          <cell r="C2323">
            <v>0</v>
          </cell>
          <cell r="D2323">
            <v>0</v>
          </cell>
        </row>
        <row r="2324">
          <cell r="A2324" t="str">
            <v>91210</v>
          </cell>
          <cell r="B2324" t="str">
            <v>DEM &amp; SELL - RESIDENTIAL SECU</v>
          </cell>
          <cell r="C2324">
            <v>0</v>
          </cell>
          <cell r="D2324">
            <v>0</v>
          </cell>
        </row>
        <row r="2325">
          <cell r="A2325" t="str">
            <v>91212</v>
          </cell>
          <cell r="B2325" t="str">
            <v>DEM &amp; SELL - RESIDENTIAL POOL</v>
          </cell>
          <cell r="C2325">
            <v>0</v>
          </cell>
          <cell r="D2325">
            <v>7706.47</v>
          </cell>
        </row>
        <row r="2326">
          <cell r="A2326" t="str">
            <v>91225</v>
          </cell>
          <cell r="B2326" t="str">
            <v>BRIGHT CHOICES</v>
          </cell>
          <cell r="C2326">
            <v>0</v>
          </cell>
          <cell r="D2326">
            <v>0</v>
          </cell>
        </row>
        <row r="2327">
          <cell r="A2327" t="str">
            <v>91250</v>
          </cell>
          <cell r="B2327" t="str">
            <v>ECONOMIC DEVELOPMENT</v>
          </cell>
          <cell r="C2327">
            <v>21679.47</v>
          </cell>
          <cell r="D2327">
            <v>273833.32</v>
          </cell>
        </row>
        <row r="2328">
          <cell r="A2328" t="str">
            <v>912</v>
          </cell>
          <cell r="B2328" t="str">
            <v>ACCOUNT TOTAL</v>
          </cell>
          <cell r="C2328">
            <v>100318.76</v>
          </cell>
          <cell r="D2328">
            <v>1198994.58</v>
          </cell>
        </row>
        <row r="2329">
          <cell r="A2329" t="str">
            <v>91301</v>
          </cell>
          <cell r="B2329" t="str">
            <v>SALES-RELATED ADVERTISING EXP</v>
          </cell>
          <cell r="C2329">
            <v>11131.67</v>
          </cell>
          <cell r="D2329">
            <v>49488.23</v>
          </cell>
        </row>
        <row r="2330">
          <cell r="A2330" t="str">
            <v>91310</v>
          </cell>
          <cell r="B2330" t="str">
            <v>ADVERTISING-RESIDENTIAL SECUR</v>
          </cell>
          <cell r="C2330">
            <v>0</v>
          </cell>
          <cell r="D2330">
            <v>0</v>
          </cell>
        </row>
        <row r="2331">
          <cell r="A2331" t="str">
            <v>91314</v>
          </cell>
          <cell r="B2331" t="str">
            <v>ADVERTISING-BRIGHT CHOICES</v>
          </cell>
          <cell r="C2331">
            <v>0</v>
          </cell>
          <cell r="D2331">
            <v>0</v>
          </cell>
        </row>
        <row r="2332">
          <cell r="A2332" t="str">
            <v>913</v>
          </cell>
          <cell r="B2332" t="str">
            <v>ACCOUNT TOTAL</v>
          </cell>
          <cell r="C2332">
            <v>11131.67</v>
          </cell>
          <cell r="D2332">
            <v>49488.23</v>
          </cell>
        </row>
        <row r="2333">
          <cell r="A2333" t="str">
            <v>91601</v>
          </cell>
          <cell r="B2333" t="str">
            <v>GYPSUM SALES EXPENSE</v>
          </cell>
          <cell r="C2333">
            <v>2526.66</v>
          </cell>
          <cell r="D2333">
            <v>27300.400000000001</v>
          </cell>
        </row>
        <row r="2334">
          <cell r="A2334" t="str">
            <v>91602</v>
          </cell>
          <cell r="B2334" t="str">
            <v>RESIDUALS SLAG/ASH SALES EXP</v>
          </cell>
          <cell r="C2334">
            <v>2526.69</v>
          </cell>
          <cell r="D2334">
            <v>28484.37</v>
          </cell>
        </row>
        <row r="2335">
          <cell r="A2335" t="str">
            <v>91603</v>
          </cell>
          <cell r="B2335" t="str">
            <v>SULFURIC ACID SALES EXPENSE.</v>
          </cell>
          <cell r="C2335">
            <v>0</v>
          </cell>
          <cell r="D2335">
            <v>0</v>
          </cell>
        </row>
        <row r="2336">
          <cell r="A2336" t="str">
            <v>91604</v>
          </cell>
          <cell r="B2336" t="str">
            <v>BRINE SALES EXPENSE.</v>
          </cell>
          <cell r="C2336">
            <v>0</v>
          </cell>
          <cell r="D2336">
            <v>0</v>
          </cell>
        </row>
        <row r="2337">
          <cell r="A2337" t="str">
            <v>916</v>
          </cell>
          <cell r="B2337" t="str">
            <v>ACCOUNT TOTAL</v>
          </cell>
          <cell r="C2337">
            <v>5053.3500000000004</v>
          </cell>
          <cell r="D2337">
            <v>55784.77</v>
          </cell>
        </row>
        <row r="2338">
          <cell r="A2338" t="str">
            <v>92001</v>
          </cell>
          <cell r="B2338" t="str">
            <v>ADMIN GENL SALARIES-REGULAR</v>
          </cell>
          <cell r="C2338">
            <v>5241006.38</v>
          </cell>
          <cell r="D2338">
            <v>16865781.989999998</v>
          </cell>
        </row>
        <row r="2339">
          <cell r="A2339" t="str">
            <v>92010</v>
          </cell>
          <cell r="B2339" t="str">
            <v>SNACK BAR OPERATIONS</v>
          </cell>
          <cell r="C2339">
            <v>0</v>
          </cell>
          <cell r="D2339">
            <v>2153.5</v>
          </cell>
        </row>
        <row r="2340">
          <cell r="A2340" t="str">
            <v>92012</v>
          </cell>
          <cell r="B2340" t="str">
            <v>TEMPORARY PAYROLL ACCOUNT</v>
          </cell>
          <cell r="C2340">
            <v>0</v>
          </cell>
          <cell r="D2340">
            <v>4151.8900000000003</v>
          </cell>
        </row>
        <row r="2341">
          <cell r="A2341" t="str">
            <v>92018</v>
          </cell>
          <cell r="B2341" t="str">
            <v>COMMUNITY LEADERS/SMALL BUSIN</v>
          </cell>
          <cell r="C2341">
            <v>0</v>
          </cell>
          <cell r="D2341">
            <v>3385.32</v>
          </cell>
        </row>
        <row r="2342">
          <cell r="A2342" t="str">
            <v>92020</v>
          </cell>
          <cell r="B2342" t="str">
            <v>MILITARY CALL UP 2001</v>
          </cell>
          <cell r="C2342">
            <v>0</v>
          </cell>
          <cell r="D2342">
            <v>0</v>
          </cell>
        </row>
        <row r="2343">
          <cell r="A2343" t="str">
            <v>92025</v>
          </cell>
          <cell r="B2343" t="str">
            <v>A &amp; G - BRIGHT CHOICES - SALA</v>
          </cell>
          <cell r="C2343">
            <v>0</v>
          </cell>
          <cell r="D2343">
            <v>0</v>
          </cell>
        </row>
        <row r="2344">
          <cell r="A2344" t="str">
            <v>92084</v>
          </cell>
          <cell r="B2344" t="str">
            <v>ADMIN &amp; GEN SALARIES - MISC</v>
          </cell>
          <cell r="C2344">
            <v>0</v>
          </cell>
          <cell r="D2344">
            <v>0</v>
          </cell>
        </row>
        <row r="2345">
          <cell r="A2345" t="str">
            <v>92087</v>
          </cell>
          <cell r="B2345" t="str">
            <v>ADMIN &amp; GEN SALARIES - TENANT</v>
          </cell>
          <cell r="C2345">
            <v>0</v>
          </cell>
          <cell r="D2345">
            <v>0</v>
          </cell>
        </row>
        <row r="2346">
          <cell r="A2346" t="str">
            <v>92090</v>
          </cell>
          <cell r="B2346" t="str">
            <v>ADMIN &amp; GEN SALARIES - ELECTR</v>
          </cell>
          <cell r="C2346">
            <v>0</v>
          </cell>
          <cell r="D2346">
            <v>0</v>
          </cell>
        </row>
        <row r="2347">
          <cell r="A2347" t="str">
            <v>92092</v>
          </cell>
          <cell r="B2347" t="str">
            <v>ADMIN &amp; GEN SALARIES - HVAC</v>
          </cell>
          <cell r="C2347">
            <v>0</v>
          </cell>
          <cell r="D2347">
            <v>0</v>
          </cell>
        </row>
        <row r="2348">
          <cell r="A2348" t="str">
            <v>92093</v>
          </cell>
          <cell r="B2348" t="str">
            <v>ADMIN &amp; GEN SALARIES - MISC S</v>
          </cell>
          <cell r="C2348">
            <v>0</v>
          </cell>
          <cell r="D2348">
            <v>0</v>
          </cell>
        </row>
        <row r="2349">
          <cell r="A2349" t="str">
            <v>92096</v>
          </cell>
          <cell r="B2349" t="str">
            <v>ADMIN &amp; GEN SALARIES - PLUMBI</v>
          </cell>
          <cell r="C2349">
            <v>0</v>
          </cell>
          <cell r="D2349">
            <v>0</v>
          </cell>
        </row>
        <row r="2350">
          <cell r="A2350" t="str">
            <v>92097</v>
          </cell>
          <cell r="B2350" t="str">
            <v>ADMIN &amp; GEN SALARIES - WASTE/</v>
          </cell>
          <cell r="C2350">
            <v>0</v>
          </cell>
          <cell r="D2350">
            <v>0</v>
          </cell>
        </row>
        <row r="2351">
          <cell r="A2351" t="str">
            <v>920</v>
          </cell>
          <cell r="B2351" t="str">
            <v>ACCOUNT TOTAL</v>
          </cell>
          <cell r="C2351">
            <v>5241006.38</v>
          </cell>
          <cell r="D2351">
            <v>16875472.699999999</v>
          </cell>
        </row>
        <row r="2352">
          <cell r="A2352" t="str">
            <v>92101</v>
          </cell>
          <cell r="B2352" t="str">
            <v>OFFICE EXPENSES</v>
          </cell>
          <cell r="C2352">
            <v>666907.51</v>
          </cell>
          <cell r="D2352">
            <v>4981712.57</v>
          </cell>
        </row>
        <row r="2353">
          <cell r="A2353" t="str">
            <v>92102</v>
          </cell>
          <cell r="B2353" t="str">
            <v>OFF EXP EMPL DUES</v>
          </cell>
          <cell r="C2353">
            <v>561.77</v>
          </cell>
          <cell r="D2353">
            <v>13667.92</v>
          </cell>
        </row>
        <row r="2354">
          <cell r="A2354" t="str">
            <v>92103</v>
          </cell>
          <cell r="B2354" t="str">
            <v>MATL MGM EXP OTHER THAN COMP</v>
          </cell>
          <cell r="C2354">
            <v>0</v>
          </cell>
          <cell r="D2354">
            <v>6816.48</v>
          </cell>
        </row>
        <row r="2355">
          <cell r="A2355" t="str">
            <v>92105</v>
          </cell>
          <cell r="B2355" t="str">
            <v>PLT VISITS EXPENSE</v>
          </cell>
          <cell r="C2355">
            <v>0</v>
          </cell>
          <cell r="D2355">
            <v>144.13999999999999</v>
          </cell>
        </row>
        <row r="2356">
          <cell r="A2356" t="str">
            <v>92106</v>
          </cell>
          <cell r="B2356" t="str">
            <v>EMPLOYEE MOVING EXPENSE</v>
          </cell>
          <cell r="C2356">
            <v>13408.79</v>
          </cell>
          <cell r="D2356">
            <v>13408.79</v>
          </cell>
        </row>
        <row r="2357">
          <cell r="A2357" t="str">
            <v>92107</v>
          </cell>
          <cell r="B2357" t="str">
            <v>RECRUIT ADVERTISING EXP</v>
          </cell>
          <cell r="C2357">
            <v>0</v>
          </cell>
          <cell r="D2357">
            <v>12971.54</v>
          </cell>
        </row>
        <row r="2358">
          <cell r="A2358" t="str">
            <v>92108</v>
          </cell>
          <cell r="B2358" t="str">
            <v>JANIT SUPPLIES M.O.</v>
          </cell>
          <cell r="C2358">
            <v>3847.33</v>
          </cell>
          <cell r="D2358">
            <v>20469.25</v>
          </cell>
        </row>
        <row r="2359">
          <cell r="A2359" t="str">
            <v>92109</v>
          </cell>
          <cell r="B2359" t="str">
            <v>SUBSCRIPTIONS EXPENSE</v>
          </cell>
          <cell r="C2359">
            <v>1161.8900000000001</v>
          </cell>
          <cell r="D2359">
            <v>11235.01</v>
          </cell>
        </row>
        <row r="2360">
          <cell r="A2360" t="str">
            <v>92110</v>
          </cell>
          <cell r="B2360" t="str">
            <v>SNACK BAR OPER EXP M.O.</v>
          </cell>
          <cell r="C2360">
            <v>0</v>
          </cell>
          <cell r="D2360">
            <v>861.22</v>
          </cell>
        </row>
        <row r="2361">
          <cell r="A2361" t="str">
            <v>92111</v>
          </cell>
          <cell r="B2361" t="str">
            <v>M.O. SERVICES-POSTAGE</v>
          </cell>
          <cell r="C2361">
            <v>0</v>
          </cell>
          <cell r="D2361">
            <v>0</v>
          </cell>
        </row>
        <row r="2362">
          <cell r="A2362" t="str">
            <v>92112</v>
          </cell>
          <cell r="B2362" t="str">
            <v>SECURITY</v>
          </cell>
          <cell r="C2362">
            <v>135593.03</v>
          </cell>
          <cell r="D2362">
            <v>1491608.41</v>
          </cell>
        </row>
        <row r="2363">
          <cell r="A2363" t="str">
            <v>92113</v>
          </cell>
          <cell r="B2363" t="str">
            <v>PARKING OPERATIONS DOWNTOWN</v>
          </cell>
          <cell r="C2363">
            <v>0</v>
          </cell>
          <cell r="D2363">
            <v>0</v>
          </cell>
        </row>
        <row r="2364">
          <cell r="A2364" t="str">
            <v>92114</v>
          </cell>
          <cell r="B2364" t="str">
            <v>TECO PLAZA OPERATIONS</v>
          </cell>
          <cell r="C2364">
            <v>97944.15</v>
          </cell>
          <cell r="D2364">
            <v>944173.51</v>
          </cell>
        </row>
        <row r="2365">
          <cell r="A2365" t="str">
            <v>92118</v>
          </cell>
          <cell r="B2365" t="str">
            <v>COMMUNITY LEADERS/SMALL BUSIN</v>
          </cell>
          <cell r="C2365">
            <v>86.67</v>
          </cell>
          <cell r="D2365">
            <v>17063.54</v>
          </cell>
        </row>
        <row r="2366">
          <cell r="A2366" t="str">
            <v>92125</v>
          </cell>
          <cell r="B2366" t="str">
            <v>A &amp; G - BRIGHT CHOICES - MISC</v>
          </cell>
          <cell r="C2366">
            <v>0</v>
          </cell>
          <cell r="D2366">
            <v>0</v>
          </cell>
        </row>
        <row r="2367">
          <cell r="A2367" t="str">
            <v>92184</v>
          </cell>
          <cell r="B2367" t="str">
            <v>OFFICE SUPPLY &amp; EXP - MISCELL</v>
          </cell>
          <cell r="C2367">
            <v>0</v>
          </cell>
          <cell r="D2367">
            <v>0</v>
          </cell>
        </row>
        <row r="2368">
          <cell r="A2368" t="str">
            <v>92187</v>
          </cell>
          <cell r="B2368" t="str">
            <v>OFFICE SUPP &amp; EXP- TENANT COS</v>
          </cell>
          <cell r="C2368">
            <v>-35</v>
          </cell>
          <cell r="D2368">
            <v>-1836.88</v>
          </cell>
        </row>
        <row r="2369">
          <cell r="A2369" t="str">
            <v>92189</v>
          </cell>
          <cell r="B2369" t="str">
            <v>OFFICE SUPP &amp; EXP - CLEANING</v>
          </cell>
          <cell r="C2369">
            <v>0</v>
          </cell>
          <cell r="D2369">
            <v>0</v>
          </cell>
        </row>
        <row r="2370">
          <cell r="A2370" t="str">
            <v>92190</v>
          </cell>
          <cell r="B2370" t="str">
            <v>OFFICE SUPP &amp; EXP - ELECTRICA</v>
          </cell>
          <cell r="C2370">
            <v>0</v>
          </cell>
          <cell r="D2370">
            <v>0</v>
          </cell>
        </row>
        <row r="2371">
          <cell r="A2371" t="str">
            <v>92191</v>
          </cell>
          <cell r="B2371" t="str">
            <v>OFFICE SUPP &amp; EXP - GROUND MA</v>
          </cell>
          <cell r="C2371">
            <v>-5547</v>
          </cell>
          <cell r="D2371">
            <v>-44253</v>
          </cell>
        </row>
        <row r="2372">
          <cell r="A2372" t="str">
            <v>92192</v>
          </cell>
          <cell r="B2372" t="str">
            <v>OFFICE SUPP &amp; EXP - HVAC</v>
          </cell>
          <cell r="C2372">
            <v>0</v>
          </cell>
          <cell r="D2372">
            <v>0</v>
          </cell>
        </row>
        <row r="2373">
          <cell r="A2373" t="str">
            <v>92193</v>
          </cell>
          <cell r="B2373" t="str">
            <v>OFFICE SUPP &amp; EXP - MISC STRU</v>
          </cell>
          <cell r="C2373">
            <v>38.299999999999997</v>
          </cell>
          <cell r="D2373">
            <v>846.61</v>
          </cell>
        </row>
        <row r="2374">
          <cell r="A2374" t="str">
            <v>92194</v>
          </cell>
          <cell r="B2374" t="str">
            <v>OFFICE SUPP &amp; EXP - PAINTING</v>
          </cell>
          <cell r="C2374">
            <v>0</v>
          </cell>
          <cell r="D2374">
            <v>0</v>
          </cell>
        </row>
        <row r="2375">
          <cell r="A2375" t="str">
            <v>92195</v>
          </cell>
          <cell r="B2375" t="str">
            <v>OFFICE SUPP &amp; EXP - PEST CONT</v>
          </cell>
          <cell r="C2375">
            <v>0</v>
          </cell>
          <cell r="D2375">
            <v>0</v>
          </cell>
        </row>
        <row r="2376">
          <cell r="A2376" t="str">
            <v>92196</v>
          </cell>
          <cell r="B2376" t="str">
            <v>OFFICE SUPP &amp; EXP - PLUMBING</v>
          </cell>
          <cell r="C2376">
            <v>0</v>
          </cell>
          <cell r="D2376">
            <v>0</v>
          </cell>
        </row>
        <row r="2377">
          <cell r="A2377" t="str">
            <v>92197</v>
          </cell>
          <cell r="B2377" t="str">
            <v>OFFICE SUPPLY &amp; EXP - WASTE -</v>
          </cell>
          <cell r="C2377">
            <v>0</v>
          </cell>
          <cell r="D2377">
            <v>844.74</v>
          </cell>
        </row>
        <row r="2378">
          <cell r="A2378" t="str">
            <v>92198</v>
          </cell>
          <cell r="B2378" t="str">
            <v>OFFICE SUPP &amp; EXP - TRASH</v>
          </cell>
          <cell r="C2378">
            <v>0</v>
          </cell>
          <cell r="D2378">
            <v>0</v>
          </cell>
        </row>
        <row r="2379">
          <cell r="A2379" t="str">
            <v>92199</v>
          </cell>
          <cell r="B2379" t="str">
            <v>OFFICE SUPP &amp; EXP - WATER</v>
          </cell>
          <cell r="C2379">
            <v>0</v>
          </cell>
          <cell r="D2379">
            <v>0</v>
          </cell>
        </row>
        <row r="2380">
          <cell r="A2380" t="str">
            <v>921</v>
          </cell>
          <cell r="B2380" t="str">
            <v>ACCOUNT TOTAL</v>
          </cell>
          <cell r="C2380">
            <v>913967.44</v>
          </cell>
          <cell r="D2380">
            <v>7469733.8499999996</v>
          </cell>
        </row>
        <row r="2381">
          <cell r="A2381" t="str">
            <v>92200</v>
          </cell>
          <cell r="B2381" t="str">
            <v>ADMIN EXP TRANSFERRED</v>
          </cell>
          <cell r="C2381">
            <v>-586209.66</v>
          </cell>
          <cell r="D2381">
            <v>-2190589.66</v>
          </cell>
        </row>
        <row r="2382">
          <cell r="A2382" t="str">
            <v>922</v>
          </cell>
          <cell r="B2382" t="str">
            <v>ACCOUNT TOTAL</v>
          </cell>
          <cell r="C2382">
            <v>-586209.66</v>
          </cell>
          <cell r="D2382">
            <v>-2190589.66</v>
          </cell>
        </row>
        <row r="2383">
          <cell r="A2383" t="str">
            <v>92301</v>
          </cell>
          <cell r="B2383" t="str">
            <v>MANAGEMENT CONSULTANTS</v>
          </cell>
          <cell r="C2383">
            <v>1971.5</v>
          </cell>
          <cell r="D2383">
            <v>541378.66</v>
          </cell>
        </row>
        <row r="2384">
          <cell r="A2384" t="str">
            <v>92302</v>
          </cell>
          <cell r="B2384" t="str">
            <v>AUDITING CONSULTANTS</v>
          </cell>
          <cell r="C2384">
            <v>112934</v>
          </cell>
          <cell r="D2384">
            <v>610226.65</v>
          </cell>
        </row>
        <row r="2385">
          <cell r="A2385" t="str">
            <v>92303</v>
          </cell>
          <cell r="B2385" t="str">
            <v>LEGAL CONSULTANTS</v>
          </cell>
          <cell r="C2385">
            <v>11097.59</v>
          </cell>
          <cell r="D2385">
            <v>215591.33</v>
          </cell>
        </row>
        <row r="2386">
          <cell r="A2386" t="str">
            <v>92304</v>
          </cell>
          <cell r="B2386" t="str">
            <v>CONSULT PSYCHOLOGIST</v>
          </cell>
          <cell r="C2386">
            <v>0</v>
          </cell>
          <cell r="D2386">
            <v>0</v>
          </cell>
        </row>
        <row r="2387">
          <cell r="A2387" t="str">
            <v>92305</v>
          </cell>
          <cell r="B2387" t="str">
            <v>OTHER OUTSIDE SERV</v>
          </cell>
          <cell r="C2387">
            <v>5760</v>
          </cell>
          <cell r="D2387">
            <v>48632.91</v>
          </cell>
        </row>
        <row r="2388">
          <cell r="A2388" t="str">
            <v>92306</v>
          </cell>
          <cell r="B2388" t="str">
            <v>ENVIRONMENTAL LEGISLATION REV</v>
          </cell>
          <cell r="C2388">
            <v>560</v>
          </cell>
          <cell r="D2388">
            <v>27447.72</v>
          </cell>
        </row>
        <row r="2389">
          <cell r="A2389" t="str">
            <v>923</v>
          </cell>
          <cell r="B2389" t="str">
            <v>ACCOUNT TOTAL</v>
          </cell>
          <cell r="C2389">
            <v>132323.09</v>
          </cell>
          <cell r="D2389">
            <v>1443277.27</v>
          </cell>
        </row>
        <row r="2390">
          <cell r="A2390" t="str">
            <v>92401</v>
          </cell>
          <cell r="B2390" t="str">
            <v>PROP INS - GENERAL PROPERTY</v>
          </cell>
          <cell r="C2390">
            <v>368791.18</v>
          </cell>
          <cell r="D2390">
            <v>4014926.38</v>
          </cell>
        </row>
        <row r="2391">
          <cell r="A2391" t="str">
            <v>92402</v>
          </cell>
          <cell r="B2391" t="str">
            <v>PROP INS - CRIME &amp; FIDELITY</v>
          </cell>
          <cell r="C2391">
            <v>1965</v>
          </cell>
          <cell r="D2391">
            <v>30003.3</v>
          </cell>
        </row>
        <row r="2392">
          <cell r="A2392" t="str">
            <v>92412</v>
          </cell>
          <cell r="B2392" t="str">
            <v>PROP INS - T &amp; D PROPERTY</v>
          </cell>
          <cell r="C2392">
            <v>333333.33</v>
          </cell>
          <cell r="D2392">
            <v>3999999.96</v>
          </cell>
        </row>
        <row r="2393">
          <cell r="A2393" t="str">
            <v>924</v>
          </cell>
          <cell r="B2393" t="str">
            <v>ACCOUNT TOTAL</v>
          </cell>
          <cell r="C2393">
            <v>704089.51</v>
          </cell>
          <cell r="D2393">
            <v>8044929.6399999997</v>
          </cell>
        </row>
        <row r="2394">
          <cell r="A2394" t="str">
            <v>92503</v>
          </cell>
          <cell r="B2394" t="str">
            <v>LIAB INS-ERRORS &amp; OMISSIONS.</v>
          </cell>
          <cell r="C2394">
            <v>731.05</v>
          </cell>
          <cell r="D2394">
            <v>23394.94</v>
          </cell>
        </row>
        <row r="2395">
          <cell r="A2395" t="str">
            <v>92504</v>
          </cell>
          <cell r="B2395" t="str">
            <v>LIAB INS - DIRECTORS &amp; OFFICE</v>
          </cell>
          <cell r="C2395">
            <v>355.22</v>
          </cell>
          <cell r="D2395">
            <v>552741.75</v>
          </cell>
        </row>
        <row r="2396">
          <cell r="A2396" t="str">
            <v>92505</v>
          </cell>
          <cell r="B2396" t="str">
            <v>LIAB INS - SPECIAL RISK</v>
          </cell>
          <cell r="C2396">
            <v>470</v>
          </cell>
          <cell r="D2396">
            <v>1800.89</v>
          </cell>
        </row>
        <row r="2397">
          <cell r="A2397" t="str">
            <v>92507</v>
          </cell>
          <cell r="B2397" t="str">
            <v>LIAB INS - LONGSHOREMEN COMP</v>
          </cell>
          <cell r="C2397">
            <v>0</v>
          </cell>
          <cell r="D2397">
            <v>0</v>
          </cell>
        </row>
        <row r="2398">
          <cell r="A2398" t="str">
            <v>92508</v>
          </cell>
          <cell r="B2398" t="str">
            <v>LIAB INS - GENERAL LIABILITY</v>
          </cell>
          <cell r="C2398">
            <v>175967.44</v>
          </cell>
          <cell r="D2398">
            <v>2057431.98</v>
          </cell>
        </row>
        <row r="2399">
          <cell r="A2399" t="str">
            <v>92509</v>
          </cell>
          <cell r="B2399" t="str">
            <v>LIAB INS - WORKERS COMP</v>
          </cell>
          <cell r="C2399">
            <v>17223.830000000002</v>
          </cell>
          <cell r="D2399">
            <v>211756.92</v>
          </cell>
        </row>
        <row r="2400">
          <cell r="A2400" t="str">
            <v>92510</v>
          </cell>
          <cell r="B2400" t="str">
            <v>LIAB INS - FIDUCIARY</v>
          </cell>
          <cell r="C2400">
            <v>97</v>
          </cell>
          <cell r="D2400">
            <v>48273.919999999998</v>
          </cell>
        </row>
        <row r="2401">
          <cell r="A2401" t="str">
            <v>92511</v>
          </cell>
          <cell r="B2401" t="str">
            <v>I&amp;D CLM SECT ADM &amp; ACC PRV UC</v>
          </cell>
          <cell r="C2401">
            <v>0</v>
          </cell>
          <cell r="D2401">
            <v>-300</v>
          </cell>
        </row>
        <row r="2402">
          <cell r="A2402" t="str">
            <v>92512</v>
          </cell>
          <cell r="B2402" t="str">
            <v>I&amp;D CLM SECT ADM &amp; ACC PRV UR</v>
          </cell>
          <cell r="C2402">
            <v>0</v>
          </cell>
          <cell r="D2402">
            <v>0</v>
          </cell>
        </row>
        <row r="2403">
          <cell r="A2403" t="str">
            <v>92513</v>
          </cell>
          <cell r="B2403" t="str">
            <v>I&amp;D CLM SEC ADM &amp; ACC PRV NTW</v>
          </cell>
          <cell r="C2403">
            <v>0</v>
          </cell>
          <cell r="D2403">
            <v>0</v>
          </cell>
        </row>
        <row r="2404">
          <cell r="A2404" t="str">
            <v>92514</v>
          </cell>
          <cell r="B2404" t="str">
            <v>I&amp;D CLM SECT ADM &amp; ACC PRV O/</v>
          </cell>
          <cell r="C2404">
            <v>0</v>
          </cell>
          <cell r="D2404">
            <v>0</v>
          </cell>
        </row>
        <row r="2405">
          <cell r="A2405" t="str">
            <v>92515</v>
          </cell>
          <cell r="B2405" t="str">
            <v>I&amp;D CLM SECT ADM &amp; ACC PRV OT</v>
          </cell>
          <cell r="C2405">
            <v>0</v>
          </cell>
          <cell r="D2405">
            <v>0</v>
          </cell>
        </row>
        <row r="2406">
          <cell r="A2406" t="str">
            <v>92516</v>
          </cell>
          <cell r="B2406" t="str">
            <v>PROP INS - TECO PLAZA LIABILI</v>
          </cell>
          <cell r="C2406">
            <v>0</v>
          </cell>
          <cell r="D2406">
            <v>0</v>
          </cell>
        </row>
        <row r="2407">
          <cell r="A2407" t="str">
            <v>92520</v>
          </cell>
          <cell r="B2407" t="str">
            <v>I&amp;D PROVISION ACCRUAL - GEN L</v>
          </cell>
          <cell r="C2407">
            <v>687133.44</v>
          </cell>
          <cell r="D2407">
            <v>7588302.5700000003</v>
          </cell>
        </row>
        <row r="2408">
          <cell r="A2408" t="str">
            <v>92521</v>
          </cell>
          <cell r="B2408" t="str">
            <v>I&amp;D PROVISION ACCRUAL - W/COM</v>
          </cell>
          <cell r="C2408">
            <v>153577.46</v>
          </cell>
          <cell r="D2408">
            <v>2006875.21</v>
          </cell>
        </row>
        <row r="2409">
          <cell r="A2409" t="str">
            <v>92522</v>
          </cell>
          <cell r="B2409" t="str">
            <v>I&amp;D PROVISION ACCRUAL 0 LONGS</v>
          </cell>
          <cell r="C2409">
            <v>-53154.78</v>
          </cell>
          <cell r="D2409">
            <v>153731.76999999999</v>
          </cell>
        </row>
        <row r="2410">
          <cell r="A2410" t="str">
            <v>92590</v>
          </cell>
          <cell r="B2410" t="str">
            <v>ADMIN &amp; GEN EXP TRANSFER</v>
          </cell>
          <cell r="C2410">
            <v>-96078.78</v>
          </cell>
          <cell r="D2410">
            <v>-1236199.6100000001</v>
          </cell>
        </row>
        <row r="2411">
          <cell r="A2411" t="str">
            <v>925</v>
          </cell>
          <cell r="B2411" t="str">
            <v>ACCOUNT TOTAL</v>
          </cell>
          <cell r="C2411">
            <v>886321.88</v>
          </cell>
          <cell r="D2411">
            <v>11407810.34</v>
          </cell>
        </row>
        <row r="2412">
          <cell r="A2412" t="str">
            <v>92600</v>
          </cell>
          <cell r="B2412" t="str">
            <v>EMP PEN &amp; BENEFITS</v>
          </cell>
          <cell r="C2412">
            <v>0</v>
          </cell>
          <cell r="D2412">
            <v>32.1</v>
          </cell>
        </row>
        <row r="2413">
          <cell r="A2413" t="str">
            <v>92601</v>
          </cell>
          <cell r="B2413" t="str">
            <v>EMPL PEN&amp;BEN REGULAR-ADMIN EX</v>
          </cell>
          <cell r="C2413">
            <v>154.08000000000001</v>
          </cell>
          <cell r="D2413">
            <v>10134.030000000001</v>
          </cell>
        </row>
        <row r="2414">
          <cell r="A2414" t="str">
            <v>92602</v>
          </cell>
          <cell r="B2414" t="str">
            <v>PENSIONS-QUALIFIED PLAN</v>
          </cell>
          <cell r="C2414">
            <v>607308</v>
          </cell>
          <cell r="D2414">
            <v>7287696</v>
          </cell>
        </row>
        <row r="2415">
          <cell r="A2415" t="str">
            <v>92603</v>
          </cell>
          <cell r="B2415" t="str">
            <v>PEN&amp;BEN CREDIT FOR CAPITALIZA</v>
          </cell>
          <cell r="C2415">
            <v>-601346.07999999996</v>
          </cell>
          <cell r="D2415">
            <v>-7568632.8300000001</v>
          </cell>
        </row>
        <row r="2416">
          <cell r="A2416" t="str">
            <v>92605</v>
          </cell>
          <cell r="B2416" t="str">
            <v>EDUCATION REFUND</v>
          </cell>
          <cell r="C2416">
            <v>36311.86</v>
          </cell>
          <cell r="D2416">
            <v>223055.18</v>
          </cell>
        </row>
        <row r="2417">
          <cell r="A2417" t="str">
            <v>92606</v>
          </cell>
          <cell r="B2417" t="str">
            <v>PEN&amp;BEN PARTIES</v>
          </cell>
          <cell r="C2417">
            <v>0</v>
          </cell>
          <cell r="D2417">
            <v>0</v>
          </cell>
        </row>
        <row r="2418">
          <cell r="A2418" t="str">
            <v>92607</v>
          </cell>
          <cell r="B2418" t="str">
            <v>PEN&amp;BEN GR LIFE INSURANCE.</v>
          </cell>
          <cell r="C2418">
            <v>63828.67</v>
          </cell>
          <cell r="D2418">
            <v>764260.26</v>
          </cell>
        </row>
        <row r="2419">
          <cell r="A2419" t="str">
            <v>92608</v>
          </cell>
          <cell r="B2419" t="str">
            <v>MEDICAL/DENTAL ACTIVE</v>
          </cell>
          <cell r="C2419">
            <v>1752637.15</v>
          </cell>
          <cell r="D2419">
            <v>11548352.67</v>
          </cell>
        </row>
        <row r="2420">
          <cell r="A2420" t="str">
            <v>92609</v>
          </cell>
          <cell r="B2420" t="str">
            <v>PEN&amp;BEN RECREATION</v>
          </cell>
          <cell r="C2420">
            <v>0</v>
          </cell>
          <cell r="D2420">
            <v>0</v>
          </cell>
        </row>
        <row r="2421">
          <cell r="A2421" t="str">
            <v>92610</v>
          </cell>
          <cell r="B2421" t="str">
            <v>PEN&amp;BEN PHYS EXAM</v>
          </cell>
          <cell r="C2421">
            <v>6360.59</v>
          </cell>
          <cell r="D2421">
            <v>29941.200000000001</v>
          </cell>
        </row>
        <row r="2422">
          <cell r="A2422" t="str">
            <v>92611</v>
          </cell>
          <cell r="B2422" t="str">
            <v>PEN&amp;BEN VACATIONS</v>
          </cell>
          <cell r="C2422">
            <v>-1506.92</v>
          </cell>
          <cell r="D2422">
            <v>510812.68</v>
          </cell>
        </row>
        <row r="2423">
          <cell r="A2423" t="str">
            <v>92612</v>
          </cell>
          <cell r="B2423" t="str">
            <v>PENSION NON-QUALIFIED PLANS</v>
          </cell>
          <cell r="C2423">
            <v>37625</v>
          </cell>
          <cell r="D2423">
            <v>451500</v>
          </cell>
        </row>
        <row r="2424">
          <cell r="A2424" t="str">
            <v>92613</v>
          </cell>
          <cell r="B2424" t="str">
            <v>PEN&amp;BEN SHT TERM DISAB</v>
          </cell>
          <cell r="C2424">
            <v>32410.82</v>
          </cell>
          <cell r="D2424">
            <v>472028.6</v>
          </cell>
        </row>
        <row r="2425">
          <cell r="A2425" t="str">
            <v>92615</v>
          </cell>
          <cell r="B2425" t="str">
            <v>WELLNESS PROGRAM EXPENSES</v>
          </cell>
          <cell r="C2425">
            <v>4842.88</v>
          </cell>
          <cell r="D2425">
            <v>59557.72</v>
          </cell>
        </row>
        <row r="2426">
          <cell r="A2426" t="str">
            <v>92616</v>
          </cell>
          <cell r="B2426" t="str">
            <v>PEN&amp;BEN MEDICAL REIMBURSEMENT</v>
          </cell>
          <cell r="C2426">
            <v>28029.58</v>
          </cell>
          <cell r="D2426">
            <v>291322.52</v>
          </cell>
        </row>
        <row r="2427">
          <cell r="A2427" t="str">
            <v>92619</v>
          </cell>
          <cell r="B2427" t="str">
            <v>LONG TERM CARE</v>
          </cell>
          <cell r="C2427">
            <v>8028.6</v>
          </cell>
          <cell r="D2427">
            <v>93731.39</v>
          </cell>
        </row>
        <row r="2428">
          <cell r="A2428" t="str">
            <v>92620</v>
          </cell>
          <cell r="B2428" t="str">
            <v>RETIREMENT SAVINGS COMPANY MA</v>
          </cell>
          <cell r="C2428">
            <v>166820.74</v>
          </cell>
          <cell r="D2428">
            <v>2324662.67</v>
          </cell>
        </row>
        <row r="2429">
          <cell r="A2429" t="str">
            <v>92621</v>
          </cell>
          <cell r="B2429" t="str">
            <v>RETIREMENT SAVINGS COMPANY MA</v>
          </cell>
          <cell r="C2429">
            <v>862703.12</v>
          </cell>
          <cell r="D2429">
            <v>3103362.02</v>
          </cell>
        </row>
        <row r="2430">
          <cell r="A2430" t="str">
            <v>92622</v>
          </cell>
          <cell r="B2430" t="str">
            <v>PROFIT SAVINGS PLAN</v>
          </cell>
          <cell r="C2430">
            <v>0</v>
          </cell>
          <cell r="D2430">
            <v>6127.36</v>
          </cell>
        </row>
        <row r="2431">
          <cell r="A2431" t="str">
            <v>92623</v>
          </cell>
          <cell r="B2431" t="str">
            <v>RESTRICTED STOCK GRANTS</v>
          </cell>
          <cell r="C2431">
            <v>192795.47</v>
          </cell>
          <cell r="D2431">
            <v>981112.76</v>
          </cell>
        </row>
        <row r="2432">
          <cell r="A2432" t="str">
            <v>92625</v>
          </cell>
          <cell r="B2432" t="str">
            <v>TRASOP.</v>
          </cell>
          <cell r="C2432">
            <v>0</v>
          </cell>
          <cell r="D2432">
            <v>0</v>
          </cell>
        </row>
        <row r="2433">
          <cell r="A2433" t="str">
            <v>92626</v>
          </cell>
          <cell r="B2433" t="str">
            <v>SUBSIDIARY FRINGE BENEFITS</v>
          </cell>
          <cell r="C2433">
            <v>17182.099999999999</v>
          </cell>
          <cell r="D2433">
            <v>219792.29</v>
          </cell>
        </row>
        <row r="2434">
          <cell r="A2434" t="str">
            <v>92628</v>
          </cell>
          <cell r="B2434" t="str">
            <v>EMPLOYEE SERVICE AWARDS</v>
          </cell>
          <cell r="C2434">
            <v>6375.21</v>
          </cell>
          <cell r="D2434">
            <v>55378.17</v>
          </cell>
        </row>
        <row r="2435">
          <cell r="A2435" t="str">
            <v>92629</v>
          </cell>
          <cell r="B2435" t="str">
            <v>EMPLOYEE ASSISTANCE PROGRAM</v>
          </cell>
          <cell r="C2435">
            <v>0</v>
          </cell>
          <cell r="D2435">
            <v>0</v>
          </cell>
        </row>
        <row r="2436">
          <cell r="A2436" t="str">
            <v>92631</v>
          </cell>
          <cell r="B2436" t="str">
            <v>FAS 106 RETIREE-POST RETIREME</v>
          </cell>
          <cell r="C2436">
            <v>480480</v>
          </cell>
          <cell r="D2436">
            <v>5765760</v>
          </cell>
        </row>
        <row r="2437">
          <cell r="A2437" t="str">
            <v>92632</v>
          </cell>
          <cell r="B2437" t="str">
            <v>FAS 106 ACTIVE-POST RETIREMEN</v>
          </cell>
          <cell r="C2437">
            <v>519461</v>
          </cell>
          <cell r="D2437">
            <v>6233532</v>
          </cell>
        </row>
        <row r="2438">
          <cell r="A2438" t="str">
            <v>92633</v>
          </cell>
          <cell r="B2438" t="str">
            <v>SHORT TERM DISABILITY</v>
          </cell>
          <cell r="C2438">
            <v>0</v>
          </cell>
          <cell r="D2438">
            <v>0</v>
          </cell>
        </row>
        <row r="2439">
          <cell r="A2439" t="str">
            <v>92636</v>
          </cell>
          <cell r="B2439" t="str">
            <v>LONG TERM DISABILITY</v>
          </cell>
          <cell r="C2439">
            <v>1908461.02</v>
          </cell>
          <cell r="D2439">
            <v>4549678.01</v>
          </cell>
        </row>
        <row r="2440">
          <cell r="A2440" t="str">
            <v>92640</v>
          </cell>
          <cell r="B2440" t="str">
            <v>RESTRUCTURING CHARGES-PENSION</v>
          </cell>
          <cell r="C2440">
            <v>0</v>
          </cell>
          <cell r="D2440">
            <v>0</v>
          </cell>
        </row>
        <row r="2441">
          <cell r="A2441" t="str">
            <v>92642</v>
          </cell>
          <cell r="B2441" t="str">
            <v>GENERAL BENEFIT PROGRAM ENHAN</v>
          </cell>
          <cell r="C2441">
            <v>0</v>
          </cell>
          <cell r="D2441">
            <v>0</v>
          </cell>
        </row>
        <row r="2442">
          <cell r="A2442" t="str">
            <v>92644</v>
          </cell>
          <cell r="B2442" t="str">
            <v>OTHER RESTRUCTURING COSTS</v>
          </cell>
          <cell r="C2442">
            <v>0</v>
          </cell>
          <cell r="D2442">
            <v>0</v>
          </cell>
        </row>
        <row r="2443">
          <cell r="A2443" t="str">
            <v>926</v>
          </cell>
          <cell r="B2443" t="str">
            <v>ACCOUNT TOTAL</v>
          </cell>
          <cell r="C2443">
            <v>6128962.8899999997</v>
          </cell>
          <cell r="D2443">
            <v>37413196.799999997</v>
          </cell>
        </row>
        <row r="2444">
          <cell r="A2444" t="str">
            <v>92800</v>
          </cell>
          <cell r="B2444" t="str">
            <v>REGULATORY COMMISSION EXP</v>
          </cell>
          <cell r="C2444">
            <v>171015.54</v>
          </cell>
          <cell r="D2444">
            <v>1045963.13</v>
          </cell>
        </row>
        <row r="2445">
          <cell r="A2445" t="str">
            <v>92801</v>
          </cell>
          <cell r="B2445" t="str">
            <v>MISC FERC DOCKETS</v>
          </cell>
          <cell r="C2445">
            <v>139789.39000000001</v>
          </cell>
          <cell r="D2445">
            <v>702104.16</v>
          </cell>
        </row>
        <row r="2446">
          <cell r="A2446" t="str">
            <v>92802</v>
          </cell>
          <cell r="B2446" t="str">
            <v>FUEL, OBO AND GPIF ONGOING DO</v>
          </cell>
          <cell r="C2446">
            <v>36332.519999999997</v>
          </cell>
          <cell r="D2446">
            <v>231963.4</v>
          </cell>
        </row>
        <row r="2447">
          <cell r="A2447" t="str">
            <v>92803</v>
          </cell>
          <cell r="B2447" t="str">
            <v>CONSERVATION ONGOING DOCKET</v>
          </cell>
          <cell r="C2447">
            <v>275</v>
          </cell>
          <cell r="D2447">
            <v>3738.14</v>
          </cell>
        </row>
        <row r="2448">
          <cell r="A2448" t="str">
            <v>92804</v>
          </cell>
          <cell r="B2448" t="str">
            <v>COGENERATION DOCKETS</v>
          </cell>
          <cell r="C2448">
            <v>0</v>
          </cell>
          <cell r="D2448">
            <v>2042.59</v>
          </cell>
        </row>
        <row r="2449">
          <cell r="A2449" t="str">
            <v>92807</v>
          </cell>
          <cell r="B2449" t="str">
            <v>FPL TRANSMISSION DOCKET EXP</v>
          </cell>
          <cell r="C2449">
            <v>5139.2700000000004</v>
          </cell>
          <cell r="D2449">
            <v>14365.16</v>
          </cell>
        </row>
        <row r="2450">
          <cell r="A2450" t="str">
            <v>92808</v>
          </cell>
          <cell r="B2450" t="str">
            <v>TRANSMISSION ACCESS DOCKETS</v>
          </cell>
          <cell r="C2450">
            <v>0</v>
          </cell>
          <cell r="D2450">
            <v>0</v>
          </cell>
        </row>
        <row r="2451">
          <cell r="A2451" t="str">
            <v>92809</v>
          </cell>
          <cell r="B2451" t="str">
            <v>ENVIRONMENTAL ONGOING DOCKET</v>
          </cell>
          <cell r="C2451">
            <v>548.61</v>
          </cell>
          <cell r="D2451">
            <v>33901.129999999997</v>
          </cell>
        </row>
        <row r="2452">
          <cell r="A2452" t="str">
            <v>92810</v>
          </cell>
          <cell r="B2452" t="str">
            <v>GANNON RE-POWERING PROJECT</v>
          </cell>
          <cell r="C2452">
            <v>0</v>
          </cell>
          <cell r="D2452">
            <v>598.4</v>
          </cell>
        </row>
        <row r="2453">
          <cell r="A2453" t="str">
            <v>92811</v>
          </cell>
          <cell r="B2453" t="str">
            <v>REGIONAL TRANSMISSION ORGANIZ</v>
          </cell>
          <cell r="C2453">
            <v>0</v>
          </cell>
          <cell r="D2453">
            <v>0</v>
          </cell>
        </row>
        <row r="2454">
          <cell r="A2454" t="str">
            <v>92812</v>
          </cell>
          <cell r="B2454" t="str">
            <v>FLORIDA ENERGY 2020 STUDY</v>
          </cell>
          <cell r="C2454">
            <v>0</v>
          </cell>
          <cell r="D2454">
            <v>0</v>
          </cell>
        </row>
        <row r="2455">
          <cell r="A2455" t="str">
            <v>92813</v>
          </cell>
          <cell r="B2455" t="str">
            <v>GRIDFLORIDA (RTO)</v>
          </cell>
          <cell r="C2455">
            <v>0</v>
          </cell>
          <cell r="D2455">
            <v>0</v>
          </cell>
        </row>
        <row r="2456">
          <cell r="A2456" t="str">
            <v>92814</v>
          </cell>
          <cell r="B2456" t="str">
            <v>FLORIDA GAS TRANSMISSION CO.(</v>
          </cell>
          <cell r="C2456">
            <v>37.5</v>
          </cell>
          <cell r="D2456">
            <v>1200</v>
          </cell>
        </row>
        <row r="2457">
          <cell r="A2457" t="str">
            <v>928</v>
          </cell>
          <cell r="B2457" t="str">
            <v>ACCOUNT TOTAL</v>
          </cell>
          <cell r="C2457">
            <v>353137.83</v>
          </cell>
          <cell r="D2457">
            <v>2035876.11</v>
          </cell>
        </row>
        <row r="2458">
          <cell r="A2458" t="str">
            <v>92901</v>
          </cell>
          <cell r="B2458" t="str">
            <v>FRINGE ALLOCATION</v>
          </cell>
          <cell r="C2458">
            <v>-1094264.08</v>
          </cell>
          <cell r="D2458">
            <v>-11060392.109999999</v>
          </cell>
        </row>
        <row r="2459">
          <cell r="A2459" t="str">
            <v>929</v>
          </cell>
          <cell r="B2459" t="str">
            <v>ACCOUNT TOTAL</v>
          </cell>
          <cell r="C2459">
            <v>-1094264.08</v>
          </cell>
          <cell r="D2459">
            <v>-11060392.109999999</v>
          </cell>
        </row>
        <row r="2460">
          <cell r="A2460" t="str">
            <v>93001</v>
          </cell>
          <cell r="B2460" t="str">
            <v>MISC EXP REGULAR</v>
          </cell>
          <cell r="C2460">
            <v>949224.51</v>
          </cell>
          <cell r="D2460">
            <v>-576870.34</v>
          </cell>
        </row>
        <row r="2461">
          <cell r="A2461" t="str">
            <v>93002</v>
          </cell>
          <cell r="B2461" t="str">
            <v>MISC EXP COMPANY DUES</v>
          </cell>
          <cell r="C2461">
            <v>64533.52</v>
          </cell>
          <cell r="D2461">
            <v>910360.31</v>
          </cell>
        </row>
        <row r="2462">
          <cell r="A2462" t="str">
            <v>93003</v>
          </cell>
          <cell r="B2462" t="str">
            <v>MISC EXP DIRECTORS EXP</v>
          </cell>
          <cell r="C2462">
            <v>-7448.35</v>
          </cell>
          <cell r="D2462">
            <v>237607.58</v>
          </cell>
        </row>
        <row r="2463">
          <cell r="A2463" t="str">
            <v>93004</v>
          </cell>
          <cell r="B2463" t="str">
            <v>MISC EXP TRANSFER AGENT</v>
          </cell>
          <cell r="C2463">
            <v>0</v>
          </cell>
          <cell r="D2463">
            <v>0</v>
          </cell>
        </row>
        <row r="2464">
          <cell r="A2464" t="str">
            <v>93006</v>
          </cell>
          <cell r="B2464" t="str">
            <v>MISC EXP TRUSTEES EXP</v>
          </cell>
          <cell r="C2464">
            <v>0</v>
          </cell>
          <cell r="D2464">
            <v>38116.67</v>
          </cell>
        </row>
        <row r="2465">
          <cell r="A2465" t="str">
            <v>93020</v>
          </cell>
          <cell r="B2465" t="str">
            <v>MISC EXP MISC RSCH</v>
          </cell>
          <cell r="C2465">
            <v>0</v>
          </cell>
          <cell r="D2465">
            <v>0</v>
          </cell>
        </row>
        <row r="2466">
          <cell r="A2466" t="str">
            <v>93022</v>
          </cell>
          <cell r="B2466" t="str">
            <v>FINANCIAL REPORTS</v>
          </cell>
          <cell r="C2466">
            <v>725.73</v>
          </cell>
          <cell r="D2466">
            <v>7057.96</v>
          </cell>
        </row>
        <row r="2467">
          <cell r="A2467" t="str">
            <v>93023</v>
          </cell>
          <cell r="B2467" t="str">
            <v>AUDIO VISUAL SUPPLIES/SUPPLIE</v>
          </cell>
          <cell r="C2467">
            <v>0</v>
          </cell>
          <cell r="D2467">
            <v>0</v>
          </cell>
        </row>
        <row r="2468">
          <cell r="A2468" t="str">
            <v>93024</v>
          </cell>
          <cell r="B2468" t="str">
            <v>EMPLOYEE COMMUNICATIONS</v>
          </cell>
          <cell r="C2468">
            <v>1106.3800000000001</v>
          </cell>
          <cell r="D2468">
            <v>6879.17</v>
          </cell>
        </row>
        <row r="2469">
          <cell r="A2469" t="str">
            <v>93026</v>
          </cell>
          <cell r="B2469" t="str">
            <v>EMPLOYEE MEETING EXP</v>
          </cell>
          <cell r="C2469">
            <v>0</v>
          </cell>
          <cell r="D2469">
            <v>0</v>
          </cell>
        </row>
        <row r="2470">
          <cell r="A2470" t="str">
            <v>93028</v>
          </cell>
          <cell r="B2470" t="str">
            <v>ENVIRONMENTAL EXPENSES-GENERA</v>
          </cell>
          <cell r="C2470">
            <v>111007.72</v>
          </cell>
          <cell r="D2470">
            <v>948864.92</v>
          </cell>
        </row>
        <row r="2471">
          <cell r="A2471" t="str">
            <v>93029</v>
          </cell>
          <cell r="B2471" t="str">
            <v>NEWS MEDIA INFO</v>
          </cell>
          <cell r="C2471">
            <v>37.450000000000003</v>
          </cell>
          <cell r="D2471">
            <v>3594.74</v>
          </cell>
        </row>
        <row r="2472">
          <cell r="A2472" t="str">
            <v>93030</v>
          </cell>
          <cell r="B2472" t="str">
            <v>MISC. EXPENSE - BRANDING</v>
          </cell>
          <cell r="C2472">
            <v>0</v>
          </cell>
          <cell r="D2472">
            <v>0</v>
          </cell>
        </row>
        <row r="2473">
          <cell r="A2473" t="str">
            <v>93031</v>
          </cell>
          <cell r="B2473" t="str">
            <v>MISC EXP INSTITUTIONAL COMM</v>
          </cell>
          <cell r="C2473">
            <v>473.09</v>
          </cell>
          <cell r="D2473">
            <v>3659.39</v>
          </cell>
        </row>
        <row r="2474">
          <cell r="A2474" t="str">
            <v>93036</v>
          </cell>
          <cell r="B2474" t="str">
            <v>MANATEE FACILITY</v>
          </cell>
          <cell r="C2474">
            <v>26686.93</v>
          </cell>
          <cell r="D2474">
            <v>199291.24</v>
          </cell>
        </row>
        <row r="2475">
          <cell r="A2475" t="str">
            <v>93046</v>
          </cell>
          <cell r="B2475" t="str">
            <v>TECO ENERGY ALLOCATION</v>
          </cell>
          <cell r="C2475">
            <v>1834178.21</v>
          </cell>
          <cell r="D2475">
            <v>16388155.82</v>
          </cell>
        </row>
        <row r="2476">
          <cell r="A2476" t="str">
            <v>930</v>
          </cell>
          <cell r="B2476" t="str">
            <v>ACCOUNT TOTAL</v>
          </cell>
          <cell r="C2476">
            <v>2980525.19</v>
          </cell>
          <cell r="D2476">
            <v>18166717.460000001</v>
          </cell>
        </row>
        <row r="2477">
          <cell r="A2477" t="str">
            <v>93100</v>
          </cell>
          <cell r="B2477" t="str">
            <v>RENTS</v>
          </cell>
          <cell r="C2477">
            <v>84731.62</v>
          </cell>
          <cell r="D2477">
            <v>-1530566.68</v>
          </cell>
        </row>
        <row r="2478">
          <cell r="A2478" t="str">
            <v>931</v>
          </cell>
          <cell r="B2478" t="str">
            <v>ACCOUNT TOTAL</v>
          </cell>
          <cell r="C2478">
            <v>84731.62</v>
          </cell>
          <cell r="D2478">
            <v>-1530566.68</v>
          </cell>
        </row>
        <row r="2479">
          <cell r="A2479" t="str">
            <v>93201</v>
          </cell>
          <cell r="B2479" t="str">
            <v>ADMIN MAINT-MISC EQUIP</v>
          </cell>
          <cell r="C2479">
            <v>1286</v>
          </cell>
          <cell r="D2479">
            <v>26603.279999999999</v>
          </cell>
        </row>
        <row r="2480">
          <cell r="A2480" t="str">
            <v>93202</v>
          </cell>
          <cell r="B2480" t="str">
            <v>ADMIN MAINT-BUILDINGS</v>
          </cell>
          <cell r="C2480">
            <v>0</v>
          </cell>
          <cell r="D2480">
            <v>-392.77</v>
          </cell>
        </row>
        <row r="2481">
          <cell r="A2481" t="str">
            <v>93203</v>
          </cell>
          <cell r="B2481" t="str">
            <v>ADMIN MAINT-OFF EQUIP</v>
          </cell>
          <cell r="C2481">
            <v>25682.959999999999</v>
          </cell>
          <cell r="D2481">
            <v>141409.21</v>
          </cell>
        </row>
        <row r="2482">
          <cell r="A2482" t="str">
            <v>93204</v>
          </cell>
          <cell r="B2482" t="str">
            <v>ADMIN MAINT-COMMUN EQUIP</v>
          </cell>
          <cell r="C2482">
            <v>-34.94</v>
          </cell>
          <cell r="D2482">
            <v>2772.52</v>
          </cell>
        </row>
        <row r="2483">
          <cell r="A2483" t="str">
            <v>93205</v>
          </cell>
          <cell r="B2483" t="str">
            <v>ADMIN MAINT-CONTROL EQUIPMENT</v>
          </cell>
          <cell r="C2483">
            <v>61758.39</v>
          </cell>
          <cell r="D2483">
            <v>712763.22</v>
          </cell>
        </row>
        <row r="2484">
          <cell r="A2484" t="str">
            <v>93210</v>
          </cell>
          <cell r="B2484" t="str">
            <v>STORM REPAIR &amp; MAINT-BLDG SER</v>
          </cell>
          <cell r="C2484">
            <v>0</v>
          </cell>
          <cell r="D2484">
            <v>0</v>
          </cell>
        </row>
        <row r="2485">
          <cell r="A2485" t="str">
            <v>93212</v>
          </cell>
          <cell r="B2485" t="str">
            <v>TELECOMMUNICATION SERVICES</v>
          </cell>
          <cell r="C2485">
            <v>217196.17</v>
          </cell>
          <cell r="D2485">
            <v>2515026.9300000002</v>
          </cell>
        </row>
        <row r="2486">
          <cell r="A2486" t="str">
            <v>93213</v>
          </cell>
          <cell r="B2486" t="str">
            <v>TELECOMMUNICATIONS-VOICE &amp; DA</v>
          </cell>
          <cell r="C2486">
            <v>0</v>
          </cell>
          <cell r="D2486">
            <v>0</v>
          </cell>
        </row>
        <row r="2487">
          <cell r="A2487" t="str">
            <v>93214</v>
          </cell>
          <cell r="B2487" t="str">
            <v>TELECOMMUNICATIONS-TRANSMISSI</v>
          </cell>
          <cell r="C2487">
            <v>0</v>
          </cell>
          <cell r="D2487">
            <v>0</v>
          </cell>
        </row>
        <row r="2488">
          <cell r="A2488" t="str">
            <v>93215</v>
          </cell>
          <cell r="B2488" t="str">
            <v>METRO LINK-DIRECT COSTS</v>
          </cell>
          <cell r="C2488">
            <v>22739.79</v>
          </cell>
          <cell r="D2488">
            <v>240516.56</v>
          </cell>
        </row>
        <row r="2489">
          <cell r="A2489" t="str">
            <v>93216</v>
          </cell>
          <cell r="B2489" t="str">
            <v>METRO LINK-INDIRECT COSTS</v>
          </cell>
          <cell r="C2489">
            <v>0</v>
          </cell>
          <cell r="D2489">
            <v>126.67</v>
          </cell>
        </row>
        <row r="2490">
          <cell r="A2490" t="str">
            <v>93221</v>
          </cell>
          <cell r="B2490" t="str">
            <v>GRAY ST SUBSTATION AND 69 KV</v>
          </cell>
          <cell r="C2490">
            <v>0</v>
          </cell>
          <cell r="D2490">
            <v>0</v>
          </cell>
        </row>
        <row r="2491">
          <cell r="A2491" t="str">
            <v>93249</v>
          </cell>
          <cell r="B2491" t="str">
            <v>MAINTENANCE-TELECOM CABLE ROU</v>
          </cell>
          <cell r="C2491">
            <v>0</v>
          </cell>
          <cell r="D2491">
            <v>0</v>
          </cell>
        </row>
        <row r="2492">
          <cell r="A2492" t="str">
            <v>93284</v>
          </cell>
          <cell r="B2492" t="str">
            <v>ADMIN. MAINTENANCE - MISCELLA</v>
          </cell>
          <cell r="C2492">
            <v>0</v>
          </cell>
          <cell r="D2492">
            <v>0</v>
          </cell>
        </row>
        <row r="2493">
          <cell r="A2493" t="str">
            <v>93286</v>
          </cell>
          <cell r="B2493" t="str">
            <v>ADMIN. MAINTENNANCE - CONSULT</v>
          </cell>
          <cell r="C2493">
            <v>0</v>
          </cell>
          <cell r="D2493">
            <v>0</v>
          </cell>
        </row>
        <row r="2494">
          <cell r="A2494" t="str">
            <v>93289</v>
          </cell>
          <cell r="B2494" t="str">
            <v>ADMIN MAINT-CLEANING GENERAL</v>
          </cell>
          <cell r="C2494">
            <v>0</v>
          </cell>
          <cell r="D2494">
            <v>0</v>
          </cell>
        </row>
        <row r="2495">
          <cell r="A2495" t="str">
            <v>93290</v>
          </cell>
          <cell r="B2495" t="str">
            <v>ADMIN MAINT-ELECTRICAL</v>
          </cell>
          <cell r="C2495">
            <v>0</v>
          </cell>
          <cell r="D2495">
            <v>0</v>
          </cell>
        </row>
        <row r="2496">
          <cell r="A2496" t="str">
            <v>93291</v>
          </cell>
          <cell r="B2496" t="str">
            <v>ADMIN MAINT - GROUND MAINTENA</v>
          </cell>
          <cell r="C2496">
            <v>0</v>
          </cell>
          <cell r="D2496">
            <v>0</v>
          </cell>
        </row>
        <row r="2497">
          <cell r="A2497" t="str">
            <v>93292</v>
          </cell>
          <cell r="B2497" t="str">
            <v>ADMIN MAINT-HVAC</v>
          </cell>
          <cell r="C2497">
            <v>0</v>
          </cell>
          <cell r="D2497">
            <v>1417.26</v>
          </cell>
        </row>
        <row r="2498">
          <cell r="A2498" t="str">
            <v>93293</v>
          </cell>
          <cell r="B2498" t="str">
            <v>ADMIN MAINT-MISC STRUCTURES</v>
          </cell>
          <cell r="C2498">
            <v>0</v>
          </cell>
          <cell r="D2498">
            <v>1365.08</v>
          </cell>
        </row>
        <row r="2499">
          <cell r="A2499" t="str">
            <v>93294</v>
          </cell>
          <cell r="B2499" t="str">
            <v>ADMIN MAINT-PAINTING</v>
          </cell>
          <cell r="C2499">
            <v>0</v>
          </cell>
          <cell r="D2499">
            <v>0</v>
          </cell>
        </row>
        <row r="2500">
          <cell r="A2500" t="str">
            <v>93295</v>
          </cell>
          <cell r="B2500" t="str">
            <v>ADMIN MAINT-PEST CONTROL</v>
          </cell>
          <cell r="C2500">
            <v>0</v>
          </cell>
          <cell r="D2500">
            <v>0</v>
          </cell>
        </row>
        <row r="2501">
          <cell r="A2501" t="str">
            <v>93296</v>
          </cell>
          <cell r="B2501" t="str">
            <v>ADMIN MAINT-PLUMBING</v>
          </cell>
          <cell r="C2501">
            <v>0</v>
          </cell>
          <cell r="D2501">
            <v>0</v>
          </cell>
        </row>
        <row r="2502">
          <cell r="A2502" t="str">
            <v>93299</v>
          </cell>
          <cell r="B2502" t="str">
            <v>ADMIN MAINT-WATER</v>
          </cell>
          <cell r="C2502">
            <v>0</v>
          </cell>
          <cell r="D2502">
            <v>0</v>
          </cell>
        </row>
        <row r="2503">
          <cell r="A2503" t="str">
            <v>932</v>
          </cell>
          <cell r="B2503" t="str">
            <v>ACCOUNT TOTAL</v>
          </cell>
          <cell r="C2503">
            <v>328628.37</v>
          </cell>
          <cell r="D2503">
            <v>3641607.96</v>
          </cell>
        </row>
        <row r="2504">
          <cell r="A2504" t="str">
            <v>99999</v>
          </cell>
          <cell r="B2504" t="str">
            <v>XYZ</v>
          </cell>
          <cell r="C2504">
            <v>0</v>
          </cell>
          <cell r="D2504">
            <v>0</v>
          </cell>
        </row>
        <row r="2505">
          <cell r="A2505" t="str">
            <v>999</v>
          </cell>
          <cell r="B2505" t="str">
            <v>ACCOUNT TOTAL</v>
          </cell>
          <cell r="C2505">
            <v>0</v>
          </cell>
          <cell r="D2505">
            <v>0</v>
          </cell>
        </row>
        <row r="2506">
          <cell r="A2506" t="str">
            <v>- - -  additional data line to separate the "g/l" download from the "groupings" download  - - -</v>
          </cell>
        </row>
        <row r="2507">
          <cell r="A2507" t="str">
            <v>601</v>
          </cell>
          <cell r="B2507" t="str">
            <v>SUM OF 14311-14337 &amp; 14344</v>
          </cell>
          <cell r="C2507">
            <v>-469038.16999999993</v>
          </cell>
          <cell r="D2507">
            <v>4426306.370000001</v>
          </cell>
        </row>
        <row r="2508">
          <cell r="A2508" t="str">
            <v>602</v>
          </cell>
          <cell r="B2508" t="str">
            <v>SUM OF 143-(14311THRU14339+14341+14342)+171</v>
          </cell>
          <cell r="C2508">
            <v>33659984.959999993</v>
          </cell>
          <cell r="D2508">
            <v>38529590.890000001</v>
          </cell>
        </row>
        <row r="2509">
          <cell r="A2509" t="str">
            <v>603</v>
          </cell>
          <cell r="B2509" t="str">
            <v>SUM 18200 THRU 18229+184+188</v>
          </cell>
          <cell r="C2509">
            <v>254608.89</v>
          </cell>
          <cell r="D2509">
            <v>163749.28</v>
          </cell>
        </row>
        <row r="2510">
          <cell r="A2510" t="str">
            <v>604</v>
          </cell>
          <cell r="B2510" t="str">
            <v>SUM 18231THRU18288</v>
          </cell>
          <cell r="C2510">
            <v>27908219.320000004</v>
          </cell>
          <cell r="D2510">
            <v>273532510.93000001</v>
          </cell>
        </row>
        <row r="2511">
          <cell r="A2511" t="str">
            <v>605</v>
          </cell>
          <cell r="B2511" t="str">
            <v>SUM 18284THRU18299</v>
          </cell>
          <cell r="C2511">
            <v>-216410.85</v>
          </cell>
          <cell r="D2511">
            <v>21880102.449999999</v>
          </cell>
        </row>
        <row r="2512">
          <cell r="A2512" t="str">
            <v>606</v>
          </cell>
          <cell r="B2512" t="str">
            <v>SUM 221+226+225-(22157THRU22168)</v>
          </cell>
          <cell r="C2512">
            <v>-33198.259999999995</v>
          </cell>
          <cell r="D2512">
            <v>-1346236754.1300001</v>
          </cell>
        </row>
        <row r="2513">
          <cell r="A2513" t="str">
            <v>607</v>
          </cell>
          <cell r="B2513" t="str">
            <v>18271+(186-18601-18612-18646)</v>
          </cell>
          <cell r="C2513">
            <v>1431811.9500000016</v>
          </cell>
          <cell r="D2513">
            <v>22690014.800000004</v>
          </cell>
        </row>
        <row r="2514">
          <cell r="A2514" t="str">
            <v>608</v>
          </cell>
          <cell r="B2514" t="str">
            <v>SUM 23609 THRU 23629    PAGE 11</v>
          </cell>
          <cell r="C2514">
            <v>-3716151.04</v>
          </cell>
          <cell r="D2514">
            <v>-45385.96</v>
          </cell>
        </row>
        <row r="2515">
          <cell r="A2515" t="str">
            <v>609</v>
          </cell>
          <cell r="B2515" t="str">
            <v>SUM 23670 THRU 23682    PAGE 11</v>
          </cell>
          <cell r="C2515">
            <v>42579</v>
          </cell>
          <cell r="D2515">
            <v>-2608846</v>
          </cell>
        </row>
        <row r="2516">
          <cell r="A2516" t="str">
            <v>610</v>
          </cell>
          <cell r="B2516" t="str">
            <v>SUM 23650 THRU 23664    PAGE 11</v>
          </cell>
          <cell r="C2516">
            <v>100</v>
          </cell>
          <cell r="D2516">
            <v>0</v>
          </cell>
        </row>
        <row r="2517">
          <cell r="A2517" t="str">
            <v>612</v>
          </cell>
          <cell r="B2517" t="str">
            <v>SUM OF 25478-25494</v>
          </cell>
          <cell r="C2517">
            <v>165926.93000000005</v>
          </cell>
          <cell r="D2517">
            <v>-7695798.0699999984</v>
          </cell>
        </row>
        <row r="2518">
          <cell r="A2518" t="str">
            <v>613</v>
          </cell>
          <cell r="B2518" t="str">
            <v>OPERATING REVENUES</v>
          </cell>
          <cell r="C2518">
            <v>-128693648.09</v>
          </cell>
          <cell r="D2518">
            <v>-1746814750.29</v>
          </cell>
        </row>
        <row r="2519">
          <cell r="A2519" t="str">
            <v>Preferred Dividend</v>
          </cell>
          <cell r="B2519" t="str">
            <v>Preferred Dividend Requirement</v>
          </cell>
          <cell r="C2519">
            <v>0</v>
          </cell>
          <cell r="D2519" t="str">
            <v>YTD Not Needed</v>
          </cell>
        </row>
        <row r="2520">
          <cell r="A2520" t="str">
            <v>184-09</v>
          </cell>
          <cell r="B2520" t="str">
            <v>MEDIUM VEH DEPRE JE 90001</v>
          </cell>
          <cell r="C2520">
            <v>151.12</v>
          </cell>
          <cell r="D2520" t="str">
            <v>YTD Not Needed</v>
          </cell>
        </row>
        <row r="2521">
          <cell r="A2521" t="str">
            <v>184-10</v>
          </cell>
          <cell r="B2521" t="str">
            <v>LIGHT VEH DEPRE JE 90001</v>
          </cell>
          <cell r="C2521">
            <v>40156.6</v>
          </cell>
          <cell r="D2521" t="str">
            <v>YTD Not Needed</v>
          </cell>
        </row>
        <row r="2522">
          <cell r="A2522" t="str">
            <v>184-11</v>
          </cell>
          <cell r="B2522" t="str">
            <v>HEAVY VEH DEPRE JE 90001</v>
          </cell>
          <cell r="C2522">
            <v>89768.08</v>
          </cell>
          <cell r="D2522" t="str">
            <v>YTD Not Needed</v>
          </cell>
        </row>
        <row r="2523">
          <cell r="A2523" t="str">
            <v>184-18</v>
          </cell>
          <cell r="B2523" t="str">
            <v>ES VEH DIRECT EXP  JE 90001</v>
          </cell>
          <cell r="C2523">
            <v>12468.220000000001</v>
          </cell>
          <cell r="D2523" t="str">
            <v>YTD Not Needed</v>
          </cell>
        </row>
        <row r="2524">
          <cell r="A2524" t="str">
            <v>CF121</v>
          </cell>
          <cell r="B2524" t="str">
            <v>Zap Cap Retirements-Business (Non-utility)</v>
          </cell>
          <cell r="C2524">
            <v>-9288.89</v>
          </cell>
          <cell r="D2524">
            <v>-208225.31</v>
          </cell>
        </row>
        <row r="2525">
          <cell r="A2525" t="str">
            <v>611</v>
          </cell>
          <cell r="B2525" t="str">
            <v>ACTUAL ENDING SHARES END OF MONTH</v>
          </cell>
          <cell r="C2525">
            <v>207421589</v>
          </cell>
          <cell r="D2525" t="str">
            <v>YTD Not Needed</v>
          </cell>
        </row>
        <row r="2526">
          <cell r="A2526" t="str">
            <v>6111</v>
          </cell>
          <cell r="B2526" t="str">
            <v>ACTUAL ENDING SHARES END OF MONTH - PRE STOCK BUY BACK</v>
          </cell>
          <cell r="C2526">
            <v>0</v>
          </cell>
          <cell r="D2526" t="str">
            <v>YTD Not Needed</v>
          </cell>
        </row>
      </sheetData>
      <sheetData sheetId="2" refreshError="1"/>
      <sheetData sheetId="3"/>
      <sheetData sheetId="4" refreshError="1"/>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refreshError="1"/>
      <sheetData sheetId="18"/>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sheetData sheetId="37" refreshError="1"/>
      <sheetData sheetId="38"/>
      <sheetData sheetId="3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Energy Consol_Emera Jun-18"/>
      <sheetName val="BS Energy Consol_Emera Jun-18"/>
      <sheetName val="BS Energy Consol_Emera Jun- (2)"/>
      <sheetName val="BS Energy Consol_Emera Jun- (3)"/>
      <sheetName val="April-18 IS Subconsol Values"/>
      <sheetName val="TECO_FORMAT"/>
      <sheetName val="EVDRE_VALUE"/>
    </sheetNames>
    <sheetDataSet>
      <sheetData sheetId="0">
        <row r="1">
          <cell r="K1">
            <v>1</v>
          </cell>
          <cell r="N1">
            <v>1</v>
          </cell>
        </row>
      </sheetData>
      <sheetData sheetId="1" refreshError="1"/>
      <sheetData sheetId="2" refreshError="1"/>
      <sheetData sheetId="3"/>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A Spare Parts"/>
      <sheetName val="Rev Accts"/>
      <sheetName val="Procedures"/>
      <sheetName val="UPDATES"/>
      <sheetName val="2002 WS ACTUAL"/>
      <sheetName val="STMT OF PLT"/>
      <sheetName val="STMT OF PLT (Round)"/>
      <sheetName val="Page 34A"/>
      <sheetName val="Page 34B"/>
      <sheetName val="RWIP"/>
      <sheetName val="Trans Depr Clr"/>
      <sheetName val="105 Transfers"/>
      <sheetName val="BUDGET VS FORECAST"/>
      <sheetName val="CWIP 13mosDec"/>
      <sheetName val="CWIP 13mosMonthly"/>
      <sheetName val="AFUDC Monthly"/>
    </sheetNames>
    <sheetDataSet>
      <sheetData sheetId="0" refreshError="1"/>
      <sheetData sheetId="1" refreshError="1"/>
      <sheetData sheetId="2" refreshError="1"/>
      <sheetData sheetId="3" refreshError="1">
        <row r="6">
          <cell r="A6" t="str">
            <v>2003 ACTUAL 0 + 12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R VP Assumptions"/>
      <sheetName val="PROCEDURES"/>
      <sheetName val="Dist List"/>
      <sheetName val="UPDATES"/>
      <sheetName val="DOWNLOAD"/>
      <sheetName val="TO for RESID."/>
      <sheetName val="MISC SRV REV BACKUP"/>
      <sheetName val="MISC SRV DATA"/>
      <sheetName val="OOR PKG"/>
      <sheetName val="MISC SRV PKG"/>
      <sheetName val="OOR PRESENT."/>
      <sheetName val="RENT REV PRESEN"/>
      <sheetName val="MISC SRV PRESEN"/>
      <sheetName val="OOR BACKUP"/>
      <sheetName val="Monthly Detail by VP "/>
      <sheetName val="Detail by VP"/>
      <sheetName val="Detail by Component"/>
      <sheetName val="Summary by VP"/>
      <sheetName val="Executive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A Spare Parts"/>
      <sheetName val="Rev Accts"/>
      <sheetName val="Procedures"/>
      <sheetName val="UPDATES"/>
      <sheetName val="2002 WS ACTUAL"/>
      <sheetName val="STMT OF PLT"/>
      <sheetName val="STMT OF PLT (Round)"/>
      <sheetName val="Page 34A"/>
      <sheetName val="Page 34B"/>
      <sheetName val="RWIP"/>
      <sheetName val="Trans Depr Clr"/>
      <sheetName val="105 Transfers"/>
      <sheetName val="BUDGET VS FORECAST"/>
      <sheetName val="CWIP 13mosDec"/>
      <sheetName val="CWIP 13mosMonthly"/>
      <sheetName val="AFUDC Monthly"/>
    </sheetNames>
    <sheetDataSet>
      <sheetData sheetId="0"/>
      <sheetData sheetId="1"/>
      <sheetData sheetId="2"/>
      <sheetData sheetId="3">
        <row r="6">
          <cell r="A6" t="str">
            <v>2003 ACTUAL 5 + 7</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 ACCOUNTS"/>
      <sheetName val="SURV ACCOUNTS"/>
      <sheetName val="T.O.C."/>
      <sheetName val="SURV INPUTS"/>
      <sheetName val="WC"/>
      <sheetName val="SURV REPORT"/>
      <sheetName val="SR Sch 2-3-3"/>
      <sheetName val="cap struc adj"/>
      <sheetName val="cap struc adj yr end"/>
      <sheetName val="Cap struc avg"/>
      <sheetName val="Cap struc yer-end"/>
      <sheetName val="RB vs CAP"/>
      <sheetName val="TRANS SEP"/>
      <sheetName val="WC INPUTS"/>
      <sheetName val="PRINTING"/>
      <sheetName val="2018-2019Jun"/>
      <sheetName val="COMP to Act"/>
      <sheetName val="COMP to monthly"/>
      <sheetName val="COMP to Budget"/>
      <sheetName val="COMP to forecast"/>
      <sheetName val="ROE Recon Actual"/>
      <sheetName val="ROE Recon Mo Q1F"/>
      <sheetName val="ROE Recon Budget"/>
      <sheetName val="ROE Ratios"/>
      <sheetName val="ROR Adjustments"/>
      <sheetName val="Equity Adjustments"/>
      <sheetName val="ROE Detail"/>
      <sheetName val="OCI and Adj's Tab MC"/>
      <sheetName val="Misc Adj's tab N"/>
      <sheetName val="NOTE"/>
      <sheetName val="Cash Flow tab W"/>
      <sheetName val="Doc Review"/>
    </sheetNames>
    <sheetDataSet>
      <sheetData sheetId="0" refreshError="1"/>
      <sheetData sheetId="1">
        <row r="1">
          <cell r="A1" t="str">
            <v>FERC</v>
          </cell>
          <cell r="B1" t="str">
            <v>Current Balance</v>
          </cell>
          <cell r="C1" t="str">
            <v>13 Month Average</v>
          </cell>
        </row>
        <row r="2">
          <cell r="A2" t="str">
            <v>ACCT</v>
          </cell>
          <cell r="B2" t="str">
            <v>Monthly Activity</v>
          </cell>
          <cell r="C2" t="str">
            <v>-or- 12 Month Total</v>
          </cell>
        </row>
        <row r="3">
          <cell r="A3">
            <v>101</v>
          </cell>
          <cell r="B3">
            <v>8923555859</v>
          </cell>
          <cell r="C3">
            <v>8725198962</v>
          </cell>
        </row>
        <row r="4">
          <cell r="A4">
            <v>102</v>
          </cell>
          <cell r="B4">
            <v>0</v>
          </cell>
          <cell r="C4">
            <v>0</v>
          </cell>
        </row>
        <row r="5">
          <cell r="A5">
            <v>105</v>
          </cell>
          <cell r="B5">
            <v>43370421</v>
          </cell>
          <cell r="C5">
            <v>43446493</v>
          </cell>
        </row>
        <row r="6">
          <cell r="A6">
            <v>106</v>
          </cell>
          <cell r="B6">
            <v>625234822</v>
          </cell>
          <cell r="C6">
            <v>542776971</v>
          </cell>
        </row>
        <row r="7">
          <cell r="A7">
            <v>107</v>
          </cell>
          <cell r="B7">
            <v>674798611</v>
          </cell>
          <cell r="C7">
            <v>523425695</v>
          </cell>
        </row>
        <row r="8">
          <cell r="A8">
            <v>108</v>
          </cell>
          <cell r="B8">
            <v>-3062157842</v>
          </cell>
          <cell r="C8">
            <v>-2949957242</v>
          </cell>
        </row>
        <row r="9">
          <cell r="A9">
            <v>109</v>
          </cell>
        </row>
        <row r="10">
          <cell r="A10">
            <v>111</v>
          </cell>
          <cell r="B10">
            <v>-77756779</v>
          </cell>
          <cell r="C10">
            <v>-70425998</v>
          </cell>
        </row>
        <row r="11">
          <cell r="A11">
            <v>114</v>
          </cell>
          <cell r="B11">
            <v>7484823</v>
          </cell>
          <cell r="C11">
            <v>7484823</v>
          </cell>
        </row>
        <row r="12">
          <cell r="A12">
            <v>115</v>
          </cell>
          <cell r="B12">
            <v>-5640645</v>
          </cell>
          <cell r="C12">
            <v>-5522291</v>
          </cell>
        </row>
        <row r="13">
          <cell r="A13">
            <v>121</v>
          </cell>
          <cell r="B13">
            <v>13226257</v>
          </cell>
          <cell r="C13">
            <v>12522259</v>
          </cell>
        </row>
        <row r="14">
          <cell r="A14">
            <v>122</v>
          </cell>
          <cell r="B14">
            <v>-6233184</v>
          </cell>
          <cell r="C14">
            <v>-5779199</v>
          </cell>
        </row>
        <row r="15">
          <cell r="A15">
            <v>123</v>
          </cell>
          <cell r="B15">
            <v>0</v>
          </cell>
          <cell r="C15">
            <v>0</v>
          </cell>
        </row>
        <row r="16">
          <cell r="A16">
            <v>124</v>
          </cell>
          <cell r="B16">
            <v>0</v>
          </cell>
          <cell r="C16">
            <v>0</v>
          </cell>
        </row>
        <row r="17">
          <cell r="A17">
            <v>129</v>
          </cell>
          <cell r="B17">
            <v>0</v>
          </cell>
          <cell r="C17">
            <v>0</v>
          </cell>
        </row>
        <row r="18">
          <cell r="A18">
            <v>131</v>
          </cell>
          <cell r="B18">
            <v>22465982</v>
          </cell>
          <cell r="C18">
            <v>18000581</v>
          </cell>
        </row>
        <row r="19">
          <cell r="A19">
            <v>134</v>
          </cell>
          <cell r="B19">
            <v>0</v>
          </cell>
          <cell r="C19">
            <v>0</v>
          </cell>
        </row>
        <row r="20">
          <cell r="A20">
            <v>135</v>
          </cell>
          <cell r="B20">
            <v>52765</v>
          </cell>
          <cell r="C20">
            <v>52719</v>
          </cell>
        </row>
        <row r="21">
          <cell r="A21">
            <v>136</v>
          </cell>
          <cell r="B21">
            <v>0</v>
          </cell>
          <cell r="C21">
            <v>0</v>
          </cell>
        </row>
        <row r="22">
          <cell r="A22">
            <v>141</v>
          </cell>
          <cell r="B22">
            <v>0</v>
          </cell>
          <cell r="C22">
            <v>0</v>
          </cell>
        </row>
        <row r="23">
          <cell r="A23">
            <v>142</v>
          </cell>
          <cell r="B23">
            <v>157658968</v>
          </cell>
          <cell r="C23">
            <v>128967909</v>
          </cell>
        </row>
        <row r="24">
          <cell r="A24">
            <v>143</v>
          </cell>
          <cell r="B24">
            <v>4759739</v>
          </cell>
          <cell r="C24">
            <v>9270481</v>
          </cell>
        </row>
        <row r="25">
          <cell r="A25">
            <v>144</v>
          </cell>
          <cell r="B25">
            <v>-1731071</v>
          </cell>
          <cell r="C25">
            <v>-1433982</v>
          </cell>
        </row>
        <row r="26">
          <cell r="A26">
            <v>145</v>
          </cell>
          <cell r="B26">
            <v>0</v>
          </cell>
          <cell r="C26">
            <v>2046306</v>
          </cell>
        </row>
        <row r="27">
          <cell r="A27">
            <v>146</v>
          </cell>
          <cell r="B27">
            <v>15213069</v>
          </cell>
          <cell r="C27">
            <v>8071447</v>
          </cell>
        </row>
        <row r="28">
          <cell r="A28">
            <v>151</v>
          </cell>
          <cell r="B28">
            <v>39410947</v>
          </cell>
          <cell r="C28">
            <v>40933840</v>
          </cell>
        </row>
        <row r="29">
          <cell r="A29">
            <v>152</v>
          </cell>
          <cell r="B29">
            <v>0</v>
          </cell>
          <cell r="C29">
            <v>0</v>
          </cell>
        </row>
        <row r="30">
          <cell r="A30">
            <v>153</v>
          </cell>
          <cell r="B30">
            <v>0</v>
          </cell>
          <cell r="C30">
            <v>0</v>
          </cell>
        </row>
        <row r="31">
          <cell r="A31">
            <v>154</v>
          </cell>
          <cell r="B31">
            <v>104849595</v>
          </cell>
          <cell r="C31">
            <v>99891280</v>
          </cell>
        </row>
        <row r="32">
          <cell r="A32">
            <v>158</v>
          </cell>
          <cell r="B32">
            <v>0</v>
          </cell>
          <cell r="C32">
            <v>0</v>
          </cell>
        </row>
        <row r="33">
          <cell r="A33">
            <v>163</v>
          </cell>
          <cell r="B33">
            <v>0</v>
          </cell>
          <cell r="C33">
            <v>0</v>
          </cell>
        </row>
        <row r="34">
          <cell r="A34">
            <v>165</v>
          </cell>
          <cell r="B34">
            <v>7610437</v>
          </cell>
          <cell r="C34">
            <v>8842940</v>
          </cell>
        </row>
        <row r="35">
          <cell r="A35">
            <v>171</v>
          </cell>
          <cell r="B35">
            <v>0</v>
          </cell>
          <cell r="C35">
            <v>0</v>
          </cell>
        </row>
        <row r="36">
          <cell r="A36">
            <v>173</v>
          </cell>
          <cell r="B36">
            <v>61268219</v>
          </cell>
          <cell r="C36">
            <v>58356599</v>
          </cell>
        </row>
        <row r="37">
          <cell r="A37">
            <v>176</v>
          </cell>
          <cell r="B37">
            <v>0</v>
          </cell>
          <cell r="C37">
            <v>10755</v>
          </cell>
        </row>
        <row r="38">
          <cell r="A38">
            <v>181</v>
          </cell>
          <cell r="B38">
            <v>22550946</v>
          </cell>
          <cell r="C38">
            <v>20147200</v>
          </cell>
        </row>
        <row r="39">
          <cell r="A39">
            <v>182</v>
          </cell>
          <cell r="B39">
            <v>375868239</v>
          </cell>
          <cell r="C39">
            <v>389627892</v>
          </cell>
        </row>
        <row r="40">
          <cell r="A40">
            <v>183</v>
          </cell>
          <cell r="B40">
            <v>3639916</v>
          </cell>
          <cell r="C40">
            <v>3807299</v>
          </cell>
        </row>
        <row r="41">
          <cell r="A41">
            <v>184</v>
          </cell>
          <cell r="B41">
            <v>20184</v>
          </cell>
          <cell r="C41">
            <v>12386</v>
          </cell>
        </row>
        <row r="42">
          <cell r="A42">
            <v>186</v>
          </cell>
          <cell r="B42">
            <v>11130685</v>
          </cell>
          <cell r="C42">
            <v>11752429</v>
          </cell>
        </row>
        <row r="43">
          <cell r="A43">
            <v>188</v>
          </cell>
          <cell r="B43">
            <v>0</v>
          </cell>
          <cell r="C43">
            <v>0</v>
          </cell>
        </row>
        <row r="44">
          <cell r="A44">
            <v>189</v>
          </cell>
          <cell r="B44">
            <v>3603258</v>
          </cell>
          <cell r="C44">
            <v>3976897</v>
          </cell>
        </row>
        <row r="45">
          <cell r="A45">
            <v>190</v>
          </cell>
          <cell r="B45">
            <v>580710802</v>
          </cell>
          <cell r="C45">
            <v>549176766</v>
          </cell>
        </row>
        <row r="46">
          <cell r="A46">
            <v>201</v>
          </cell>
          <cell r="B46">
            <v>-119696788</v>
          </cell>
          <cell r="C46">
            <v>-119696788</v>
          </cell>
        </row>
        <row r="47">
          <cell r="A47">
            <v>204</v>
          </cell>
          <cell r="B47">
            <v>0</v>
          </cell>
          <cell r="C47">
            <v>0</v>
          </cell>
        </row>
        <row r="48">
          <cell r="A48">
            <v>207</v>
          </cell>
          <cell r="B48">
            <v>0</v>
          </cell>
          <cell r="C48">
            <v>0</v>
          </cell>
        </row>
        <row r="49">
          <cell r="A49">
            <v>210</v>
          </cell>
          <cell r="B49">
            <v>0</v>
          </cell>
          <cell r="C49">
            <v>0</v>
          </cell>
        </row>
        <row r="50">
          <cell r="A50">
            <v>211</v>
          </cell>
          <cell r="B50">
            <v>-2700840249</v>
          </cell>
          <cell r="C50">
            <v>-2625840249</v>
          </cell>
        </row>
        <row r="51">
          <cell r="A51">
            <v>214</v>
          </cell>
          <cell r="B51">
            <v>700921</v>
          </cell>
          <cell r="C51">
            <v>700921</v>
          </cell>
        </row>
        <row r="52">
          <cell r="A52">
            <v>216</v>
          </cell>
          <cell r="B52">
            <v>-250057444</v>
          </cell>
          <cell r="C52">
            <v>-216150995</v>
          </cell>
        </row>
        <row r="53">
          <cell r="A53">
            <v>219</v>
          </cell>
          <cell r="B53">
            <v>952418</v>
          </cell>
          <cell r="C53">
            <v>998513</v>
          </cell>
        </row>
        <row r="54">
          <cell r="A54">
            <v>221</v>
          </cell>
          <cell r="B54">
            <v>-2566730320</v>
          </cell>
          <cell r="C54">
            <v>-2328268782</v>
          </cell>
        </row>
        <row r="55">
          <cell r="A55">
            <v>224</v>
          </cell>
          <cell r="B55">
            <v>0</v>
          </cell>
          <cell r="C55">
            <v>0</v>
          </cell>
        </row>
        <row r="56">
          <cell r="A56">
            <v>225</v>
          </cell>
          <cell r="B56">
            <v>0</v>
          </cell>
          <cell r="C56">
            <v>0</v>
          </cell>
        </row>
        <row r="57">
          <cell r="A57">
            <v>226</v>
          </cell>
          <cell r="B57">
            <v>9119983</v>
          </cell>
          <cell r="C57">
            <v>6538348</v>
          </cell>
        </row>
        <row r="58">
          <cell r="A58">
            <v>227</v>
          </cell>
          <cell r="B58">
            <v>-27533579</v>
          </cell>
          <cell r="C58">
            <v>-11115475</v>
          </cell>
        </row>
        <row r="59">
          <cell r="A59">
            <v>228</v>
          </cell>
          <cell r="B59">
            <v>-237320358</v>
          </cell>
          <cell r="C59">
            <v>-246094002</v>
          </cell>
        </row>
        <row r="60">
          <cell r="A60">
            <v>229</v>
          </cell>
          <cell r="B60">
            <v>-4490298</v>
          </cell>
          <cell r="C60">
            <v>-2756383</v>
          </cell>
        </row>
        <row r="61">
          <cell r="A61">
            <v>230</v>
          </cell>
          <cell r="B61">
            <v>-50353909</v>
          </cell>
          <cell r="C61">
            <v>-57031427</v>
          </cell>
        </row>
        <row r="62">
          <cell r="A62">
            <v>231</v>
          </cell>
          <cell r="B62">
            <v>-91564800</v>
          </cell>
          <cell r="C62">
            <v>-195242180</v>
          </cell>
        </row>
        <row r="63">
          <cell r="A63">
            <v>232</v>
          </cell>
          <cell r="B63">
            <v>-174748248</v>
          </cell>
          <cell r="C63">
            <v>-140588997</v>
          </cell>
        </row>
        <row r="64">
          <cell r="A64">
            <v>233</v>
          </cell>
          <cell r="B64">
            <v>0</v>
          </cell>
          <cell r="C64">
            <v>0</v>
          </cell>
        </row>
        <row r="65">
          <cell r="A65">
            <v>234</v>
          </cell>
          <cell r="B65">
            <v>-22214813</v>
          </cell>
          <cell r="C65">
            <v>-17022115</v>
          </cell>
        </row>
        <row r="66">
          <cell r="A66">
            <v>235</v>
          </cell>
          <cell r="B66">
            <v>-105158089</v>
          </cell>
          <cell r="C66">
            <v>-105618845</v>
          </cell>
        </row>
        <row r="67">
          <cell r="A67">
            <v>236</v>
          </cell>
          <cell r="B67">
            <v>-63456997</v>
          </cell>
          <cell r="C67">
            <v>-33913565</v>
          </cell>
        </row>
        <row r="68">
          <cell r="A68">
            <v>237</v>
          </cell>
          <cell r="B68">
            <v>-38648943</v>
          </cell>
          <cell r="C68">
            <v>-29267840</v>
          </cell>
        </row>
        <row r="69">
          <cell r="A69">
            <v>238</v>
          </cell>
          <cell r="B69">
            <v>0</v>
          </cell>
          <cell r="C69">
            <v>0</v>
          </cell>
        </row>
        <row r="70">
          <cell r="A70">
            <v>241</v>
          </cell>
          <cell r="B70">
            <v>-8848282</v>
          </cell>
          <cell r="C70">
            <v>-7611617</v>
          </cell>
        </row>
        <row r="71">
          <cell r="A71">
            <v>242</v>
          </cell>
          <cell r="B71">
            <v>-33384501</v>
          </cell>
          <cell r="C71">
            <v>-30812470</v>
          </cell>
        </row>
        <row r="72">
          <cell r="A72">
            <v>243</v>
          </cell>
          <cell r="B72">
            <v>-1497302</v>
          </cell>
          <cell r="C72">
            <v>-930409</v>
          </cell>
        </row>
        <row r="73">
          <cell r="A73">
            <v>245</v>
          </cell>
          <cell r="B73">
            <v>-513817</v>
          </cell>
          <cell r="C73">
            <v>-320134</v>
          </cell>
        </row>
        <row r="74">
          <cell r="A74">
            <v>246</v>
          </cell>
          <cell r="B74">
            <v>0</v>
          </cell>
          <cell r="C74">
            <v>0</v>
          </cell>
        </row>
        <row r="75">
          <cell r="A75">
            <v>253</v>
          </cell>
          <cell r="B75">
            <v>-27524371</v>
          </cell>
          <cell r="C75">
            <v>-28092457</v>
          </cell>
        </row>
        <row r="76">
          <cell r="A76">
            <v>254</v>
          </cell>
          <cell r="B76">
            <v>-656180893</v>
          </cell>
          <cell r="C76">
            <v>-657311254</v>
          </cell>
        </row>
        <row r="77">
          <cell r="A77">
            <v>255</v>
          </cell>
          <cell r="B77">
            <v>-171964386</v>
          </cell>
          <cell r="C77">
            <v>-138874050</v>
          </cell>
        </row>
        <row r="78">
          <cell r="A78">
            <v>256</v>
          </cell>
          <cell r="B78">
            <v>-21685</v>
          </cell>
          <cell r="C78">
            <v>-62453</v>
          </cell>
        </row>
        <row r="79">
          <cell r="A79">
            <v>257</v>
          </cell>
          <cell r="B79">
            <v>0</v>
          </cell>
          <cell r="C79">
            <v>0</v>
          </cell>
        </row>
        <row r="80">
          <cell r="A80">
            <v>281</v>
          </cell>
          <cell r="B80">
            <v>-53246426</v>
          </cell>
          <cell r="C80">
            <v>-54045960</v>
          </cell>
        </row>
        <row r="81">
          <cell r="A81">
            <v>282</v>
          </cell>
          <cell r="B81">
            <v>-1167149899</v>
          </cell>
          <cell r="C81">
            <v>-1151535115</v>
          </cell>
        </row>
        <row r="82">
          <cell r="A82">
            <v>283</v>
          </cell>
          <cell r="B82">
            <v>17408053</v>
          </cell>
          <cell r="C82">
            <v>15283564</v>
          </cell>
        </row>
        <row r="83">
          <cell r="A83">
            <v>299</v>
          </cell>
          <cell r="B83">
            <v>0</v>
          </cell>
          <cell r="C83">
            <v>0</v>
          </cell>
        </row>
        <row r="86">
          <cell r="A86">
            <v>401</v>
          </cell>
          <cell r="B86">
            <v>79036491</v>
          </cell>
          <cell r="C86">
            <v>945031362</v>
          </cell>
        </row>
        <row r="87">
          <cell r="A87">
            <v>401</v>
          </cell>
          <cell r="B87">
            <v>79036491</v>
          </cell>
          <cell r="C87">
            <v>945031362</v>
          </cell>
        </row>
        <row r="88">
          <cell r="A88">
            <v>402</v>
          </cell>
          <cell r="B88">
            <v>7547715</v>
          </cell>
          <cell r="C88">
            <v>93130340</v>
          </cell>
        </row>
        <row r="89">
          <cell r="A89">
            <v>403</v>
          </cell>
          <cell r="B89">
            <v>27138482</v>
          </cell>
          <cell r="C89">
            <v>314726895</v>
          </cell>
        </row>
        <row r="90">
          <cell r="A90">
            <v>404</v>
          </cell>
          <cell r="B90">
            <v>1245731</v>
          </cell>
          <cell r="C90">
            <v>14505900</v>
          </cell>
        </row>
        <row r="91">
          <cell r="A91">
            <v>406</v>
          </cell>
          <cell r="B91">
            <v>15479</v>
          </cell>
          <cell r="C91">
            <v>185749</v>
          </cell>
        </row>
        <row r="92">
          <cell r="A92">
            <v>407</v>
          </cell>
          <cell r="B92">
            <v>19742649</v>
          </cell>
          <cell r="C92">
            <v>5840091</v>
          </cell>
        </row>
        <row r="93">
          <cell r="A93">
            <v>408</v>
          </cell>
          <cell r="B93">
            <v>14693063</v>
          </cell>
          <cell r="C93">
            <v>165347800</v>
          </cell>
        </row>
        <row r="94">
          <cell r="A94">
            <v>409</v>
          </cell>
          <cell r="B94">
            <v>9166975</v>
          </cell>
          <cell r="C94">
            <v>65334289</v>
          </cell>
        </row>
        <row r="95">
          <cell r="A95">
            <v>410</v>
          </cell>
          <cell r="B95">
            <v>61888561</v>
          </cell>
          <cell r="C95">
            <v>589525183</v>
          </cell>
        </row>
        <row r="96">
          <cell r="A96">
            <v>411</v>
          </cell>
          <cell r="B96">
            <v>-70316789</v>
          </cell>
          <cell r="C96">
            <v>-593605023</v>
          </cell>
        </row>
        <row r="97">
          <cell r="A97">
            <v>415</v>
          </cell>
          <cell r="B97">
            <v>-407467</v>
          </cell>
          <cell r="C97">
            <v>-4829082</v>
          </cell>
        </row>
        <row r="98">
          <cell r="A98">
            <v>416</v>
          </cell>
          <cell r="B98">
            <v>159540</v>
          </cell>
          <cell r="C98">
            <v>1950534</v>
          </cell>
        </row>
        <row r="99">
          <cell r="A99">
            <v>417</v>
          </cell>
          <cell r="B99">
            <v>0</v>
          </cell>
          <cell r="C99">
            <v>0</v>
          </cell>
        </row>
        <row r="100">
          <cell r="A100">
            <v>418</v>
          </cell>
          <cell r="B100">
            <v>7769</v>
          </cell>
          <cell r="C100">
            <v>92705</v>
          </cell>
        </row>
        <row r="101">
          <cell r="A101">
            <v>419</v>
          </cell>
          <cell r="B101">
            <v>-1395081</v>
          </cell>
          <cell r="C101">
            <v>-10486174</v>
          </cell>
        </row>
        <row r="102">
          <cell r="A102">
            <v>421</v>
          </cell>
          <cell r="B102">
            <v>-47852</v>
          </cell>
          <cell r="C102">
            <v>-1139026</v>
          </cell>
        </row>
        <row r="103">
          <cell r="A103">
            <v>425</v>
          </cell>
          <cell r="B103">
            <v>4247</v>
          </cell>
          <cell r="C103">
            <v>50959</v>
          </cell>
        </row>
        <row r="104">
          <cell r="A104">
            <v>426</v>
          </cell>
          <cell r="B104">
            <v>-87719</v>
          </cell>
          <cell r="C104">
            <v>3554593</v>
          </cell>
        </row>
        <row r="105">
          <cell r="A105">
            <v>427</v>
          </cell>
          <cell r="B105">
            <v>9693099</v>
          </cell>
          <cell r="C105">
            <v>108058368</v>
          </cell>
        </row>
        <row r="106">
          <cell r="A106">
            <v>428</v>
          </cell>
          <cell r="B106">
            <v>202170</v>
          </cell>
          <cell r="C106">
            <v>2249623</v>
          </cell>
        </row>
        <row r="107">
          <cell r="A107">
            <v>429</v>
          </cell>
          <cell r="B107">
            <v>0</v>
          </cell>
          <cell r="C107">
            <v>0</v>
          </cell>
        </row>
        <row r="108">
          <cell r="A108">
            <v>430</v>
          </cell>
          <cell r="B108">
            <v>0</v>
          </cell>
          <cell r="C108">
            <v>0</v>
          </cell>
        </row>
        <row r="109">
          <cell r="A109">
            <v>431</v>
          </cell>
          <cell r="B109">
            <v>424152</v>
          </cell>
          <cell r="C109">
            <v>8979557</v>
          </cell>
        </row>
        <row r="110">
          <cell r="A110" t="str">
            <v>FERC 431 adjust</v>
          </cell>
          <cell r="B110">
            <v>17628</v>
          </cell>
          <cell r="C110">
            <v>544049</v>
          </cell>
        </row>
        <row r="111">
          <cell r="A111">
            <v>432</v>
          </cell>
          <cell r="B111">
            <v>-666703</v>
          </cell>
          <cell r="C111">
            <v>-4638657</v>
          </cell>
        </row>
        <row r="112">
          <cell r="A112">
            <v>433</v>
          </cell>
          <cell r="B112">
            <v>36335484</v>
          </cell>
          <cell r="C112">
            <v>6997569</v>
          </cell>
        </row>
        <row r="113">
          <cell r="A113">
            <v>438</v>
          </cell>
          <cell r="B113">
            <v>0</v>
          </cell>
          <cell r="C113">
            <v>311731586</v>
          </cell>
        </row>
        <row r="114">
          <cell r="A114">
            <v>439</v>
          </cell>
          <cell r="B114">
            <v>0</v>
          </cell>
          <cell r="C114">
            <v>0</v>
          </cell>
        </row>
        <row r="115">
          <cell r="A115">
            <v>440</v>
          </cell>
          <cell r="B115">
            <v>-113999079</v>
          </cell>
          <cell r="C115">
            <v>-1058808233</v>
          </cell>
        </row>
        <row r="116">
          <cell r="A116">
            <v>442</v>
          </cell>
          <cell r="B116">
            <v>-67344546</v>
          </cell>
          <cell r="C116">
            <v>-726000271</v>
          </cell>
        </row>
        <row r="117">
          <cell r="A117">
            <v>444</v>
          </cell>
          <cell r="B117">
            <v>-2352039</v>
          </cell>
          <cell r="C117">
            <v>-28147023</v>
          </cell>
        </row>
        <row r="118">
          <cell r="A118">
            <v>445</v>
          </cell>
          <cell r="B118">
            <v>-14900492</v>
          </cell>
          <cell r="C118">
            <v>-155079442</v>
          </cell>
        </row>
        <row r="119">
          <cell r="A119">
            <v>447</v>
          </cell>
          <cell r="B119">
            <v>-658648</v>
          </cell>
          <cell r="C119">
            <v>-4473278</v>
          </cell>
        </row>
        <row r="120">
          <cell r="A120">
            <v>449</v>
          </cell>
          <cell r="B120">
            <v>40053</v>
          </cell>
          <cell r="C120">
            <v>3430249</v>
          </cell>
        </row>
        <row r="121">
          <cell r="A121">
            <v>451</v>
          </cell>
          <cell r="B121">
            <v>-2224906</v>
          </cell>
          <cell r="C121">
            <v>-25445270</v>
          </cell>
        </row>
        <row r="122">
          <cell r="A122">
            <v>454</v>
          </cell>
          <cell r="B122">
            <v>-1075074</v>
          </cell>
          <cell r="C122">
            <v>-12918649</v>
          </cell>
        </row>
        <row r="123">
          <cell r="A123">
            <v>455</v>
          </cell>
          <cell r="B123">
            <v>-317259</v>
          </cell>
          <cell r="C123">
            <v>-3584184</v>
          </cell>
        </row>
        <row r="124">
          <cell r="A124">
            <v>456</v>
          </cell>
          <cell r="B124">
            <v>8451995</v>
          </cell>
          <cell r="C124">
            <v>-12995675</v>
          </cell>
        </row>
        <row r="125">
          <cell r="A125">
            <v>555</v>
          </cell>
          <cell r="B125">
            <v>6916497</v>
          </cell>
          <cell r="C125">
            <v>49735790</v>
          </cell>
        </row>
        <row r="126">
          <cell r="A126">
            <v>55539</v>
          </cell>
          <cell r="B126">
            <v>0</v>
          </cell>
          <cell r="C126">
            <v>0</v>
          </cell>
        </row>
        <row r="127">
          <cell r="A127">
            <v>10102</v>
          </cell>
          <cell r="B127">
            <v>28340061</v>
          </cell>
          <cell r="C127">
            <v>11667396</v>
          </cell>
        </row>
        <row r="128">
          <cell r="A128">
            <v>10120</v>
          </cell>
          <cell r="B128">
            <v>0</v>
          </cell>
          <cell r="C128">
            <v>0</v>
          </cell>
        </row>
        <row r="129">
          <cell r="A129">
            <v>10502</v>
          </cell>
          <cell r="B129">
            <v>0</v>
          </cell>
          <cell r="C129">
            <v>0</v>
          </cell>
        </row>
        <row r="130">
          <cell r="A130">
            <v>10503</v>
          </cell>
          <cell r="B130">
            <v>0</v>
          </cell>
          <cell r="C130">
            <v>0</v>
          </cell>
        </row>
        <row r="131">
          <cell r="A131">
            <v>10504</v>
          </cell>
          <cell r="B131">
            <v>0</v>
          </cell>
          <cell r="C131">
            <v>0</v>
          </cell>
        </row>
        <row r="132">
          <cell r="A132">
            <v>10505</v>
          </cell>
          <cell r="B132">
            <v>0</v>
          </cell>
          <cell r="C132">
            <v>0</v>
          </cell>
        </row>
        <row r="133">
          <cell r="A133">
            <v>10523</v>
          </cell>
          <cell r="B133">
            <v>0</v>
          </cell>
          <cell r="C133">
            <v>0</v>
          </cell>
        </row>
        <row r="134">
          <cell r="A134">
            <v>10524</v>
          </cell>
          <cell r="B134">
            <v>0</v>
          </cell>
          <cell r="C134">
            <v>0</v>
          </cell>
        </row>
        <row r="135">
          <cell r="A135">
            <v>10525</v>
          </cell>
          <cell r="B135">
            <v>0</v>
          </cell>
          <cell r="C135">
            <v>0</v>
          </cell>
        </row>
        <row r="136">
          <cell r="A136">
            <v>10530</v>
          </cell>
          <cell r="B136">
            <v>0</v>
          </cell>
          <cell r="C136">
            <v>0</v>
          </cell>
        </row>
        <row r="137">
          <cell r="A137">
            <v>10561</v>
          </cell>
          <cell r="B137">
            <v>0</v>
          </cell>
          <cell r="C137">
            <v>0</v>
          </cell>
        </row>
        <row r="138">
          <cell r="A138">
            <v>10562</v>
          </cell>
          <cell r="B138">
            <v>0</v>
          </cell>
          <cell r="C138">
            <v>0</v>
          </cell>
        </row>
        <row r="139">
          <cell r="A139">
            <v>10563</v>
          </cell>
          <cell r="B139">
            <v>0</v>
          </cell>
          <cell r="C139">
            <v>0</v>
          </cell>
        </row>
        <row r="140">
          <cell r="A140">
            <v>10805</v>
          </cell>
          <cell r="B140">
            <v>0</v>
          </cell>
          <cell r="C140">
            <v>0</v>
          </cell>
        </row>
        <row r="141">
          <cell r="A141">
            <v>10820</v>
          </cell>
          <cell r="B141">
            <v>0</v>
          </cell>
          <cell r="C141">
            <v>0</v>
          </cell>
        </row>
        <row r="142">
          <cell r="A142">
            <v>14302</v>
          </cell>
          <cell r="B142">
            <v>25112</v>
          </cell>
          <cell r="C142">
            <v>17385</v>
          </cell>
        </row>
        <row r="143">
          <cell r="A143">
            <v>14303</v>
          </cell>
          <cell r="B143">
            <v>0</v>
          </cell>
          <cell r="C143">
            <v>0</v>
          </cell>
        </row>
        <row r="144">
          <cell r="A144">
            <v>14304</v>
          </cell>
          <cell r="B144">
            <v>0</v>
          </cell>
          <cell r="C144">
            <v>0</v>
          </cell>
        </row>
        <row r="145">
          <cell r="A145">
            <v>14305</v>
          </cell>
          <cell r="B145">
            <v>0</v>
          </cell>
          <cell r="C145">
            <v>60</v>
          </cell>
        </row>
        <row r="146">
          <cell r="A146">
            <v>14309</v>
          </cell>
          <cell r="B146">
            <v>0</v>
          </cell>
          <cell r="C146">
            <v>0</v>
          </cell>
        </row>
        <row r="147">
          <cell r="A147">
            <v>14310</v>
          </cell>
          <cell r="B147">
            <v>0</v>
          </cell>
          <cell r="C147">
            <v>0</v>
          </cell>
        </row>
        <row r="148">
          <cell r="A148">
            <v>14340</v>
          </cell>
          <cell r="B148">
            <v>83402</v>
          </cell>
          <cell r="C148">
            <v>10818</v>
          </cell>
        </row>
        <row r="149">
          <cell r="A149">
            <v>14353</v>
          </cell>
          <cell r="B149">
            <v>0</v>
          </cell>
          <cell r="C149">
            <v>0</v>
          </cell>
        </row>
        <row r="150">
          <cell r="A150">
            <v>14355</v>
          </cell>
          <cell r="B150">
            <v>0</v>
          </cell>
          <cell r="C150">
            <v>0</v>
          </cell>
        </row>
        <row r="151">
          <cell r="A151">
            <v>14375</v>
          </cell>
          <cell r="B151">
            <v>0</v>
          </cell>
          <cell r="C151">
            <v>0</v>
          </cell>
        </row>
        <row r="152">
          <cell r="A152">
            <v>16516</v>
          </cell>
          <cell r="B152">
            <v>0</v>
          </cell>
          <cell r="C152">
            <v>0</v>
          </cell>
        </row>
        <row r="153">
          <cell r="A153">
            <v>16553</v>
          </cell>
          <cell r="B153">
            <v>601937</v>
          </cell>
          <cell r="C153">
            <v>732070</v>
          </cell>
        </row>
        <row r="154">
          <cell r="A154">
            <v>16554</v>
          </cell>
          <cell r="B154">
            <v>0</v>
          </cell>
          <cell r="C154">
            <v>0</v>
          </cell>
        </row>
        <row r="155">
          <cell r="A155">
            <v>16560</v>
          </cell>
          <cell r="B155">
            <v>0</v>
          </cell>
          <cell r="C155">
            <v>0</v>
          </cell>
        </row>
        <row r="156">
          <cell r="A156">
            <v>17601</v>
          </cell>
          <cell r="B156">
            <v>0</v>
          </cell>
          <cell r="C156">
            <v>10755</v>
          </cell>
        </row>
        <row r="157">
          <cell r="A157">
            <v>17602</v>
          </cell>
          <cell r="B157">
            <v>513817</v>
          </cell>
          <cell r="C157">
            <v>224729</v>
          </cell>
        </row>
        <row r="158">
          <cell r="A158">
            <v>17603</v>
          </cell>
          <cell r="B158">
            <v>0</v>
          </cell>
          <cell r="C158">
            <v>0</v>
          </cell>
        </row>
        <row r="159">
          <cell r="A159">
            <v>18138</v>
          </cell>
          <cell r="B159">
            <v>0</v>
          </cell>
          <cell r="C159">
            <v>0</v>
          </cell>
        </row>
        <row r="160">
          <cell r="A160">
            <v>18139</v>
          </cell>
          <cell r="B160">
            <v>0</v>
          </cell>
          <cell r="C160">
            <v>0</v>
          </cell>
        </row>
        <row r="161">
          <cell r="A161">
            <v>18140</v>
          </cell>
          <cell r="B161">
            <v>0</v>
          </cell>
          <cell r="C161">
            <v>0</v>
          </cell>
        </row>
        <row r="162">
          <cell r="A162">
            <v>18141</v>
          </cell>
          <cell r="B162">
            <v>0</v>
          </cell>
          <cell r="C162">
            <v>0</v>
          </cell>
        </row>
        <row r="163">
          <cell r="A163">
            <v>18142</v>
          </cell>
          <cell r="B163">
            <v>0</v>
          </cell>
          <cell r="C163">
            <v>0</v>
          </cell>
        </row>
        <row r="164">
          <cell r="A164">
            <v>18143</v>
          </cell>
          <cell r="B164">
            <v>0</v>
          </cell>
          <cell r="C164">
            <v>0</v>
          </cell>
        </row>
        <row r="165">
          <cell r="A165">
            <v>18145</v>
          </cell>
          <cell r="B165">
            <v>0</v>
          </cell>
          <cell r="C165">
            <v>0</v>
          </cell>
        </row>
        <row r="166">
          <cell r="A166">
            <v>18152</v>
          </cell>
          <cell r="B166">
            <v>0</v>
          </cell>
          <cell r="C166">
            <v>0</v>
          </cell>
        </row>
        <row r="167">
          <cell r="A167">
            <v>18222</v>
          </cell>
          <cell r="B167">
            <v>0</v>
          </cell>
          <cell r="C167">
            <v>0</v>
          </cell>
        </row>
        <row r="168">
          <cell r="A168">
            <v>18230</v>
          </cell>
          <cell r="B168">
            <v>71123939</v>
          </cell>
          <cell r="C168">
            <v>63130213</v>
          </cell>
        </row>
        <row r="169">
          <cell r="A169">
            <v>18236</v>
          </cell>
          <cell r="B169">
            <v>0</v>
          </cell>
          <cell r="C169">
            <v>0</v>
          </cell>
        </row>
        <row r="170">
          <cell r="A170">
            <v>18238</v>
          </cell>
          <cell r="B170">
            <v>0</v>
          </cell>
          <cell r="C170">
            <v>0</v>
          </cell>
        </row>
        <row r="171">
          <cell r="A171">
            <v>18241</v>
          </cell>
          <cell r="B171">
            <v>0</v>
          </cell>
          <cell r="C171">
            <v>0</v>
          </cell>
        </row>
        <row r="172">
          <cell r="A172">
            <v>18243</v>
          </cell>
          <cell r="B172">
            <v>0</v>
          </cell>
          <cell r="C172">
            <v>0</v>
          </cell>
        </row>
        <row r="173">
          <cell r="A173">
            <v>18244</v>
          </cell>
          <cell r="B173">
            <v>0</v>
          </cell>
          <cell r="C173">
            <v>0</v>
          </cell>
        </row>
        <row r="174">
          <cell r="A174">
            <v>18246</v>
          </cell>
          <cell r="B174">
            <v>0</v>
          </cell>
          <cell r="C174">
            <v>0</v>
          </cell>
        </row>
        <row r="175">
          <cell r="A175">
            <v>18280</v>
          </cell>
          <cell r="B175">
            <v>0</v>
          </cell>
          <cell r="C175">
            <v>0</v>
          </cell>
        </row>
        <row r="176">
          <cell r="A176">
            <v>18281</v>
          </cell>
          <cell r="B176">
            <v>2855979</v>
          </cell>
          <cell r="C176">
            <v>3229618</v>
          </cell>
        </row>
        <row r="177">
          <cell r="A177">
            <v>18282</v>
          </cell>
        </row>
        <row r="178">
          <cell r="A178">
            <v>18283</v>
          </cell>
          <cell r="B178">
            <v>0</v>
          </cell>
          <cell r="C178">
            <v>0</v>
          </cell>
        </row>
        <row r="179">
          <cell r="A179">
            <v>18284</v>
          </cell>
          <cell r="B179">
            <v>0</v>
          </cell>
          <cell r="C179">
            <v>0</v>
          </cell>
        </row>
        <row r="180">
          <cell r="A180">
            <v>18285</v>
          </cell>
          <cell r="B180">
            <v>0</v>
          </cell>
          <cell r="C180">
            <v>0</v>
          </cell>
        </row>
        <row r="181">
          <cell r="A181">
            <v>18286</v>
          </cell>
          <cell r="B181">
            <v>0</v>
          </cell>
          <cell r="C181">
            <v>0</v>
          </cell>
        </row>
        <row r="182">
          <cell r="A182">
            <v>18287</v>
          </cell>
          <cell r="B182">
            <v>0</v>
          </cell>
          <cell r="C182">
            <v>0</v>
          </cell>
        </row>
        <row r="183">
          <cell r="A183">
            <v>18288</v>
          </cell>
          <cell r="B183">
            <v>0</v>
          </cell>
          <cell r="C183">
            <v>0</v>
          </cell>
        </row>
        <row r="184">
          <cell r="A184">
            <v>18289</v>
          </cell>
          <cell r="B184">
            <v>0</v>
          </cell>
          <cell r="C184">
            <v>0</v>
          </cell>
        </row>
        <row r="185">
          <cell r="A185">
            <v>18290</v>
          </cell>
          <cell r="B185">
            <v>0</v>
          </cell>
          <cell r="C185">
            <v>0</v>
          </cell>
        </row>
        <row r="186">
          <cell r="A186">
            <v>18291</v>
          </cell>
          <cell r="B186">
            <v>0</v>
          </cell>
          <cell r="C186">
            <v>0</v>
          </cell>
        </row>
        <row r="187">
          <cell r="A187">
            <v>18292</v>
          </cell>
          <cell r="B187">
            <v>0</v>
          </cell>
          <cell r="C187">
            <v>0</v>
          </cell>
        </row>
        <row r="188">
          <cell r="A188">
            <v>18293</v>
          </cell>
          <cell r="B188">
            <v>0</v>
          </cell>
          <cell r="C188">
            <v>0</v>
          </cell>
        </row>
        <row r="189">
          <cell r="A189">
            <v>18294</v>
          </cell>
          <cell r="B189">
            <v>0</v>
          </cell>
          <cell r="C189">
            <v>0</v>
          </cell>
        </row>
        <row r="190">
          <cell r="A190">
            <v>18295</v>
          </cell>
          <cell r="B190">
            <v>0</v>
          </cell>
          <cell r="C190">
            <v>0</v>
          </cell>
        </row>
        <row r="191">
          <cell r="A191">
            <v>18296</v>
          </cell>
          <cell r="B191">
            <v>0</v>
          </cell>
          <cell r="C191">
            <v>0</v>
          </cell>
        </row>
        <row r="192">
          <cell r="A192">
            <v>18297</v>
          </cell>
          <cell r="B192">
            <v>0</v>
          </cell>
          <cell r="C192">
            <v>0</v>
          </cell>
        </row>
        <row r="193">
          <cell r="A193">
            <v>18298</v>
          </cell>
          <cell r="B193">
            <v>0</v>
          </cell>
          <cell r="C193">
            <v>0</v>
          </cell>
        </row>
        <row r="194">
          <cell r="A194">
            <v>18299</v>
          </cell>
          <cell r="B194">
            <v>0</v>
          </cell>
          <cell r="C194">
            <v>0</v>
          </cell>
        </row>
        <row r="195">
          <cell r="A195">
            <v>18822</v>
          </cell>
          <cell r="B195">
            <v>0</v>
          </cell>
          <cell r="C195">
            <v>0</v>
          </cell>
        </row>
        <row r="196">
          <cell r="A196">
            <v>18910</v>
          </cell>
          <cell r="B196">
            <v>0</v>
          </cell>
          <cell r="C196">
            <v>0</v>
          </cell>
        </row>
        <row r="197">
          <cell r="A197">
            <v>18915</v>
          </cell>
          <cell r="B197">
            <v>0</v>
          </cell>
          <cell r="C197">
            <v>0</v>
          </cell>
        </row>
        <row r="198">
          <cell r="A198">
            <v>18916</v>
          </cell>
          <cell r="B198">
            <v>0</v>
          </cell>
          <cell r="C198">
            <v>0</v>
          </cell>
        </row>
        <row r="199">
          <cell r="A199">
            <v>18921</v>
          </cell>
          <cell r="B199">
            <v>0</v>
          </cell>
          <cell r="C199">
            <v>0</v>
          </cell>
        </row>
        <row r="200">
          <cell r="A200">
            <v>18923</v>
          </cell>
          <cell r="B200">
            <v>0</v>
          </cell>
          <cell r="C200">
            <v>0</v>
          </cell>
        </row>
        <row r="201">
          <cell r="A201">
            <v>18924</v>
          </cell>
          <cell r="B201">
            <v>0</v>
          </cell>
          <cell r="C201">
            <v>0</v>
          </cell>
        </row>
        <row r="202">
          <cell r="A202">
            <v>18925</v>
          </cell>
          <cell r="B202">
            <v>0</v>
          </cell>
          <cell r="C202">
            <v>0</v>
          </cell>
        </row>
        <row r="203">
          <cell r="A203">
            <v>18926</v>
          </cell>
          <cell r="B203">
            <v>0</v>
          </cell>
          <cell r="C203">
            <v>0</v>
          </cell>
        </row>
        <row r="204">
          <cell r="A204">
            <v>18942</v>
          </cell>
          <cell r="B204">
            <v>0</v>
          </cell>
          <cell r="C204">
            <v>0</v>
          </cell>
        </row>
        <row r="205">
          <cell r="A205">
            <v>18943</v>
          </cell>
          <cell r="B205">
            <v>0</v>
          </cell>
          <cell r="C205">
            <v>0</v>
          </cell>
        </row>
        <row r="206">
          <cell r="A206">
            <v>19021</v>
          </cell>
          <cell r="B206">
            <v>45</v>
          </cell>
          <cell r="C206">
            <v>11216</v>
          </cell>
        </row>
        <row r="207">
          <cell r="A207">
            <v>19022</v>
          </cell>
          <cell r="B207">
            <v>164</v>
          </cell>
          <cell r="C207">
            <v>117280</v>
          </cell>
        </row>
        <row r="208">
          <cell r="A208">
            <v>19023</v>
          </cell>
          <cell r="B208">
            <v>0</v>
          </cell>
          <cell r="C208">
            <v>0</v>
          </cell>
        </row>
        <row r="209">
          <cell r="A209">
            <v>19024</v>
          </cell>
          <cell r="B209">
            <v>0</v>
          </cell>
          <cell r="C209">
            <v>0</v>
          </cell>
        </row>
        <row r="210">
          <cell r="A210">
            <v>19025</v>
          </cell>
          <cell r="B210">
            <v>126943891</v>
          </cell>
          <cell r="C210">
            <v>134617894</v>
          </cell>
        </row>
        <row r="211">
          <cell r="A211">
            <v>1900610</v>
          </cell>
          <cell r="B211">
            <v>48372542</v>
          </cell>
          <cell r="C211">
            <v>39064430</v>
          </cell>
        </row>
        <row r="212">
          <cell r="A212">
            <v>20401</v>
          </cell>
          <cell r="B212">
            <v>0</v>
          </cell>
          <cell r="C212">
            <v>0</v>
          </cell>
        </row>
        <row r="213">
          <cell r="A213">
            <v>20402</v>
          </cell>
          <cell r="B213">
            <v>0</v>
          </cell>
          <cell r="C213">
            <v>0</v>
          </cell>
        </row>
        <row r="214">
          <cell r="A214">
            <v>20403</v>
          </cell>
          <cell r="B214">
            <v>0</v>
          </cell>
          <cell r="C214">
            <v>0</v>
          </cell>
        </row>
        <row r="215">
          <cell r="A215">
            <v>20404</v>
          </cell>
          <cell r="B215">
            <v>0</v>
          </cell>
          <cell r="C215">
            <v>0</v>
          </cell>
        </row>
        <row r="216">
          <cell r="A216">
            <v>20405</v>
          </cell>
          <cell r="B216">
            <v>0</v>
          </cell>
          <cell r="C216">
            <v>0</v>
          </cell>
        </row>
        <row r="217">
          <cell r="A217">
            <v>20406</v>
          </cell>
          <cell r="B217">
            <v>0</v>
          </cell>
          <cell r="C217">
            <v>0</v>
          </cell>
        </row>
        <row r="218">
          <cell r="A218">
            <v>21901</v>
          </cell>
          <cell r="B218">
            <v>0</v>
          </cell>
          <cell r="C218">
            <v>0</v>
          </cell>
        </row>
        <row r="219">
          <cell r="A219">
            <v>21902</v>
          </cell>
          <cell r="B219">
            <v>0</v>
          </cell>
          <cell r="C219">
            <v>0</v>
          </cell>
        </row>
        <row r="220">
          <cell r="A220">
            <v>22107</v>
          </cell>
          <cell r="B220">
            <v>0</v>
          </cell>
          <cell r="C220">
            <v>0</v>
          </cell>
        </row>
        <row r="221">
          <cell r="A221">
            <v>22108</v>
          </cell>
          <cell r="B221">
            <v>-2566730320</v>
          </cell>
          <cell r="C221">
            <v>-2328268782</v>
          </cell>
        </row>
        <row r="222">
          <cell r="A222">
            <v>22109</v>
          </cell>
          <cell r="B222">
            <v>0</v>
          </cell>
          <cell r="C222">
            <v>0</v>
          </cell>
        </row>
        <row r="223">
          <cell r="A223">
            <v>22110</v>
          </cell>
          <cell r="B223">
            <v>0</v>
          </cell>
          <cell r="C223">
            <v>0</v>
          </cell>
        </row>
        <row r="224">
          <cell r="A224">
            <v>22111</v>
          </cell>
          <cell r="B224">
            <v>0</v>
          </cell>
          <cell r="C224">
            <v>0</v>
          </cell>
        </row>
        <row r="225">
          <cell r="A225">
            <v>22112</v>
          </cell>
          <cell r="B225">
            <v>0</v>
          </cell>
          <cell r="C225">
            <v>0</v>
          </cell>
        </row>
        <row r="226">
          <cell r="A226">
            <v>22113</v>
          </cell>
          <cell r="B226">
            <v>0</v>
          </cell>
          <cell r="C226">
            <v>0</v>
          </cell>
        </row>
        <row r="227">
          <cell r="A227">
            <v>22117</v>
          </cell>
          <cell r="B227">
            <v>0</v>
          </cell>
          <cell r="C227">
            <v>0</v>
          </cell>
        </row>
        <row r="228">
          <cell r="A228">
            <v>22121</v>
          </cell>
          <cell r="B228">
            <v>0</v>
          </cell>
          <cell r="C228">
            <v>0</v>
          </cell>
        </row>
        <row r="229">
          <cell r="A229">
            <v>22124</v>
          </cell>
          <cell r="B229">
            <v>0</v>
          </cell>
          <cell r="C229">
            <v>0</v>
          </cell>
        </row>
        <row r="230">
          <cell r="A230">
            <v>22125</v>
          </cell>
          <cell r="B230">
            <v>0</v>
          </cell>
          <cell r="C230">
            <v>0</v>
          </cell>
        </row>
        <row r="231">
          <cell r="A231">
            <v>22126</v>
          </cell>
          <cell r="B231">
            <v>0</v>
          </cell>
          <cell r="C231">
            <v>0</v>
          </cell>
        </row>
        <row r="232">
          <cell r="A232">
            <v>22128</v>
          </cell>
          <cell r="B232">
            <v>0</v>
          </cell>
          <cell r="C232">
            <v>0</v>
          </cell>
        </row>
        <row r="233">
          <cell r="A233">
            <v>22129</v>
          </cell>
          <cell r="B233">
            <v>0</v>
          </cell>
          <cell r="C233">
            <v>0</v>
          </cell>
        </row>
        <row r="234">
          <cell r="A234">
            <v>22130</v>
          </cell>
          <cell r="B234">
            <v>0</v>
          </cell>
          <cell r="C234">
            <v>0</v>
          </cell>
        </row>
        <row r="235">
          <cell r="A235">
            <v>22131</v>
          </cell>
          <cell r="B235">
            <v>0</v>
          </cell>
          <cell r="C235">
            <v>0</v>
          </cell>
        </row>
        <row r="236">
          <cell r="A236">
            <v>22132</v>
          </cell>
          <cell r="B236">
            <v>0</v>
          </cell>
          <cell r="C236">
            <v>0</v>
          </cell>
        </row>
        <row r="237">
          <cell r="A237">
            <v>22133</v>
          </cell>
          <cell r="B237">
            <v>0</v>
          </cell>
          <cell r="C237">
            <v>0</v>
          </cell>
        </row>
        <row r="238">
          <cell r="A238">
            <v>22134</v>
          </cell>
          <cell r="B238">
            <v>0</v>
          </cell>
          <cell r="C238">
            <v>0</v>
          </cell>
        </row>
        <row r="239">
          <cell r="A239">
            <v>22137</v>
          </cell>
          <cell r="B239">
            <v>0</v>
          </cell>
          <cell r="C239">
            <v>0</v>
          </cell>
        </row>
        <row r="240">
          <cell r="A240">
            <v>22144</v>
          </cell>
          <cell r="B240">
            <v>0</v>
          </cell>
          <cell r="C240">
            <v>0</v>
          </cell>
        </row>
        <row r="241">
          <cell r="A241">
            <v>22145</v>
          </cell>
          <cell r="B241">
            <v>0</v>
          </cell>
          <cell r="C241">
            <v>0</v>
          </cell>
        </row>
        <row r="242">
          <cell r="A242">
            <v>22146</v>
          </cell>
          <cell r="B242">
            <v>0</v>
          </cell>
          <cell r="C242">
            <v>0</v>
          </cell>
        </row>
        <row r="243">
          <cell r="A243">
            <v>22147</v>
          </cell>
          <cell r="B243">
            <v>0</v>
          </cell>
          <cell r="C243">
            <v>0</v>
          </cell>
        </row>
        <row r="244">
          <cell r="A244">
            <v>22148</v>
          </cell>
          <cell r="B244">
            <v>0</v>
          </cell>
          <cell r="C244">
            <v>0</v>
          </cell>
        </row>
        <row r="245">
          <cell r="A245">
            <v>22149</v>
          </cell>
          <cell r="B245">
            <v>0</v>
          </cell>
          <cell r="C245">
            <v>0</v>
          </cell>
        </row>
        <row r="246">
          <cell r="A246">
            <v>22150</v>
          </cell>
          <cell r="B246">
            <v>0</v>
          </cell>
          <cell r="C246">
            <v>0</v>
          </cell>
        </row>
        <row r="247">
          <cell r="A247">
            <v>22151</v>
          </cell>
          <cell r="B247">
            <v>0</v>
          </cell>
          <cell r="C247">
            <v>0</v>
          </cell>
        </row>
        <row r="248">
          <cell r="A248">
            <v>22154</v>
          </cell>
          <cell r="B248">
            <v>0</v>
          </cell>
          <cell r="C248">
            <v>0</v>
          </cell>
        </row>
        <row r="249">
          <cell r="A249">
            <v>22155</v>
          </cell>
          <cell r="B249">
            <v>0</v>
          </cell>
          <cell r="C249">
            <v>0</v>
          </cell>
        </row>
        <row r="250">
          <cell r="A250">
            <v>22156</v>
          </cell>
          <cell r="B250">
            <v>0</v>
          </cell>
          <cell r="C250">
            <v>0</v>
          </cell>
        </row>
        <row r="251">
          <cell r="A251">
            <v>22157</v>
          </cell>
          <cell r="B251">
            <v>0</v>
          </cell>
          <cell r="C251">
            <v>0</v>
          </cell>
        </row>
        <row r="252">
          <cell r="A252">
            <v>22158</v>
          </cell>
          <cell r="B252">
            <v>0</v>
          </cell>
          <cell r="C252">
            <v>0</v>
          </cell>
        </row>
        <row r="253">
          <cell r="A253">
            <v>22159</v>
          </cell>
          <cell r="B253">
            <v>0</v>
          </cell>
          <cell r="C253">
            <v>0</v>
          </cell>
        </row>
        <row r="254">
          <cell r="A254">
            <v>22160</v>
          </cell>
          <cell r="B254">
            <v>0</v>
          </cell>
          <cell r="C254">
            <v>0</v>
          </cell>
        </row>
        <row r="255">
          <cell r="A255">
            <v>22161</v>
          </cell>
          <cell r="B255">
            <v>0</v>
          </cell>
          <cell r="C255">
            <v>0</v>
          </cell>
        </row>
        <row r="256">
          <cell r="A256">
            <v>22162</v>
          </cell>
          <cell r="B256">
            <v>0</v>
          </cell>
          <cell r="C256">
            <v>0</v>
          </cell>
        </row>
        <row r="257">
          <cell r="A257">
            <v>22163</v>
          </cell>
          <cell r="B257">
            <v>0</v>
          </cell>
          <cell r="C257">
            <v>0</v>
          </cell>
        </row>
        <row r="258">
          <cell r="A258">
            <v>22164</v>
          </cell>
          <cell r="B258">
            <v>0</v>
          </cell>
          <cell r="C258">
            <v>0</v>
          </cell>
        </row>
        <row r="259">
          <cell r="A259">
            <v>22168</v>
          </cell>
          <cell r="B259">
            <v>0</v>
          </cell>
          <cell r="C259">
            <v>0</v>
          </cell>
        </row>
        <row r="260">
          <cell r="A260">
            <v>22601</v>
          </cell>
          <cell r="B260">
            <v>0</v>
          </cell>
          <cell r="C260">
            <v>0</v>
          </cell>
        </row>
        <row r="261">
          <cell r="A261">
            <v>22602</v>
          </cell>
          <cell r="B261">
            <v>0</v>
          </cell>
          <cell r="C261">
            <v>0</v>
          </cell>
        </row>
        <row r="262">
          <cell r="A262">
            <v>22603</v>
          </cell>
          <cell r="B262">
            <v>0</v>
          </cell>
          <cell r="C262">
            <v>0</v>
          </cell>
        </row>
        <row r="263">
          <cell r="A263">
            <v>23004</v>
          </cell>
          <cell r="B263">
            <v>0</v>
          </cell>
          <cell r="C263">
            <v>0</v>
          </cell>
        </row>
        <row r="264">
          <cell r="A264">
            <v>23005</v>
          </cell>
          <cell r="B264">
            <v>0</v>
          </cell>
          <cell r="C264">
            <v>0</v>
          </cell>
        </row>
        <row r="265">
          <cell r="A265">
            <v>23190</v>
          </cell>
          <cell r="B265">
            <v>0</v>
          </cell>
          <cell r="C265">
            <v>0</v>
          </cell>
        </row>
        <row r="266">
          <cell r="A266">
            <v>23176</v>
          </cell>
          <cell r="B266">
            <v>0</v>
          </cell>
          <cell r="C266">
            <v>0</v>
          </cell>
        </row>
        <row r="267">
          <cell r="A267">
            <v>23177</v>
          </cell>
          <cell r="B267">
            <v>0</v>
          </cell>
          <cell r="C267">
            <v>0</v>
          </cell>
        </row>
        <row r="268">
          <cell r="A268">
            <v>23178</v>
          </cell>
          <cell r="B268">
            <v>-91564800</v>
          </cell>
          <cell r="C268">
            <v>-195242180</v>
          </cell>
        </row>
        <row r="269">
          <cell r="A269">
            <v>23179</v>
          </cell>
          <cell r="B269">
            <v>0</v>
          </cell>
          <cell r="C269">
            <v>0</v>
          </cell>
        </row>
        <row r="270">
          <cell r="A270">
            <v>23266</v>
          </cell>
          <cell r="B270">
            <v>0</v>
          </cell>
          <cell r="C270">
            <v>0</v>
          </cell>
        </row>
        <row r="271">
          <cell r="A271">
            <v>23500</v>
          </cell>
          <cell r="B271">
            <v>-105158089</v>
          </cell>
          <cell r="C271">
            <v>-105618845</v>
          </cell>
        </row>
        <row r="272">
          <cell r="A272">
            <v>23501</v>
          </cell>
          <cell r="B272">
            <v>0</v>
          </cell>
          <cell r="C272">
            <v>0</v>
          </cell>
        </row>
        <row r="273">
          <cell r="A273">
            <v>23601</v>
          </cell>
          <cell r="B273">
            <v>0</v>
          </cell>
          <cell r="C273">
            <v>0</v>
          </cell>
        </row>
        <row r="274">
          <cell r="A274">
            <v>23607</v>
          </cell>
          <cell r="B274">
            <v>-157168</v>
          </cell>
          <cell r="C274">
            <v>-146308</v>
          </cell>
        </row>
        <row r="275">
          <cell r="A275">
            <v>23744</v>
          </cell>
          <cell r="B275">
            <v>0</v>
          </cell>
          <cell r="C275">
            <v>0</v>
          </cell>
        </row>
        <row r="276">
          <cell r="A276">
            <v>23751</v>
          </cell>
          <cell r="B276">
            <v>0</v>
          </cell>
          <cell r="C276">
            <v>0</v>
          </cell>
        </row>
        <row r="277">
          <cell r="A277">
            <v>23788</v>
          </cell>
          <cell r="B277">
            <v>0</v>
          </cell>
          <cell r="C277">
            <v>0</v>
          </cell>
        </row>
        <row r="278">
          <cell r="A278">
            <v>23795</v>
          </cell>
          <cell r="B278">
            <v>0</v>
          </cell>
          <cell r="C278">
            <v>0</v>
          </cell>
        </row>
        <row r="279">
          <cell r="A279">
            <v>23796</v>
          </cell>
          <cell r="B279">
            <v>0</v>
          </cell>
          <cell r="C279">
            <v>0</v>
          </cell>
        </row>
        <row r="280">
          <cell r="A280">
            <v>23797</v>
          </cell>
          <cell r="B280">
            <v>0</v>
          </cell>
          <cell r="C280">
            <v>0</v>
          </cell>
        </row>
        <row r="281">
          <cell r="A281">
            <v>23798</v>
          </cell>
          <cell r="B281">
            <v>0</v>
          </cell>
          <cell r="C281">
            <v>0</v>
          </cell>
        </row>
        <row r="282">
          <cell r="A282">
            <v>23799</v>
          </cell>
          <cell r="B282">
            <v>0</v>
          </cell>
          <cell r="C282">
            <v>0</v>
          </cell>
        </row>
        <row r="283">
          <cell r="A283">
            <v>23801</v>
          </cell>
          <cell r="B283">
            <v>0</v>
          </cell>
          <cell r="C283">
            <v>0</v>
          </cell>
        </row>
        <row r="284">
          <cell r="A284">
            <v>24296</v>
          </cell>
          <cell r="B284">
            <v>0</v>
          </cell>
          <cell r="C284">
            <v>0</v>
          </cell>
        </row>
        <row r="285">
          <cell r="A285">
            <v>24299</v>
          </cell>
          <cell r="B285">
            <v>-6788407</v>
          </cell>
          <cell r="C285">
            <v>-2600255</v>
          </cell>
        </row>
        <row r="286">
          <cell r="A286">
            <v>24501</v>
          </cell>
          <cell r="B286">
            <v>0</v>
          </cell>
          <cell r="C286">
            <v>0</v>
          </cell>
        </row>
        <row r="287">
          <cell r="A287">
            <v>24502</v>
          </cell>
          <cell r="B287">
            <v>0</v>
          </cell>
          <cell r="C287">
            <v>-10755</v>
          </cell>
        </row>
        <row r="288">
          <cell r="A288">
            <v>24503</v>
          </cell>
          <cell r="B288">
            <v>0</v>
          </cell>
          <cell r="C288">
            <v>0</v>
          </cell>
        </row>
        <row r="289">
          <cell r="A289">
            <v>25325</v>
          </cell>
          <cell r="B289">
            <v>0</v>
          </cell>
          <cell r="C289">
            <v>0</v>
          </cell>
        </row>
        <row r="290">
          <cell r="A290">
            <v>25395</v>
          </cell>
          <cell r="B290">
            <v>0</v>
          </cell>
          <cell r="C290">
            <v>0</v>
          </cell>
        </row>
        <row r="291">
          <cell r="A291">
            <v>25396</v>
          </cell>
          <cell r="B291">
            <v>0</v>
          </cell>
          <cell r="C291">
            <v>0</v>
          </cell>
        </row>
        <row r="292">
          <cell r="A292">
            <v>25400</v>
          </cell>
          <cell r="B292">
            <v>-620123116</v>
          </cell>
          <cell r="C292">
            <v>-633268873</v>
          </cell>
        </row>
        <row r="293">
          <cell r="A293">
            <v>25401</v>
          </cell>
          <cell r="B293">
            <v>-34289</v>
          </cell>
          <cell r="C293">
            <v>-34315</v>
          </cell>
        </row>
        <row r="294">
          <cell r="A294">
            <v>25461</v>
          </cell>
          <cell r="B294">
            <v>0</v>
          </cell>
          <cell r="C294">
            <v>0</v>
          </cell>
        </row>
        <row r="295">
          <cell r="A295">
            <v>25495</v>
          </cell>
          <cell r="B295">
            <v>0</v>
          </cell>
          <cell r="C295">
            <v>0</v>
          </cell>
        </row>
        <row r="296">
          <cell r="A296">
            <v>25496</v>
          </cell>
          <cell r="B296">
            <v>0</v>
          </cell>
          <cell r="C296">
            <v>0</v>
          </cell>
        </row>
        <row r="297">
          <cell r="A297">
            <v>25497</v>
          </cell>
          <cell r="B297">
            <v>0</v>
          </cell>
          <cell r="C297">
            <v>0</v>
          </cell>
        </row>
        <row r="298">
          <cell r="A298">
            <v>25498</v>
          </cell>
          <cell r="B298">
            <v>0</v>
          </cell>
          <cell r="C298">
            <v>0</v>
          </cell>
        </row>
        <row r="299">
          <cell r="A299">
            <v>25499</v>
          </cell>
          <cell r="B299">
            <v>-14617055</v>
          </cell>
          <cell r="C299">
            <v>-7574511</v>
          </cell>
        </row>
        <row r="300">
          <cell r="A300">
            <v>25512</v>
          </cell>
          <cell r="B300">
            <v>0</v>
          </cell>
          <cell r="C300">
            <v>0</v>
          </cell>
        </row>
        <row r="301">
          <cell r="A301">
            <v>25513</v>
          </cell>
          <cell r="B301">
            <v>0</v>
          </cell>
          <cell r="C301">
            <v>0</v>
          </cell>
        </row>
        <row r="302">
          <cell r="A302">
            <v>25514</v>
          </cell>
          <cell r="B302">
            <v>0</v>
          </cell>
          <cell r="C302">
            <v>0</v>
          </cell>
        </row>
        <row r="303">
          <cell r="A303">
            <v>25515</v>
          </cell>
          <cell r="B303">
            <v>0</v>
          </cell>
          <cell r="C303">
            <v>0</v>
          </cell>
        </row>
        <row r="304">
          <cell r="A304">
            <v>25516</v>
          </cell>
          <cell r="B304">
            <v>0</v>
          </cell>
          <cell r="C304">
            <v>0</v>
          </cell>
        </row>
        <row r="305">
          <cell r="A305">
            <v>25517</v>
          </cell>
          <cell r="B305">
            <v>0</v>
          </cell>
          <cell r="C305">
            <v>0</v>
          </cell>
        </row>
        <row r="306">
          <cell r="A306">
            <v>25518</v>
          </cell>
          <cell r="B306">
            <v>0</v>
          </cell>
          <cell r="C306">
            <v>0</v>
          </cell>
        </row>
        <row r="307">
          <cell r="A307">
            <v>25519</v>
          </cell>
          <cell r="B307">
            <v>0</v>
          </cell>
          <cell r="C307">
            <v>0</v>
          </cell>
        </row>
        <row r="308">
          <cell r="A308">
            <v>25520</v>
          </cell>
          <cell r="B308">
            <v>0</v>
          </cell>
          <cell r="C308">
            <v>0</v>
          </cell>
        </row>
        <row r="309">
          <cell r="A309">
            <v>25521</v>
          </cell>
          <cell r="B309">
            <v>0</v>
          </cell>
          <cell r="C309">
            <v>0</v>
          </cell>
        </row>
        <row r="310">
          <cell r="A310">
            <v>25570</v>
          </cell>
          <cell r="B310">
            <v>0</v>
          </cell>
          <cell r="C310">
            <v>0</v>
          </cell>
        </row>
        <row r="311">
          <cell r="A311">
            <v>25571</v>
          </cell>
          <cell r="B311">
            <v>0</v>
          </cell>
          <cell r="C311">
            <v>0</v>
          </cell>
        </row>
        <row r="312">
          <cell r="A312">
            <v>25630</v>
          </cell>
          <cell r="B312">
            <v>0</v>
          </cell>
          <cell r="C312">
            <v>0</v>
          </cell>
        </row>
        <row r="313">
          <cell r="A313">
            <v>25701</v>
          </cell>
          <cell r="B313">
            <v>0</v>
          </cell>
          <cell r="C313">
            <v>0</v>
          </cell>
        </row>
        <row r="314">
          <cell r="A314">
            <v>28212</v>
          </cell>
          <cell r="B314">
            <v>0</v>
          </cell>
          <cell r="C314">
            <v>0</v>
          </cell>
        </row>
        <row r="315">
          <cell r="A315">
            <v>28215</v>
          </cell>
          <cell r="B315">
            <v>0</v>
          </cell>
          <cell r="C315">
            <v>0</v>
          </cell>
        </row>
        <row r="316">
          <cell r="A316">
            <v>28216</v>
          </cell>
          <cell r="B316">
            <v>0</v>
          </cell>
          <cell r="C316">
            <v>0</v>
          </cell>
        </row>
        <row r="317">
          <cell r="A317">
            <v>28217</v>
          </cell>
          <cell r="B317">
            <v>0</v>
          </cell>
          <cell r="C317">
            <v>0</v>
          </cell>
        </row>
        <row r="318">
          <cell r="A318">
            <v>28218</v>
          </cell>
          <cell r="B318">
            <v>0</v>
          </cell>
          <cell r="C318">
            <v>0</v>
          </cell>
        </row>
        <row r="319">
          <cell r="A319">
            <v>28225</v>
          </cell>
          <cell r="B319">
            <v>373682745</v>
          </cell>
          <cell r="C319">
            <v>396456337</v>
          </cell>
        </row>
        <row r="320">
          <cell r="A320">
            <v>28340</v>
          </cell>
          <cell r="B320">
            <v>0</v>
          </cell>
          <cell r="C320">
            <v>0</v>
          </cell>
        </row>
        <row r="321">
          <cell r="A321">
            <v>40100</v>
          </cell>
        </row>
        <row r="322">
          <cell r="A322">
            <v>40101</v>
          </cell>
          <cell r="B322">
            <v>45606160</v>
          </cell>
          <cell r="C322">
            <v>566411502</v>
          </cell>
        </row>
        <row r="323">
          <cell r="A323">
            <v>40102</v>
          </cell>
          <cell r="B323">
            <v>33430331</v>
          </cell>
          <cell r="C323">
            <v>380046491</v>
          </cell>
        </row>
        <row r="324">
          <cell r="A324">
            <v>40201</v>
          </cell>
        </row>
        <row r="325">
          <cell r="A325">
            <v>40202</v>
          </cell>
        </row>
        <row r="326">
          <cell r="A326">
            <v>40203</v>
          </cell>
        </row>
        <row r="327">
          <cell r="A327">
            <v>40204</v>
          </cell>
        </row>
        <row r="328">
          <cell r="A328">
            <v>40330</v>
          </cell>
          <cell r="B328">
            <v>1671838</v>
          </cell>
          <cell r="C328">
            <v>20041998</v>
          </cell>
        </row>
        <row r="329">
          <cell r="A329">
            <v>40701</v>
          </cell>
          <cell r="B329">
            <v>0</v>
          </cell>
          <cell r="C329">
            <v>0</v>
          </cell>
        </row>
        <row r="330">
          <cell r="A330">
            <v>40702</v>
          </cell>
          <cell r="B330">
            <v>0</v>
          </cell>
          <cell r="C330">
            <v>0</v>
          </cell>
        </row>
        <row r="331">
          <cell r="A331">
            <v>40730</v>
          </cell>
          <cell r="B331">
            <v>3949496</v>
          </cell>
          <cell r="C331">
            <v>23696976</v>
          </cell>
        </row>
        <row r="332">
          <cell r="A332">
            <v>40731</v>
          </cell>
          <cell r="B332">
            <v>9982246</v>
          </cell>
          <cell r="C332">
            <v>27923846</v>
          </cell>
        </row>
        <row r="333">
          <cell r="A333">
            <v>40732</v>
          </cell>
          <cell r="B333">
            <v>128947</v>
          </cell>
          <cell r="C333">
            <v>2160661</v>
          </cell>
        </row>
        <row r="334">
          <cell r="A334">
            <v>40733</v>
          </cell>
          <cell r="B334">
            <v>0</v>
          </cell>
          <cell r="C334">
            <v>3143105</v>
          </cell>
        </row>
        <row r="335">
          <cell r="A335">
            <v>40734</v>
          </cell>
          <cell r="B335">
            <v>0</v>
          </cell>
          <cell r="C335">
            <v>0</v>
          </cell>
        </row>
        <row r="336">
          <cell r="A336">
            <v>40735</v>
          </cell>
          <cell r="B336">
            <v>0</v>
          </cell>
          <cell r="C336">
            <v>0</v>
          </cell>
        </row>
        <row r="337">
          <cell r="A337">
            <v>40736</v>
          </cell>
          <cell r="B337">
            <v>0</v>
          </cell>
          <cell r="C337">
            <v>0</v>
          </cell>
        </row>
        <row r="338">
          <cell r="A338">
            <v>40737</v>
          </cell>
          <cell r="B338">
            <v>1616220</v>
          </cell>
          <cell r="C338">
            <v>10930859</v>
          </cell>
        </row>
        <row r="339">
          <cell r="A339">
            <v>40738</v>
          </cell>
          <cell r="B339">
            <v>466937</v>
          </cell>
          <cell r="C339">
            <v>4951713</v>
          </cell>
        </row>
        <row r="340">
          <cell r="A340">
            <v>40739</v>
          </cell>
          <cell r="B340">
            <v>1992235</v>
          </cell>
          <cell r="C340">
            <v>7347718</v>
          </cell>
        </row>
        <row r="341">
          <cell r="A341">
            <v>40740</v>
          </cell>
          <cell r="B341">
            <v>0</v>
          </cell>
          <cell r="C341">
            <v>-43406058</v>
          </cell>
        </row>
        <row r="342">
          <cell r="A342">
            <v>40741</v>
          </cell>
          <cell r="B342">
            <v>0</v>
          </cell>
          <cell r="C342">
            <v>-6024157</v>
          </cell>
        </row>
        <row r="343">
          <cell r="A343">
            <v>40742</v>
          </cell>
          <cell r="B343">
            <v>-264113</v>
          </cell>
          <cell r="C343">
            <v>-2100257</v>
          </cell>
        </row>
        <row r="344">
          <cell r="A344">
            <v>40743</v>
          </cell>
          <cell r="B344">
            <v>0</v>
          </cell>
          <cell r="C344">
            <v>0</v>
          </cell>
        </row>
        <row r="345">
          <cell r="A345">
            <v>40744</v>
          </cell>
          <cell r="B345">
            <v>0</v>
          </cell>
          <cell r="C345">
            <v>0</v>
          </cell>
        </row>
        <row r="346">
          <cell r="A346">
            <v>40745</v>
          </cell>
          <cell r="B346">
            <v>0</v>
          </cell>
          <cell r="C346">
            <v>0</v>
          </cell>
        </row>
        <row r="347">
          <cell r="A347">
            <v>40746</v>
          </cell>
          <cell r="B347">
            <v>0</v>
          </cell>
          <cell r="C347">
            <v>-288080</v>
          </cell>
        </row>
        <row r="348">
          <cell r="A348">
            <v>40747</v>
          </cell>
          <cell r="B348">
            <v>-1247596</v>
          </cell>
          <cell r="C348">
            <v>-12753703</v>
          </cell>
        </row>
        <row r="349">
          <cell r="A349">
            <v>40748</v>
          </cell>
          <cell r="B349">
            <v>0</v>
          </cell>
          <cell r="C349">
            <v>-1856149</v>
          </cell>
        </row>
        <row r="350">
          <cell r="A350">
            <v>40749</v>
          </cell>
          <cell r="B350">
            <v>0</v>
          </cell>
          <cell r="C350">
            <v>0</v>
          </cell>
        </row>
        <row r="351">
          <cell r="A351">
            <v>40751</v>
          </cell>
          <cell r="B351">
            <v>3117055</v>
          </cell>
          <cell r="C351">
            <v>-3160922</v>
          </cell>
        </row>
        <row r="352">
          <cell r="A352">
            <v>40752</v>
          </cell>
          <cell r="B352">
            <v>0</v>
          </cell>
          <cell r="C352">
            <v>-4767332</v>
          </cell>
        </row>
        <row r="353">
          <cell r="A353">
            <v>40800</v>
          </cell>
          <cell r="B353">
            <v>-443556</v>
          </cell>
          <cell r="C353">
            <v>-5291100</v>
          </cell>
        </row>
        <row r="354">
          <cell r="A354">
            <v>40810</v>
          </cell>
          <cell r="B354">
            <v>0</v>
          </cell>
          <cell r="C354">
            <v>0</v>
          </cell>
        </row>
        <row r="355">
          <cell r="A355">
            <v>40811</v>
          </cell>
          <cell r="B355">
            <v>0</v>
          </cell>
          <cell r="C355">
            <v>1764</v>
          </cell>
        </row>
        <row r="356">
          <cell r="A356">
            <v>40812</v>
          </cell>
          <cell r="B356">
            <v>1176063</v>
          </cell>
          <cell r="C356">
            <v>15235456</v>
          </cell>
        </row>
        <row r="357">
          <cell r="A357">
            <v>9184100</v>
          </cell>
          <cell r="B357">
            <v>432005</v>
          </cell>
          <cell r="C357">
            <v>4764299</v>
          </cell>
        </row>
        <row r="358">
          <cell r="A358">
            <v>6018999</v>
          </cell>
          <cell r="B358">
            <v>443556</v>
          </cell>
          <cell r="C358">
            <v>5291100</v>
          </cell>
        </row>
        <row r="359">
          <cell r="A359" t="str">
            <v>Non 2201</v>
          </cell>
          <cell r="B359">
            <v>-36078</v>
          </cell>
          <cell r="C359">
            <v>-505046</v>
          </cell>
        </row>
        <row r="360">
          <cell r="A360">
            <v>40813</v>
          </cell>
          <cell r="B360">
            <v>4479333</v>
          </cell>
          <cell r="C360">
            <v>60602919</v>
          </cell>
        </row>
        <row r="361">
          <cell r="A361">
            <v>40814</v>
          </cell>
          <cell r="B361">
            <v>4546840</v>
          </cell>
          <cell r="C361">
            <v>45717726</v>
          </cell>
        </row>
        <row r="362">
          <cell r="A362">
            <v>40815</v>
          </cell>
          <cell r="B362">
            <v>4815983</v>
          </cell>
          <cell r="C362">
            <v>47419654</v>
          </cell>
        </row>
        <row r="363">
          <cell r="A363">
            <v>40816</v>
          </cell>
          <cell r="B363">
            <v>0</v>
          </cell>
          <cell r="C363">
            <v>15630</v>
          </cell>
        </row>
        <row r="364">
          <cell r="A364">
            <v>40817</v>
          </cell>
          <cell r="B364">
            <v>8903</v>
          </cell>
          <cell r="C364">
            <v>8903</v>
          </cell>
        </row>
        <row r="365">
          <cell r="A365">
            <v>40910</v>
          </cell>
          <cell r="B365">
            <v>8339733</v>
          </cell>
          <cell r="C365">
            <v>59794036</v>
          </cell>
        </row>
        <row r="366">
          <cell r="A366">
            <v>40911</v>
          </cell>
        </row>
        <row r="367">
          <cell r="A367">
            <v>40920</v>
          </cell>
          <cell r="B367">
            <v>121921</v>
          </cell>
          <cell r="C367">
            <v>159727</v>
          </cell>
        </row>
        <row r="368">
          <cell r="A368">
            <v>40921</v>
          </cell>
        </row>
        <row r="369">
          <cell r="A369">
            <v>41017</v>
          </cell>
          <cell r="B369">
            <v>1529879</v>
          </cell>
          <cell r="C369">
            <v>1608396</v>
          </cell>
        </row>
        <row r="370">
          <cell r="A370">
            <v>41018</v>
          </cell>
          <cell r="B370">
            <v>316154</v>
          </cell>
          <cell r="C370">
            <v>861925</v>
          </cell>
        </row>
        <row r="371">
          <cell r="A371">
            <v>41048</v>
          </cell>
          <cell r="B371">
            <v>0</v>
          </cell>
          <cell r="C371">
            <v>0</v>
          </cell>
        </row>
        <row r="372">
          <cell r="A372">
            <v>41059</v>
          </cell>
          <cell r="B372">
            <v>16</v>
          </cell>
          <cell r="C372">
            <v>43367</v>
          </cell>
        </row>
        <row r="373">
          <cell r="A373">
            <v>41069</v>
          </cell>
          <cell r="B373">
            <v>61</v>
          </cell>
          <cell r="C373">
            <v>533779</v>
          </cell>
        </row>
        <row r="374">
          <cell r="A374">
            <v>41080</v>
          </cell>
          <cell r="B374">
            <v>0</v>
          </cell>
          <cell r="C374">
            <v>0</v>
          </cell>
        </row>
        <row r="375">
          <cell r="A375">
            <v>41081</v>
          </cell>
          <cell r="B375">
            <v>0</v>
          </cell>
          <cell r="C375">
            <v>0</v>
          </cell>
        </row>
        <row r="376">
          <cell r="A376">
            <v>41082</v>
          </cell>
          <cell r="B376">
            <v>0</v>
          </cell>
          <cell r="C376">
            <v>0</v>
          </cell>
        </row>
        <row r="377">
          <cell r="A377">
            <v>41083</v>
          </cell>
          <cell r="B377">
            <v>0</v>
          </cell>
          <cell r="C377">
            <v>0</v>
          </cell>
        </row>
        <row r="378">
          <cell r="A378">
            <v>41084</v>
          </cell>
          <cell r="B378">
            <v>0</v>
          </cell>
          <cell r="C378">
            <v>0</v>
          </cell>
        </row>
        <row r="379">
          <cell r="A379">
            <v>41085</v>
          </cell>
          <cell r="B379">
            <v>0</v>
          </cell>
          <cell r="C379">
            <v>0</v>
          </cell>
        </row>
        <row r="380">
          <cell r="A380">
            <v>41086</v>
          </cell>
          <cell r="B380">
            <v>0</v>
          </cell>
          <cell r="C380">
            <v>0</v>
          </cell>
        </row>
        <row r="381">
          <cell r="A381">
            <v>41101</v>
          </cell>
          <cell r="B381">
            <v>-48936762</v>
          </cell>
          <cell r="C381">
            <v>-117005459</v>
          </cell>
        </row>
        <row r="382">
          <cell r="A382">
            <v>41102</v>
          </cell>
          <cell r="B382">
            <v>-18952739</v>
          </cell>
          <cell r="C382">
            <v>-570797659</v>
          </cell>
        </row>
        <row r="383">
          <cell r="A383">
            <v>41103</v>
          </cell>
          <cell r="B383">
            <v>0</v>
          </cell>
          <cell r="C383">
            <v>0</v>
          </cell>
        </row>
        <row r="384">
          <cell r="A384">
            <v>41104</v>
          </cell>
          <cell r="B384">
            <v>0</v>
          </cell>
          <cell r="C384">
            <v>0</v>
          </cell>
        </row>
        <row r="385">
          <cell r="A385">
            <v>41105</v>
          </cell>
          <cell r="B385">
            <v>0</v>
          </cell>
          <cell r="C385">
            <v>0</v>
          </cell>
        </row>
        <row r="386">
          <cell r="A386">
            <v>41106</v>
          </cell>
          <cell r="B386">
            <v>0</v>
          </cell>
          <cell r="C386">
            <v>0</v>
          </cell>
        </row>
        <row r="387">
          <cell r="A387">
            <v>41107</v>
          </cell>
          <cell r="B387">
            <v>0</v>
          </cell>
          <cell r="C387">
            <v>0</v>
          </cell>
        </row>
        <row r="388">
          <cell r="A388">
            <v>41108</v>
          </cell>
          <cell r="B388">
            <v>0</v>
          </cell>
          <cell r="C388">
            <v>0</v>
          </cell>
        </row>
        <row r="389">
          <cell r="A389">
            <v>41109</v>
          </cell>
          <cell r="B389">
            <v>0</v>
          </cell>
          <cell r="C389">
            <v>0</v>
          </cell>
        </row>
        <row r="390">
          <cell r="A390">
            <v>41110</v>
          </cell>
          <cell r="B390">
            <v>0</v>
          </cell>
          <cell r="C390">
            <v>0</v>
          </cell>
        </row>
        <row r="391">
          <cell r="A391">
            <v>41111</v>
          </cell>
          <cell r="B391">
            <v>0</v>
          </cell>
          <cell r="C391">
            <v>0</v>
          </cell>
        </row>
        <row r="392">
          <cell r="A392">
            <v>41112</v>
          </cell>
          <cell r="B392">
            <v>0</v>
          </cell>
          <cell r="C392">
            <v>0</v>
          </cell>
        </row>
        <row r="393">
          <cell r="A393">
            <v>41113</v>
          </cell>
          <cell r="B393">
            <v>0</v>
          </cell>
          <cell r="C393">
            <v>0</v>
          </cell>
        </row>
        <row r="394">
          <cell r="A394">
            <v>41114</v>
          </cell>
          <cell r="B394">
            <v>0</v>
          </cell>
          <cell r="C394">
            <v>0</v>
          </cell>
        </row>
        <row r="395">
          <cell r="A395">
            <v>41115</v>
          </cell>
          <cell r="B395">
            <v>0</v>
          </cell>
          <cell r="C395">
            <v>0</v>
          </cell>
        </row>
        <row r="396">
          <cell r="A396">
            <v>41116</v>
          </cell>
          <cell r="B396">
            <v>0</v>
          </cell>
          <cell r="C396">
            <v>0</v>
          </cell>
        </row>
        <row r="397">
          <cell r="A397">
            <v>41117</v>
          </cell>
          <cell r="B397">
            <v>-1505496</v>
          </cell>
          <cell r="C397">
            <v>-1846497</v>
          </cell>
        </row>
        <row r="398">
          <cell r="A398">
            <v>41118</v>
          </cell>
          <cell r="B398">
            <v>-453310</v>
          </cell>
          <cell r="C398">
            <v>-1781287</v>
          </cell>
        </row>
        <row r="399">
          <cell r="A399">
            <v>41119</v>
          </cell>
          <cell r="B399">
            <v>0</v>
          </cell>
          <cell r="C399">
            <v>0</v>
          </cell>
        </row>
        <row r="400">
          <cell r="A400">
            <v>41120</v>
          </cell>
          <cell r="B400">
            <v>0</v>
          </cell>
          <cell r="C400">
            <v>0</v>
          </cell>
        </row>
        <row r="401">
          <cell r="A401">
            <v>41121</v>
          </cell>
          <cell r="B401">
            <v>0</v>
          </cell>
          <cell r="C401">
            <v>0</v>
          </cell>
        </row>
        <row r="402">
          <cell r="A402">
            <v>41122</v>
          </cell>
          <cell r="B402">
            <v>0</v>
          </cell>
          <cell r="C402">
            <v>0</v>
          </cell>
        </row>
        <row r="403">
          <cell r="A403">
            <v>41123</v>
          </cell>
          <cell r="B403">
            <v>0</v>
          </cell>
          <cell r="C403">
            <v>0</v>
          </cell>
        </row>
        <row r="404">
          <cell r="A404">
            <v>41124</v>
          </cell>
          <cell r="B404">
            <v>0</v>
          </cell>
          <cell r="C404">
            <v>0</v>
          </cell>
        </row>
        <row r="405">
          <cell r="A405">
            <v>41125</v>
          </cell>
          <cell r="B405">
            <v>0</v>
          </cell>
          <cell r="C405">
            <v>0</v>
          </cell>
        </row>
        <row r="406">
          <cell r="A406">
            <v>41126</v>
          </cell>
          <cell r="B406">
            <v>0</v>
          </cell>
          <cell r="C406">
            <v>0</v>
          </cell>
        </row>
        <row r="407">
          <cell r="A407">
            <v>41127</v>
          </cell>
          <cell r="B407">
            <v>0</v>
          </cell>
          <cell r="C407">
            <v>0</v>
          </cell>
        </row>
        <row r="408">
          <cell r="A408">
            <v>41128</v>
          </cell>
          <cell r="B408">
            <v>0</v>
          </cell>
          <cell r="C408">
            <v>0</v>
          </cell>
        </row>
        <row r="409">
          <cell r="A409">
            <v>41129</v>
          </cell>
          <cell r="B409">
            <v>0</v>
          </cell>
          <cell r="C409">
            <v>0</v>
          </cell>
        </row>
        <row r="410">
          <cell r="A410">
            <v>41130</v>
          </cell>
          <cell r="B410">
            <v>0</v>
          </cell>
          <cell r="C410">
            <v>0</v>
          </cell>
        </row>
        <row r="411">
          <cell r="A411">
            <v>41131</v>
          </cell>
          <cell r="B411">
            <v>-467309</v>
          </cell>
          <cell r="C411">
            <v>97948197</v>
          </cell>
        </row>
        <row r="412">
          <cell r="A412">
            <v>41132</v>
          </cell>
          <cell r="B412">
            <v>0</v>
          </cell>
          <cell r="C412">
            <v>0</v>
          </cell>
        </row>
        <row r="413">
          <cell r="A413">
            <v>41133</v>
          </cell>
          <cell r="B413">
            <v>0</v>
          </cell>
          <cell r="C413">
            <v>0</v>
          </cell>
        </row>
        <row r="414">
          <cell r="A414">
            <v>41134</v>
          </cell>
          <cell r="B414">
            <v>0</v>
          </cell>
          <cell r="C414">
            <v>0</v>
          </cell>
        </row>
        <row r="415">
          <cell r="A415">
            <v>41135</v>
          </cell>
          <cell r="B415">
            <v>0</v>
          </cell>
          <cell r="C415">
            <v>0</v>
          </cell>
        </row>
        <row r="416">
          <cell r="A416">
            <v>41136</v>
          </cell>
          <cell r="B416">
            <v>0</v>
          </cell>
          <cell r="C416">
            <v>0</v>
          </cell>
        </row>
        <row r="417">
          <cell r="A417">
            <v>41137</v>
          </cell>
          <cell r="B417">
            <v>0</v>
          </cell>
          <cell r="C417">
            <v>0</v>
          </cell>
        </row>
        <row r="418">
          <cell r="A418">
            <v>41138</v>
          </cell>
          <cell r="B418">
            <v>0</v>
          </cell>
          <cell r="C418">
            <v>0</v>
          </cell>
        </row>
        <row r="419">
          <cell r="A419">
            <v>41139</v>
          </cell>
          <cell r="B419">
            <v>0</v>
          </cell>
          <cell r="C419">
            <v>0</v>
          </cell>
        </row>
        <row r="420">
          <cell r="A420">
            <v>41140</v>
          </cell>
          <cell r="B420">
            <v>0</v>
          </cell>
          <cell r="C420">
            <v>0</v>
          </cell>
        </row>
        <row r="421">
          <cell r="A421">
            <v>41141</v>
          </cell>
          <cell r="B421">
            <v>-4</v>
          </cell>
          <cell r="C421">
            <v>-52</v>
          </cell>
        </row>
        <row r="422">
          <cell r="A422">
            <v>41142</v>
          </cell>
          <cell r="B422">
            <v>0</v>
          </cell>
          <cell r="C422">
            <v>0</v>
          </cell>
        </row>
        <row r="423">
          <cell r="A423">
            <v>41143</v>
          </cell>
          <cell r="B423">
            <v>0</v>
          </cell>
          <cell r="C423">
            <v>0</v>
          </cell>
        </row>
        <row r="424">
          <cell r="A424">
            <v>41144</v>
          </cell>
          <cell r="B424">
            <v>0</v>
          </cell>
          <cell r="C424">
            <v>0</v>
          </cell>
        </row>
        <row r="425">
          <cell r="A425">
            <v>41145</v>
          </cell>
          <cell r="B425">
            <v>0</v>
          </cell>
          <cell r="C425">
            <v>0</v>
          </cell>
        </row>
        <row r="426">
          <cell r="A426">
            <v>41146</v>
          </cell>
          <cell r="B426">
            <v>0</v>
          </cell>
          <cell r="C426">
            <v>0</v>
          </cell>
        </row>
        <row r="427">
          <cell r="A427">
            <v>41147</v>
          </cell>
          <cell r="B427">
            <v>0</v>
          </cell>
          <cell r="C427">
            <v>0</v>
          </cell>
        </row>
        <row r="428">
          <cell r="A428">
            <v>41148</v>
          </cell>
          <cell r="B428">
            <v>0</v>
          </cell>
          <cell r="C428">
            <v>0</v>
          </cell>
        </row>
        <row r="429">
          <cell r="A429">
            <v>41149</v>
          </cell>
          <cell r="B429">
            <v>0</v>
          </cell>
          <cell r="C429">
            <v>0</v>
          </cell>
        </row>
        <row r="430">
          <cell r="A430">
            <v>41150</v>
          </cell>
          <cell r="B430">
            <v>0</v>
          </cell>
          <cell r="C430">
            <v>0</v>
          </cell>
        </row>
        <row r="431">
          <cell r="A431">
            <v>41151</v>
          </cell>
          <cell r="B431">
            <v>0</v>
          </cell>
          <cell r="C431">
            <v>0</v>
          </cell>
        </row>
        <row r="432">
          <cell r="A432">
            <v>41152</v>
          </cell>
          <cell r="B432">
            <v>0</v>
          </cell>
          <cell r="C432">
            <v>0</v>
          </cell>
        </row>
        <row r="433">
          <cell r="A433">
            <v>41153</v>
          </cell>
          <cell r="B433">
            <v>0</v>
          </cell>
          <cell r="C433">
            <v>0</v>
          </cell>
        </row>
        <row r="434">
          <cell r="A434">
            <v>41159</v>
          </cell>
          <cell r="B434">
            <v>0</v>
          </cell>
          <cell r="C434">
            <v>-22546</v>
          </cell>
        </row>
        <row r="435">
          <cell r="A435">
            <v>41160</v>
          </cell>
          <cell r="B435">
            <v>0</v>
          </cell>
          <cell r="C435">
            <v>0</v>
          </cell>
        </row>
        <row r="436">
          <cell r="A436">
            <v>41169</v>
          </cell>
          <cell r="B436">
            <v>-3</v>
          </cell>
          <cell r="C436">
            <v>-99626</v>
          </cell>
        </row>
        <row r="437">
          <cell r="A437">
            <v>41170</v>
          </cell>
          <cell r="B437">
            <v>0</v>
          </cell>
          <cell r="C437">
            <v>0</v>
          </cell>
        </row>
        <row r="438">
          <cell r="A438">
            <v>41171</v>
          </cell>
          <cell r="B438">
            <v>0</v>
          </cell>
          <cell r="C438">
            <v>0</v>
          </cell>
        </row>
        <row r="439">
          <cell r="A439">
            <v>41172</v>
          </cell>
          <cell r="B439">
            <v>0</v>
          </cell>
          <cell r="C439">
            <v>0</v>
          </cell>
        </row>
        <row r="440">
          <cell r="A440">
            <v>41180</v>
          </cell>
          <cell r="B440">
            <v>0</v>
          </cell>
          <cell r="C440">
            <v>0</v>
          </cell>
        </row>
        <row r="441">
          <cell r="A441">
            <v>41181</v>
          </cell>
          <cell r="B441">
            <v>0</v>
          </cell>
          <cell r="C441">
            <v>0</v>
          </cell>
        </row>
        <row r="442">
          <cell r="A442">
            <v>41182</v>
          </cell>
          <cell r="B442">
            <v>0</v>
          </cell>
          <cell r="C442">
            <v>0</v>
          </cell>
        </row>
        <row r="443">
          <cell r="A443">
            <v>41183</v>
          </cell>
          <cell r="B443">
            <v>0</v>
          </cell>
          <cell r="C443">
            <v>0</v>
          </cell>
        </row>
        <row r="444">
          <cell r="A444">
            <v>41184</v>
          </cell>
          <cell r="B444">
            <v>0</v>
          </cell>
          <cell r="C444">
            <v>0</v>
          </cell>
        </row>
        <row r="445">
          <cell r="A445">
            <v>41185</v>
          </cell>
          <cell r="B445">
            <v>0</v>
          </cell>
          <cell r="C445">
            <v>0</v>
          </cell>
        </row>
        <row r="446">
          <cell r="A446">
            <v>41186</v>
          </cell>
          <cell r="B446">
            <v>0</v>
          </cell>
          <cell r="C446">
            <v>0</v>
          </cell>
        </row>
        <row r="447">
          <cell r="A447">
            <v>41187</v>
          </cell>
          <cell r="B447">
            <v>0</v>
          </cell>
          <cell r="C447">
            <v>0</v>
          </cell>
        </row>
        <row r="448">
          <cell r="A448">
            <v>41188</v>
          </cell>
          <cell r="B448">
            <v>0</v>
          </cell>
          <cell r="C448">
            <v>-93</v>
          </cell>
        </row>
        <row r="449">
          <cell r="A449">
            <v>41189</v>
          </cell>
          <cell r="B449">
            <v>0</v>
          </cell>
          <cell r="C449">
            <v>0</v>
          </cell>
        </row>
        <row r="450">
          <cell r="A450">
            <v>41819</v>
          </cell>
          <cell r="B450">
            <v>0</v>
          </cell>
          <cell r="C450">
            <v>0</v>
          </cell>
        </row>
        <row r="451">
          <cell r="A451">
            <v>41910</v>
          </cell>
          <cell r="B451">
            <v>-1389124</v>
          </cell>
          <cell r="C451">
            <v>-9664972</v>
          </cell>
        </row>
        <row r="452">
          <cell r="A452">
            <v>41913</v>
          </cell>
          <cell r="B452">
            <v>0</v>
          </cell>
          <cell r="C452">
            <v>-20644</v>
          </cell>
        </row>
        <row r="453">
          <cell r="A453">
            <v>42110</v>
          </cell>
          <cell r="B453">
            <v>-2373</v>
          </cell>
          <cell r="C453">
            <v>-29433</v>
          </cell>
        </row>
        <row r="454">
          <cell r="A454">
            <v>42111</v>
          </cell>
          <cell r="B454">
            <v>-12789</v>
          </cell>
          <cell r="C454">
            <v>-140401</v>
          </cell>
        </row>
        <row r="455">
          <cell r="A455">
            <v>42113</v>
          </cell>
          <cell r="B455">
            <v>3752</v>
          </cell>
          <cell r="C455">
            <v>2467</v>
          </cell>
        </row>
        <row r="456">
          <cell r="A456">
            <v>42120</v>
          </cell>
          <cell r="B456">
            <v>0</v>
          </cell>
          <cell r="C456">
            <v>0</v>
          </cell>
        </row>
        <row r="457">
          <cell r="A457">
            <v>42121</v>
          </cell>
          <cell r="B457">
            <v>0</v>
          </cell>
          <cell r="C457">
            <v>0</v>
          </cell>
        </row>
        <row r="458">
          <cell r="A458">
            <v>42140</v>
          </cell>
          <cell r="B458">
            <v>-45679</v>
          </cell>
          <cell r="C458">
            <v>-994990</v>
          </cell>
        </row>
        <row r="459">
          <cell r="A459">
            <v>42142</v>
          </cell>
          <cell r="B459">
            <v>-3552</v>
          </cell>
          <cell r="C459">
            <v>-73401</v>
          </cell>
        </row>
        <row r="460">
          <cell r="A460">
            <v>42144</v>
          </cell>
          <cell r="B460">
            <v>0</v>
          </cell>
          <cell r="C460">
            <v>0</v>
          </cell>
        </row>
        <row r="461">
          <cell r="A461">
            <v>42146</v>
          </cell>
          <cell r="B461">
            <v>0</v>
          </cell>
          <cell r="C461">
            <v>0</v>
          </cell>
        </row>
        <row r="462">
          <cell r="A462">
            <v>42148</v>
          </cell>
          <cell r="B462">
            <v>0</v>
          </cell>
          <cell r="C462">
            <v>-25367</v>
          </cell>
        </row>
        <row r="463">
          <cell r="A463">
            <v>42660</v>
          </cell>
          <cell r="B463">
            <v>0</v>
          </cell>
          <cell r="C463">
            <v>0</v>
          </cell>
        </row>
        <row r="464">
          <cell r="A464">
            <v>42661</v>
          </cell>
          <cell r="B464">
            <v>0</v>
          </cell>
          <cell r="C464">
            <v>0</v>
          </cell>
        </row>
        <row r="465">
          <cell r="A465">
            <v>42724</v>
          </cell>
          <cell r="B465">
            <v>0</v>
          </cell>
          <cell r="C465">
            <v>0</v>
          </cell>
        </row>
        <row r="466">
          <cell r="A466">
            <v>42725</v>
          </cell>
          <cell r="B466">
            <v>0</v>
          </cell>
          <cell r="C466">
            <v>0</v>
          </cell>
        </row>
        <row r="467">
          <cell r="A467">
            <v>42731</v>
          </cell>
          <cell r="B467">
            <v>0</v>
          </cell>
          <cell r="C467">
            <v>0</v>
          </cell>
        </row>
        <row r="468">
          <cell r="A468">
            <v>42733</v>
          </cell>
          <cell r="B468">
            <v>0</v>
          </cell>
          <cell r="C468">
            <v>0</v>
          </cell>
        </row>
        <row r="469">
          <cell r="A469">
            <v>42734</v>
          </cell>
          <cell r="B469">
            <v>0</v>
          </cell>
          <cell r="C469">
            <v>0</v>
          </cell>
        </row>
        <row r="470">
          <cell r="A470">
            <v>42735</v>
          </cell>
          <cell r="B470">
            <v>0</v>
          </cell>
          <cell r="C470">
            <v>0</v>
          </cell>
        </row>
        <row r="471">
          <cell r="A471">
            <v>42736</v>
          </cell>
          <cell r="B471">
            <v>0</v>
          </cell>
          <cell r="C471">
            <v>0</v>
          </cell>
        </row>
        <row r="472">
          <cell r="A472">
            <v>42737</v>
          </cell>
          <cell r="B472">
            <v>0</v>
          </cell>
          <cell r="C472">
            <v>0</v>
          </cell>
        </row>
        <row r="473">
          <cell r="A473">
            <v>42738</v>
          </cell>
          <cell r="B473">
            <v>0</v>
          </cell>
          <cell r="C473">
            <v>0</v>
          </cell>
        </row>
        <row r="474">
          <cell r="A474">
            <v>42744</v>
          </cell>
          <cell r="B474">
            <v>0</v>
          </cell>
          <cell r="C474">
            <v>0</v>
          </cell>
        </row>
        <row r="475">
          <cell r="A475">
            <v>42751</v>
          </cell>
          <cell r="B475">
            <v>0</v>
          </cell>
          <cell r="C475">
            <v>0</v>
          </cell>
        </row>
        <row r="476">
          <cell r="A476">
            <v>42833</v>
          </cell>
          <cell r="B476">
            <v>0</v>
          </cell>
          <cell r="C476">
            <v>0</v>
          </cell>
        </row>
        <row r="477">
          <cell r="A477">
            <v>42836</v>
          </cell>
          <cell r="B477">
            <v>0</v>
          </cell>
          <cell r="C477">
            <v>0</v>
          </cell>
        </row>
        <row r="478">
          <cell r="A478">
            <v>42838</v>
          </cell>
          <cell r="B478">
            <v>0</v>
          </cell>
          <cell r="C478">
            <v>0</v>
          </cell>
        </row>
        <row r="479">
          <cell r="A479">
            <v>42839</v>
          </cell>
          <cell r="B479">
            <v>0</v>
          </cell>
          <cell r="C479">
            <v>0</v>
          </cell>
        </row>
        <row r="480">
          <cell r="A480">
            <v>42841</v>
          </cell>
          <cell r="B480">
            <v>0</v>
          </cell>
          <cell r="C480">
            <v>0</v>
          </cell>
        </row>
        <row r="481">
          <cell r="A481">
            <v>42842</v>
          </cell>
          <cell r="B481">
            <v>0</v>
          </cell>
          <cell r="C481">
            <v>0</v>
          </cell>
        </row>
        <row r="482">
          <cell r="A482">
            <v>42843</v>
          </cell>
          <cell r="B482">
            <v>0</v>
          </cell>
          <cell r="C482">
            <v>0</v>
          </cell>
        </row>
        <row r="483">
          <cell r="A483">
            <v>42844</v>
          </cell>
          <cell r="B483">
            <v>0</v>
          </cell>
          <cell r="C483">
            <v>0</v>
          </cell>
        </row>
        <row r="484">
          <cell r="A484">
            <v>42846</v>
          </cell>
          <cell r="B484">
            <v>0</v>
          </cell>
          <cell r="C484">
            <v>0</v>
          </cell>
        </row>
        <row r="485">
          <cell r="A485">
            <v>42848</v>
          </cell>
          <cell r="B485">
            <v>0</v>
          </cell>
          <cell r="C485">
            <v>0</v>
          </cell>
        </row>
        <row r="486">
          <cell r="A486">
            <v>42849</v>
          </cell>
          <cell r="B486">
            <v>0</v>
          </cell>
          <cell r="C486">
            <v>0</v>
          </cell>
        </row>
        <row r="487">
          <cell r="A487">
            <v>42850</v>
          </cell>
          <cell r="B487">
            <v>0</v>
          </cell>
          <cell r="C487">
            <v>0</v>
          </cell>
        </row>
        <row r="488">
          <cell r="A488">
            <v>42851</v>
          </cell>
          <cell r="B488">
            <v>0</v>
          </cell>
          <cell r="C488">
            <v>0</v>
          </cell>
        </row>
        <row r="489">
          <cell r="A489">
            <v>42911</v>
          </cell>
          <cell r="B489">
            <v>0</v>
          </cell>
          <cell r="C489">
            <v>0</v>
          </cell>
        </row>
        <row r="490">
          <cell r="A490">
            <v>42944</v>
          </cell>
          <cell r="B490">
            <v>0</v>
          </cell>
          <cell r="C490">
            <v>0</v>
          </cell>
        </row>
        <row r="491">
          <cell r="A491">
            <v>42946</v>
          </cell>
          <cell r="B491">
            <v>0</v>
          </cell>
          <cell r="C491">
            <v>0</v>
          </cell>
        </row>
        <row r="492">
          <cell r="A492">
            <v>43101</v>
          </cell>
          <cell r="B492">
            <v>211773</v>
          </cell>
          <cell r="C492">
            <v>2517574</v>
          </cell>
        </row>
        <row r="493">
          <cell r="A493">
            <v>43102</v>
          </cell>
          <cell r="B493">
            <v>0</v>
          </cell>
          <cell r="C493">
            <v>0</v>
          </cell>
        </row>
        <row r="494">
          <cell r="A494">
            <v>43103</v>
          </cell>
          <cell r="B494">
            <v>0</v>
          </cell>
          <cell r="C494">
            <v>0</v>
          </cell>
        </row>
        <row r="495">
          <cell r="A495">
            <v>43104</v>
          </cell>
          <cell r="B495">
            <v>0</v>
          </cell>
          <cell r="C495">
            <v>0</v>
          </cell>
        </row>
        <row r="496">
          <cell r="A496">
            <v>43105</v>
          </cell>
          <cell r="B496">
            <v>0</v>
          </cell>
          <cell r="C496">
            <v>0</v>
          </cell>
        </row>
        <row r="497">
          <cell r="A497">
            <v>43107</v>
          </cell>
          <cell r="B497">
            <v>0</v>
          </cell>
          <cell r="C497">
            <v>0</v>
          </cell>
        </row>
        <row r="498">
          <cell r="A498">
            <v>43110</v>
          </cell>
          <cell r="B498">
            <v>0</v>
          </cell>
          <cell r="C498">
            <v>0</v>
          </cell>
        </row>
        <row r="499">
          <cell r="A499">
            <v>43130</v>
          </cell>
        </row>
        <row r="500">
          <cell r="A500">
            <v>43131</v>
          </cell>
          <cell r="B500">
            <v>0</v>
          </cell>
          <cell r="C500">
            <v>0</v>
          </cell>
        </row>
        <row r="501">
          <cell r="A501">
            <v>43133</v>
          </cell>
          <cell r="B501">
            <v>0</v>
          </cell>
          <cell r="C501">
            <v>0</v>
          </cell>
        </row>
        <row r="502">
          <cell r="A502">
            <v>43135</v>
          </cell>
          <cell r="B502">
            <v>0</v>
          </cell>
          <cell r="C502">
            <v>0</v>
          </cell>
        </row>
        <row r="503">
          <cell r="A503">
            <v>43137</v>
          </cell>
          <cell r="B503">
            <v>21036</v>
          </cell>
          <cell r="C503">
            <v>330659</v>
          </cell>
        </row>
        <row r="504">
          <cell r="A504">
            <v>43139</v>
          </cell>
          <cell r="B504">
            <v>11246</v>
          </cell>
          <cell r="C504">
            <v>27054</v>
          </cell>
        </row>
        <row r="505">
          <cell r="A505">
            <v>43186</v>
          </cell>
          <cell r="B505">
            <v>0</v>
          </cell>
          <cell r="C505">
            <v>0</v>
          </cell>
        </row>
        <row r="506">
          <cell r="A506">
            <v>43189</v>
          </cell>
          <cell r="B506">
            <v>0</v>
          </cell>
          <cell r="C506">
            <v>0</v>
          </cell>
        </row>
        <row r="507">
          <cell r="A507">
            <v>43190</v>
          </cell>
          <cell r="B507">
            <v>0</v>
          </cell>
          <cell r="C507">
            <v>220520</v>
          </cell>
        </row>
        <row r="508">
          <cell r="A508">
            <v>43191</v>
          </cell>
          <cell r="B508">
            <v>0</v>
          </cell>
          <cell r="C508">
            <v>0</v>
          </cell>
        </row>
        <row r="509">
          <cell r="A509">
            <v>43192</v>
          </cell>
          <cell r="B509">
            <v>0</v>
          </cell>
          <cell r="C509">
            <v>0</v>
          </cell>
        </row>
        <row r="510">
          <cell r="A510">
            <v>43193</v>
          </cell>
          <cell r="B510">
            <v>90016</v>
          </cell>
          <cell r="C510">
            <v>2095453</v>
          </cell>
        </row>
        <row r="511">
          <cell r="A511">
            <v>43194</v>
          </cell>
          <cell r="B511">
            <v>0</v>
          </cell>
          <cell r="C511">
            <v>0</v>
          </cell>
        </row>
        <row r="512">
          <cell r="A512">
            <v>43195</v>
          </cell>
          <cell r="B512">
            <v>94140</v>
          </cell>
          <cell r="C512">
            <v>3503895</v>
          </cell>
        </row>
        <row r="513">
          <cell r="A513">
            <v>43196</v>
          </cell>
          <cell r="B513">
            <v>0</v>
          </cell>
          <cell r="C513">
            <v>0</v>
          </cell>
        </row>
        <row r="514">
          <cell r="A514">
            <v>43197</v>
          </cell>
          <cell r="B514">
            <v>0</v>
          </cell>
          <cell r="C514">
            <v>0</v>
          </cell>
        </row>
        <row r="515">
          <cell r="A515">
            <v>43198</v>
          </cell>
          <cell r="B515">
            <v>0</v>
          </cell>
          <cell r="C515">
            <v>0</v>
          </cell>
        </row>
        <row r="516">
          <cell r="A516">
            <v>43199</v>
          </cell>
          <cell r="B516">
            <v>2</v>
          </cell>
          <cell r="C516">
            <v>619</v>
          </cell>
        </row>
        <row r="517">
          <cell r="A517">
            <v>44739</v>
          </cell>
          <cell r="B517">
            <v>0</v>
          </cell>
          <cell r="C517">
            <v>0</v>
          </cell>
        </row>
        <row r="518">
          <cell r="A518">
            <v>45614</v>
          </cell>
          <cell r="B518">
            <v>0</v>
          </cell>
          <cell r="C518">
            <v>0</v>
          </cell>
        </row>
        <row r="519">
          <cell r="A519">
            <v>45622</v>
          </cell>
          <cell r="B519">
            <v>0</v>
          </cell>
          <cell r="C519">
            <v>300000</v>
          </cell>
        </row>
        <row r="520">
          <cell r="A520">
            <v>45630</v>
          </cell>
          <cell r="B520">
            <v>-604637</v>
          </cell>
          <cell r="C520">
            <v>-9727870</v>
          </cell>
        </row>
        <row r="521">
          <cell r="A521">
            <v>45631</v>
          </cell>
          <cell r="B521">
            <v>-13073</v>
          </cell>
          <cell r="C521">
            <v>-197749</v>
          </cell>
        </row>
        <row r="522">
          <cell r="A522">
            <v>45632</v>
          </cell>
          <cell r="B522">
            <v>0</v>
          </cell>
          <cell r="C522">
            <v>0</v>
          </cell>
        </row>
        <row r="523">
          <cell r="A523">
            <v>45633</v>
          </cell>
          <cell r="B523">
            <v>-159</v>
          </cell>
          <cell r="C523">
            <v>-7773</v>
          </cell>
        </row>
        <row r="524">
          <cell r="A524">
            <v>45634</v>
          </cell>
          <cell r="B524">
            <v>0</v>
          </cell>
          <cell r="C524">
            <v>0</v>
          </cell>
        </row>
        <row r="525">
          <cell r="A525">
            <v>45635</v>
          </cell>
          <cell r="B525">
            <v>0</v>
          </cell>
          <cell r="C525">
            <v>0</v>
          </cell>
        </row>
        <row r="526">
          <cell r="A526">
            <v>45636</v>
          </cell>
          <cell r="B526">
            <v>0</v>
          </cell>
          <cell r="C526">
            <v>0</v>
          </cell>
        </row>
        <row r="527">
          <cell r="A527">
            <v>45637</v>
          </cell>
          <cell r="B527">
            <v>0</v>
          </cell>
          <cell r="C527">
            <v>0</v>
          </cell>
        </row>
        <row r="528">
          <cell r="A528">
            <v>45638</v>
          </cell>
          <cell r="B528">
            <v>0</v>
          </cell>
          <cell r="C528">
            <v>0</v>
          </cell>
        </row>
        <row r="529">
          <cell r="A529">
            <v>45639</v>
          </cell>
          <cell r="B529">
            <v>-65168</v>
          </cell>
          <cell r="C529">
            <v>-333820</v>
          </cell>
        </row>
        <row r="530">
          <cell r="A530">
            <v>45640</v>
          </cell>
          <cell r="B530">
            <v>-1660</v>
          </cell>
          <cell r="C530">
            <v>-6247</v>
          </cell>
        </row>
        <row r="531">
          <cell r="A531">
            <v>45641</v>
          </cell>
          <cell r="B531">
            <v>0</v>
          </cell>
          <cell r="C531">
            <v>0</v>
          </cell>
        </row>
        <row r="532">
          <cell r="A532">
            <v>45642</v>
          </cell>
          <cell r="B532">
            <v>0</v>
          </cell>
          <cell r="C532">
            <v>0</v>
          </cell>
        </row>
        <row r="533">
          <cell r="A533">
            <v>45643</v>
          </cell>
          <cell r="B533">
            <v>0</v>
          </cell>
          <cell r="C533">
            <v>0</v>
          </cell>
        </row>
        <row r="534">
          <cell r="A534">
            <v>45644</v>
          </cell>
          <cell r="B534">
            <v>0</v>
          </cell>
          <cell r="C534">
            <v>0</v>
          </cell>
        </row>
        <row r="535">
          <cell r="A535">
            <v>45645</v>
          </cell>
          <cell r="B535">
            <v>0</v>
          </cell>
          <cell r="C535">
            <v>0</v>
          </cell>
        </row>
        <row r="536">
          <cell r="A536">
            <v>45647</v>
          </cell>
          <cell r="B536">
            <v>0</v>
          </cell>
          <cell r="C536">
            <v>0</v>
          </cell>
        </row>
        <row r="537">
          <cell r="A537">
            <v>45651</v>
          </cell>
          <cell r="B537">
            <v>0</v>
          </cell>
          <cell r="C537">
            <v>0</v>
          </cell>
        </row>
        <row r="538">
          <cell r="A538">
            <v>45652</v>
          </cell>
          <cell r="B538">
            <v>0</v>
          </cell>
          <cell r="C538">
            <v>0</v>
          </cell>
        </row>
        <row r="539">
          <cell r="A539">
            <v>45653</v>
          </cell>
          <cell r="B539">
            <v>0</v>
          </cell>
          <cell r="C539">
            <v>0</v>
          </cell>
        </row>
        <row r="540">
          <cell r="A540">
            <v>45654</v>
          </cell>
          <cell r="B540">
            <v>0</v>
          </cell>
          <cell r="C540">
            <v>0</v>
          </cell>
        </row>
        <row r="541">
          <cell r="A541">
            <v>45655</v>
          </cell>
          <cell r="B541">
            <v>0</v>
          </cell>
          <cell r="C541">
            <v>0</v>
          </cell>
        </row>
        <row r="542">
          <cell r="A542">
            <v>45661</v>
          </cell>
          <cell r="B542">
            <v>0</v>
          </cell>
          <cell r="C542">
            <v>0</v>
          </cell>
        </row>
        <row r="543">
          <cell r="A543">
            <v>45662</v>
          </cell>
          <cell r="B543">
            <v>0</v>
          </cell>
          <cell r="C543">
            <v>0</v>
          </cell>
        </row>
        <row r="544">
          <cell r="A544">
            <v>45663</v>
          </cell>
          <cell r="B544">
            <v>0</v>
          </cell>
          <cell r="C544">
            <v>0</v>
          </cell>
        </row>
        <row r="545">
          <cell r="A545">
            <v>45664</v>
          </cell>
          <cell r="B545">
            <v>0</v>
          </cell>
          <cell r="C545">
            <v>0</v>
          </cell>
        </row>
        <row r="546">
          <cell r="A546">
            <v>45665</v>
          </cell>
          <cell r="B546">
            <v>0</v>
          </cell>
          <cell r="C546">
            <v>0</v>
          </cell>
        </row>
        <row r="547">
          <cell r="A547">
            <v>45670</v>
          </cell>
          <cell r="B547">
            <v>0</v>
          </cell>
          <cell r="C547">
            <v>0</v>
          </cell>
        </row>
        <row r="548">
          <cell r="A548">
            <v>45671</v>
          </cell>
          <cell r="B548">
            <v>9465438</v>
          </cell>
          <cell r="C548">
            <v>5149453</v>
          </cell>
        </row>
        <row r="549">
          <cell r="A549">
            <v>45674</v>
          </cell>
          <cell r="B549">
            <v>0</v>
          </cell>
          <cell r="C549">
            <v>0</v>
          </cell>
        </row>
        <row r="550">
          <cell r="A550">
            <v>45675</v>
          </cell>
          <cell r="B550">
            <v>0</v>
          </cell>
          <cell r="C550">
            <v>0</v>
          </cell>
        </row>
        <row r="551">
          <cell r="A551">
            <v>45676</v>
          </cell>
          <cell r="B551">
            <v>0</v>
          </cell>
          <cell r="C551">
            <v>0</v>
          </cell>
        </row>
        <row r="552">
          <cell r="A552">
            <v>45677</v>
          </cell>
          <cell r="B552">
            <v>0</v>
          </cell>
          <cell r="C552">
            <v>0</v>
          </cell>
        </row>
        <row r="553">
          <cell r="A553">
            <v>45678</v>
          </cell>
          <cell r="B553">
            <v>0</v>
          </cell>
          <cell r="C553">
            <v>0</v>
          </cell>
        </row>
        <row r="554">
          <cell r="A554">
            <v>45679</v>
          </cell>
          <cell r="B554">
            <v>0</v>
          </cell>
          <cell r="C554">
            <v>0</v>
          </cell>
        </row>
        <row r="555">
          <cell r="A555">
            <v>45680</v>
          </cell>
          <cell r="B555">
            <v>0</v>
          </cell>
          <cell r="C555">
            <v>0</v>
          </cell>
        </row>
        <row r="556">
          <cell r="A556">
            <v>45681</v>
          </cell>
          <cell r="B556">
            <v>0</v>
          </cell>
          <cell r="C556">
            <v>0</v>
          </cell>
        </row>
        <row r="557">
          <cell r="A557">
            <v>45682</v>
          </cell>
          <cell r="B557">
            <v>0</v>
          </cell>
          <cell r="C557">
            <v>0</v>
          </cell>
        </row>
        <row r="558">
          <cell r="A558">
            <v>45683</v>
          </cell>
          <cell r="B558">
            <v>0</v>
          </cell>
          <cell r="C558">
            <v>161</v>
          </cell>
        </row>
        <row r="559">
          <cell r="A559">
            <v>45684</v>
          </cell>
          <cell r="B559">
            <v>0</v>
          </cell>
          <cell r="C559">
            <v>4</v>
          </cell>
        </row>
        <row r="560">
          <cell r="A560">
            <v>45685</v>
          </cell>
          <cell r="B560">
            <v>0</v>
          </cell>
          <cell r="C560">
            <v>0</v>
          </cell>
        </row>
        <row r="561">
          <cell r="A561">
            <v>45690</v>
          </cell>
          <cell r="B561">
            <v>0</v>
          </cell>
          <cell r="C561">
            <v>0</v>
          </cell>
        </row>
        <row r="562">
          <cell r="A562">
            <v>45691</v>
          </cell>
          <cell r="B562">
            <v>0</v>
          </cell>
          <cell r="C562">
            <v>0</v>
          </cell>
        </row>
        <row r="563">
          <cell r="A563">
            <v>45692</v>
          </cell>
          <cell r="B563">
            <v>0</v>
          </cell>
          <cell r="C563">
            <v>0</v>
          </cell>
        </row>
        <row r="564">
          <cell r="A564">
            <v>45695</v>
          </cell>
          <cell r="B564">
            <v>0</v>
          </cell>
          <cell r="C564">
            <v>0</v>
          </cell>
        </row>
        <row r="565">
          <cell r="A565">
            <v>45696</v>
          </cell>
          <cell r="B565">
            <v>0</v>
          </cell>
          <cell r="C565">
            <v>0</v>
          </cell>
        </row>
        <row r="566">
          <cell r="A566">
            <v>45697</v>
          </cell>
          <cell r="B566">
            <v>0</v>
          </cell>
          <cell r="C566">
            <v>0</v>
          </cell>
        </row>
        <row r="567">
          <cell r="A567">
            <v>45698</v>
          </cell>
          <cell r="B567">
            <v>0</v>
          </cell>
          <cell r="C567">
            <v>0</v>
          </cell>
        </row>
        <row r="568">
          <cell r="A568">
            <v>45699</v>
          </cell>
          <cell r="B568">
            <v>0</v>
          </cell>
          <cell r="C568">
            <v>0</v>
          </cell>
        </row>
        <row r="569">
          <cell r="A569">
            <v>49998</v>
          </cell>
          <cell r="B569">
            <v>0</v>
          </cell>
          <cell r="C569">
            <v>311731586</v>
          </cell>
        </row>
        <row r="570">
          <cell r="A570">
            <v>49999</v>
          </cell>
          <cell r="B570">
            <v>36335484</v>
          </cell>
          <cell r="C570">
            <v>6997569</v>
          </cell>
        </row>
        <row r="571">
          <cell r="A571">
            <v>6900070</v>
          </cell>
          <cell r="B571">
            <v>128566</v>
          </cell>
          <cell r="C571">
            <v>1383045</v>
          </cell>
        </row>
        <row r="572">
          <cell r="A572">
            <v>6900080</v>
          </cell>
          <cell r="B572">
            <v>12128</v>
          </cell>
          <cell r="C572">
            <v>163873</v>
          </cell>
        </row>
        <row r="573">
          <cell r="A573">
            <v>8000410</v>
          </cell>
          <cell r="B573">
            <v>698557</v>
          </cell>
          <cell r="C573">
            <v>5359835</v>
          </cell>
        </row>
        <row r="575">
          <cell r="B575">
            <v>46171916</v>
          </cell>
          <cell r="C575">
            <v>326990267</v>
          </cell>
        </row>
      </sheetData>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take 1"/>
      <sheetName val="2018 Strat Plan"/>
      <sheetName val="2018 Forecast"/>
      <sheetName val="Specific FP"/>
      <sheetName val="Growth Initiatives"/>
      <sheetName val="2018 CIBS &amp; PPP"/>
      <sheetName val="FD 6"/>
      <sheetName val="Variance to 11+1 Summary"/>
      <sheetName val="Variance to 11+1 Detail"/>
      <sheetName val="FM 5"/>
      <sheetName val="FQ 6"/>
      <sheetName val="FY 5"/>
      <sheetName val="FF 5"/>
      <sheetName val="FM Summary"/>
      <sheetName val="FQ Summary"/>
      <sheetName val="FY Summary"/>
      <sheetName val="FF Summary"/>
      <sheetName val="Variance to Budget Detail"/>
      <sheetName val="Construction Plan"/>
      <sheetName val="Working Table"/>
      <sheetName val="Input"/>
      <sheetName val="Working"/>
      <sheetName val="Working Field Table"/>
      <sheetName val="PF Field Table"/>
      <sheetName val="Prior Forecast"/>
      <sheetName val="Q2 Forecast"/>
      <sheetName val="Q1 Forecast"/>
      <sheetName val="2018 Budget"/>
      <sheetName val="2017 Actuals"/>
      <sheetName val="2017 Budget"/>
      <sheetName val="Project Description"/>
      <sheetName val="PowerPlant ID"/>
      <sheetName val="FP Specific Contac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B3" t="str">
            <v>03.05.18</v>
          </cell>
        </row>
      </sheetData>
      <sheetData sheetId="22">
        <row r="4">
          <cell r="K4" t="str">
            <v>Year</v>
          </cell>
          <cell r="X4" t="str">
            <v>Total</v>
          </cell>
          <cell r="AE4" t="str">
            <v>Project Description</v>
          </cell>
        </row>
        <row r="5">
          <cell r="K5">
            <v>2021</v>
          </cell>
          <cell r="X5">
            <v>285000</v>
          </cell>
          <cell r="AE5" t="str">
            <v>Main-Alafaya Trail</v>
          </cell>
        </row>
        <row r="6">
          <cell r="K6">
            <v>2019</v>
          </cell>
          <cell r="X6">
            <v>2850000</v>
          </cell>
          <cell r="AE6" t="str">
            <v>Gate-Ft. Myers Gate - Sulfur</v>
          </cell>
        </row>
        <row r="7">
          <cell r="K7">
            <v>2020</v>
          </cell>
          <cell r="X7">
            <v>0</v>
          </cell>
          <cell r="AE7" t="str">
            <v>Gate-Ft. Myers Gate - Sulfur</v>
          </cell>
        </row>
        <row r="8">
          <cell r="K8">
            <v>2022</v>
          </cell>
          <cell r="X8">
            <v>0</v>
          </cell>
          <cell r="AE8" t="str">
            <v>Teraveirty Subdivision</v>
          </cell>
        </row>
        <row r="9">
          <cell r="K9">
            <v>2021</v>
          </cell>
          <cell r="X9">
            <v>20000</v>
          </cell>
          <cell r="AE9" t="str">
            <v>US 192 - World Drive to US 27</v>
          </cell>
        </row>
        <row r="10">
          <cell r="K10">
            <v>2020</v>
          </cell>
          <cell r="X10">
            <v>1140000</v>
          </cell>
          <cell r="AE10" t="str">
            <v>County Line Road Feed - N Gate</v>
          </cell>
        </row>
        <row r="11">
          <cell r="K11">
            <v>2022</v>
          </cell>
          <cell r="X11">
            <v>52500</v>
          </cell>
          <cell r="AE11" t="str">
            <v>Combee Rd &amp; East Gate to Eaton Park</v>
          </cell>
        </row>
        <row r="12">
          <cell r="K12">
            <v>2021</v>
          </cell>
          <cell r="X12">
            <v>1615000</v>
          </cell>
          <cell r="AE12" t="str">
            <v>Williamson-Port Orange Back Feed</v>
          </cell>
        </row>
        <row r="13">
          <cell r="K13">
            <v>2024</v>
          </cell>
          <cell r="X13">
            <v>0</v>
          </cell>
          <cell r="AE13" t="str">
            <v>Williamson from FL Hospital to LPGA</v>
          </cell>
        </row>
        <row r="14">
          <cell r="K14">
            <v>2020</v>
          </cell>
          <cell r="X14">
            <v>0</v>
          </cell>
          <cell r="AE14" t="str">
            <v>Connect Martin Cty &amp; Jupiter Gates</v>
          </cell>
        </row>
        <row r="15">
          <cell r="K15">
            <v>2026</v>
          </cell>
          <cell r="X15">
            <v>420000</v>
          </cell>
          <cell r="AE15" t="str">
            <v>Main-Replace-Fulford to 11th Street</v>
          </cell>
        </row>
        <row r="16">
          <cell r="K16">
            <v>2023</v>
          </cell>
          <cell r="X16">
            <v>2400000</v>
          </cell>
          <cell r="AE16" t="str">
            <v>Main-Replace-Fulford to 11th Street</v>
          </cell>
        </row>
        <row r="17">
          <cell r="K17">
            <v>2022</v>
          </cell>
          <cell r="X17">
            <v>0</v>
          </cell>
          <cell r="AE17" t="str">
            <v>Main-Replace-Las Olas Blvd</v>
          </cell>
        </row>
        <row r="18">
          <cell r="K18">
            <v>2022</v>
          </cell>
          <cell r="X18">
            <v>0</v>
          </cell>
          <cell r="AE18" t="str">
            <v>Main-Replace St Joe Hospital</v>
          </cell>
        </row>
        <row r="19">
          <cell r="K19">
            <v>2021</v>
          </cell>
          <cell r="X19">
            <v>800000</v>
          </cell>
          <cell r="AE19" t="str">
            <v>Main-Replace Cedar Hills Area</v>
          </cell>
        </row>
        <row r="20">
          <cell r="K20">
            <v>2022</v>
          </cell>
          <cell r="X20">
            <v>800000</v>
          </cell>
          <cell r="AE20" t="str">
            <v>Main-Replace Cedar Hills Area</v>
          </cell>
        </row>
        <row r="21">
          <cell r="K21">
            <v>2023</v>
          </cell>
          <cell r="X21">
            <v>200000</v>
          </cell>
          <cell r="AE21" t="str">
            <v>Main-Replace Cedar Hills Area</v>
          </cell>
        </row>
        <row r="22">
          <cell r="K22">
            <v>2018</v>
          </cell>
          <cell r="X22">
            <v>-31336.99</v>
          </cell>
          <cell r="AE22" t="str">
            <v>Blount Island - Expansion to Base</v>
          </cell>
        </row>
        <row r="23">
          <cell r="K23">
            <v>2018</v>
          </cell>
          <cell r="X23">
            <v>0</v>
          </cell>
          <cell r="AE23" t="str">
            <v>Jacksonville-Fernandina Upgrade</v>
          </cell>
        </row>
        <row r="24">
          <cell r="K24">
            <v>2021</v>
          </cell>
          <cell r="X24">
            <v>26927</v>
          </cell>
          <cell r="AE24" t="str">
            <v>Service Line Replacements</v>
          </cell>
        </row>
        <row r="25">
          <cell r="K25">
            <v>2018</v>
          </cell>
          <cell r="X25">
            <v>24667.67</v>
          </cell>
          <cell r="AE25" t="str">
            <v>Service Line Replacements</v>
          </cell>
        </row>
        <row r="26">
          <cell r="K26">
            <v>2018</v>
          </cell>
          <cell r="X26">
            <v>0</v>
          </cell>
          <cell r="AE26" t="str">
            <v>Reimbursable Construction</v>
          </cell>
        </row>
        <row r="27">
          <cell r="K27">
            <v>2027</v>
          </cell>
          <cell r="X27">
            <v>0</v>
          </cell>
          <cell r="AE27" t="str">
            <v>Reimbursable Construction</v>
          </cell>
        </row>
        <row r="28">
          <cell r="K28">
            <v>2021</v>
          </cell>
          <cell r="X28">
            <v>0</v>
          </cell>
          <cell r="AE28" t="str">
            <v>Reimbursable Construction</v>
          </cell>
        </row>
        <row r="29">
          <cell r="K29">
            <v>2022</v>
          </cell>
          <cell r="X29">
            <v>0</v>
          </cell>
          <cell r="AE29" t="str">
            <v>Reimbursable Construction</v>
          </cell>
        </row>
        <row r="30">
          <cell r="K30">
            <v>2024</v>
          </cell>
          <cell r="X30">
            <v>0</v>
          </cell>
          <cell r="AE30" t="str">
            <v>Reimbursable Construction</v>
          </cell>
        </row>
        <row r="31">
          <cell r="K31">
            <v>2020</v>
          </cell>
          <cell r="X31">
            <v>44099</v>
          </cell>
          <cell r="AE31" t="str">
            <v>Municipal Improvements</v>
          </cell>
        </row>
        <row r="32">
          <cell r="K32">
            <v>2022</v>
          </cell>
          <cell r="X32">
            <v>48623</v>
          </cell>
          <cell r="AE32" t="str">
            <v>Municipal Improvements</v>
          </cell>
        </row>
        <row r="33">
          <cell r="K33">
            <v>2024</v>
          </cell>
          <cell r="X33">
            <v>13404</v>
          </cell>
          <cell r="AE33" t="str">
            <v>Municipal Improvements</v>
          </cell>
        </row>
        <row r="34">
          <cell r="K34">
            <v>2029</v>
          </cell>
          <cell r="X34">
            <v>68412</v>
          </cell>
          <cell r="AE34" t="str">
            <v>Municipal Improvements</v>
          </cell>
        </row>
        <row r="35">
          <cell r="K35">
            <v>2021</v>
          </cell>
          <cell r="X35">
            <v>11580</v>
          </cell>
          <cell r="AE35" t="str">
            <v>Municipal Improvements</v>
          </cell>
        </row>
        <row r="36">
          <cell r="K36">
            <v>2027</v>
          </cell>
          <cell r="X36">
            <v>62051</v>
          </cell>
          <cell r="AE36" t="str">
            <v>Municipal Improvements</v>
          </cell>
        </row>
        <row r="37">
          <cell r="K37">
            <v>2023</v>
          </cell>
          <cell r="X37">
            <v>12767</v>
          </cell>
          <cell r="AE37" t="str">
            <v>Municipal Improvements</v>
          </cell>
        </row>
        <row r="38">
          <cell r="K38">
            <v>2019</v>
          </cell>
          <cell r="X38">
            <v>42000</v>
          </cell>
          <cell r="AE38" t="str">
            <v>Municipal Improvements</v>
          </cell>
        </row>
        <row r="39">
          <cell r="K39">
            <v>2019</v>
          </cell>
          <cell r="X39">
            <v>10500</v>
          </cell>
          <cell r="AE39" t="str">
            <v>Municipal Improvements</v>
          </cell>
        </row>
        <row r="40">
          <cell r="K40">
            <v>2028</v>
          </cell>
          <cell r="X40">
            <v>293196</v>
          </cell>
          <cell r="AE40" t="str">
            <v>Municipal Improvements</v>
          </cell>
        </row>
        <row r="41">
          <cell r="K41">
            <v>2025</v>
          </cell>
          <cell r="X41">
            <v>1013112</v>
          </cell>
          <cell r="AE41" t="str">
            <v>Municipal Improvements</v>
          </cell>
        </row>
        <row r="42">
          <cell r="K42">
            <v>2024</v>
          </cell>
          <cell r="X42">
            <v>964872</v>
          </cell>
          <cell r="AE42" t="str">
            <v>Municipal Improvements</v>
          </cell>
        </row>
        <row r="43">
          <cell r="K43">
            <v>2021</v>
          </cell>
          <cell r="X43">
            <v>208368</v>
          </cell>
          <cell r="AE43" t="str">
            <v>Municipal Improvements</v>
          </cell>
        </row>
        <row r="44">
          <cell r="K44">
            <v>2019</v>
          </cell>
          <cell r="X44">
            <v>189000</v>
          </cell>
          <cell r="AE44" t="str">
            <v>Municipal Improvements</v>
          </cell>
        </row>
        <row r="45">
          <cell r="K45">
            <v>2028</v>
          </cell>
          <cell r="X45">
            <v>3120</v>
          </cell>
          <cell r="AE45" t="str">
            <v>Distribution System Improvements</v>
          </cell>
        </row>
        <row r="46">
          <cell r="K46">
            <v>2029</v>
          </cell>
          <cell r="X46">
            <v>60803</v>
          </cell>
          <cell r="AE46" t="str">
            <v>Distribution System Improvements</v>
          </cell>
        </row>
        <row r="47">
          <cell r="K47">
            <v>2025</v>
          </cell>
          <cell r="X47">
            <v>2904</v>
          </cell>
          <cell r="AE47" t="str">
            <v>Distribution System Improvements</v>
          </cell>
        </row>
        <row r="48">
          <cell r="K48">
            <v>2022</v>
          </cell>
          <cell r="X48">
            <v>0</v>
          </cell>
          <cell r="AE48" t="str">
            <v>Distribution System Improvements</v>
          </cell>
        </row>
        <row r="49">
          <cell r="K49">
            <v>2019</v>
          </cell>
          <cell r="X49">
            <v>0</v>
          </cell>
          <cell r="AE49" t="str">
            <v>Distribution System Improvements</v>
          </cell>
        </row>
        <row r="50">
          <cell r="K50">
            <v>2027</v>
          </cell>
          <cell r="X50">
            <v>0</v>
          </cell>
          <cell r="AE50" t="str">
            <v>Distribution System Improvements</v>
          </cell>
        </row>
        <row r="51">
          <cell r="K51">
            <v>2019</v>
          </cell>
          <cell r="X51">
            <v>237492</v>
          </cell>
          <cell r="AE51" t="str">
            <v>Distribution System Improvements</v>
          </cell>
        </row>
        <row r="52">
          <cell r="K52">
            <v>2025</v>
          </cell>
          <cell r="X52">
            <v>14496</v>
          </cell>
          <cell r="AE52" t="str">
            <v>Distribution System Improvements</v>
          </cell>
        </row>
        <row r="53">
          <cell r="K53">
            <v>2027</v>
          </cell>
          <cell r="X53">
            <v>454524</v>
          </cell>
          <cell r="AE53" t="str">
            <v>Distribution System Improvements</v>
          </cell>
        </row>
        <row r="54">
          <cell r="K54">
            <v>2025</v>
          </cell>
          <cell r="X54">
            <v>22764</v>
          </cell>
          <cell r="AE54" t="str">
            <v>Distribution System Improvements</v>
          </cell>
        </row>
        <row r="55">
          <cell r="K55">
            <v>2025</v>
          </cell>
          <cell r="X55">
            <v>432624</v>
          </cell>
          <cell r="AE55" t="str">
            <v>Distribution System Improvements</v>
          </cell>
        </row>
        <row r="56">
          <cell r="K56">
            <v>2020</v>
          </cell>
          <cell r="X56">
            <v>382379</v>
          </cell>
          <cell r="AE56" t="str">
            <v>Distribution System Improvements</v>
          </cell>
        </row>
        <row r="57">
          <cell r="K57">
            <v>2028</v>
          </cell>
          <cell r="X57">
            <v>43704</v>
          </cell>
          <cell r="AE57" t="str">
            <v>Distribution System Improvements</v>
          </cell>
        </row>
        <row r="58">
          <cell r="K58">
            <v>2020</v>
          </cell>
          <cell r="X58">
            <v>35880</v>
          </cell>
          <cell r="AE58" t="str">
            <v>Distribution System Improvements</v>
          </cell>
        </row>
        <row r="59">
          <cell r="K59">
            <v>2026</v>
          </cell>
          <cell r="X59">
            <v>41604</v>
          </cell>
          <cell r="AE59" t="str">
            <v>Distribution System Improvements</v>
          </cell>
        </row>
        <row r="60">
          <cell r="K60">
            <v>2025</v>
          </cell>
          <cell r="X60">
            <v>0</v>
          </cell>
          <cell r="AE60" t="str">
            <v>Misc. Non-Revenue Producing</v>
          </cell>
        </row>
        <row r="61">
          <cell r="K61">
            <v>2021</v>
          </cell>
          <cell r="X61">
            <v>0</v>
          </cell>
          <cell r="AE61" t="str">
            <v>Misc. Non-Revenue Producing</v>
          </cell>
        </row>
        <row r="62">
          <cell r="K62">
            <v>2022</v>
          </cell>
          <cell r="X62">
            <v>0</v>
          </cell>
          <cell r="AE62" t="str">
            <v>Misc. Non-Revenue Producing</v>
          </cell>
        </row>
        <row r="63">
          <cell r="K63">
            <v>2025</v>
          </cell>
          <cell r="X63">
            <v>0</v>
          </cell>
          <cell r="AE63" t="str">
            <v>Misc. Non-Revenue Producing</v>
          </cell>
        </row>
        <row r="64">
          <cell r="K64">
            <v>2019</v>
          </cell>
          <cell r="X64">
            <v>0</v>
          </cell>
          <cell r="AE64" t="str">
            <v>Misc. Non-Revenue Producing</v>
          </cell>
        </row>
        <row r="65">
          <cell r="K65">
            <v>2029</v>
          </cell>
          <cell r="X65">
            <v>0</v>
          </cell>
          <cell r="AE65" t="str">
            <v>Misc. Non-Revenue Producing</v>
          </cell>
        </row>
        <row r="66">
          <cell r="K66">
            <v>2029</v>
          </cell>
          <cell r="X66">
            <v>0</v>
          </cell>
          <cell r="AE66" t="str">
            <v>Misc. Non-Revenue Producing</v>
          </cell>
        </row>
        <row r="67">
          <cell r="K67">
            <v>2022</v>
          </cell>
          <cell r="X67">
            <v>0</v>
          </cell>
          <cell r="AE67" t="str">
            <v>Misc. Non-Revenue Producing</v>
          </cell>
        </row>
        <row r="68">
          <cell r="K68">
            <v>2025</v>
          </cell>
          <cell r="X68">
            <v>0</v>
          </cell>
          <cell r="AE68" t="str">
            <v>Misc. Non-Revenue Producing</v>
          </cell>
        </row>
        <row r="69">
          <cell r="K69">
            <v>2022</v>
          </cell>
          <cell r="X69">
            <v>0</v>
          </cell>
          <cell r="AE69" t="str">
            <v>Misc. Non-Revenue Producing</v>
          </cell>
        </row>
        <row r="70">
          <cell r="K70">
            <v>2024</v>
          </cell>
          <cell r="X70">
            <v>202944</v>
          </cell>
          <cell r="AE70" t="str">
            <v>Cathodic Protection</v>
          </cell>
        </row>
        <row r="71">
          <cell r="K71">
            <v>2023</v>
          </cell>
          <cell r="X71">
            <v>1164</v>
          </cell>
          <cell r="AE71" t="str">
            <v>Tools and Shop Equipment</v>
          </cell>
        </row>
        <row r="72">
          <cell r="K72">
            <v>2027</v>
          </cell>
          <cell r="X72">
            <v>1284</v>
          </cell>
          <cell r="AE72" t="str">
            <v>Tools and Shop Equipment</v>
          </cell>
        </row>
        <row r="73">
          <cell r="K73">
            <v>2025</v>
          </cell>
          <cell r="X73">
            <v>11891</v>
          </cell>
          <cell r="AE73" t="str">
            <v>New Revenue Mains</v>
          </cell>
        </row>
        <row r="74">
          <cell r="K74">
            <v>2019</v>
          </cell>
          <cell r="X74">
            <v>10248</v>
          </cell>
          <cell r="AE74" t="str">
            <v>New Revenue Mains</v>
          </cell>
        </row>
        <row r="75">
          <cell r="K75">
            <v>2023</v>
          </cell>
          <cell r="X75">
            <v>11315</v>
          </cell>
          <cell r="AE75" t="str">
            <v>New Revenue Mains</v>
          </cell>
        </row>
        <row r="76">
          <cell r="K76">
            <v>2024</v>
          </cell>
          <cell r="X76">
            <v>417480</v>
          </cell>
          <cell r="AE76" t="str">
            <v>New Revenue Services</v>
          </cell>
        </row>
        <row r="77">
          <cell r="K77">
            <v>2027</v>
          </cell>
          <cell r="X77">
            <v>49956</v>
          </cell>
          <cell r="AE77" t="str">
            <v>New Revenue Services</v>
          </cell>
        </row>
        <row r="78">
          <cell r="K78">
            <v>2026</v>
          </cell>
          <cell r="X78">
            <v>48732</v>
          </cell>
          <cell r="AE78" t="str">
            <v>New Revenue Services</v>
          </cell>
        </row>
        <row r="79">
          <cell r="K79">
            <v>2023</v>
          </cell>
          <cell r="X79">
            <v>45252</v>
          </cell>
          <cell r="AE79" t="str">
            <v>New Revenue Services</v>
          </cell>
        </row>
        <row r="80">
          <cell r="K80">
            <v>2018</v>
          </cell>
          <cell r="X80">
            <v>981249.58</v>
          </cell>
          <cell r="AE80" t="str">
            <v>New Revenue Services</v>
          </cell>
        </row>
        <row r="81">
          <cell r="K81">
            <v>2028</v>
          </cell>
          <cell r="X81">
            <v>0</v>
          </cell>
          <cell r="AE81" t="str">
            <v>Measuring and Regulation Station Equipment</v>
          </cell>
        </row>
        <row r="82">
          <cell r="K82">
            <v>2027</v>
          </cell>
          <cell r="X82">
            <v>0</v>
          </cell>
          <cell r="AE82" t="str">
            <v>Measuring and Regulation Station Equipment</v>
          </cell>
        </row>
        <row r="83">
          <cell r="K83">
            <v>2026</v>
          </cell>
          <cell r="X83">
            <v>2971.68</v>
          </cell>
          <cell r="AE83" t="str">
            <v>Measuring and Regulation Station Equipment</v>
          </cell>
        </row>
        <row r="84">
          <cell r="K84">
            <v>2020</v>
          </cell>
          <cell r="X84">
            <v>32302</v>
          </cell>
          <cell r="AE84" t="str">
            <v>Transportation Vehicles</v>
          </cell>
        </row>
        <row r="85">
          <cell r="K85">
            <v>2026</v>
          </cell>
          <cell r="X85">
            <v>0</v>
          </cell>
          <cell r="AE85" t="str">
            <v>Transportation Vehicles</v>
          </cell>
        </row>
        <row r="86">
          <cell r="K86">
            <v>2019</v>
          </cell>
          <cell r="X86">
            <v>189108</v>
          </cell>
          <cell r="AE86" t="str">
            <v>Transportation Vehicles</v>
          </cell>
        </row>
        <row r="87">
          <cell r="K87">
            <v>2025</v>
          </cell>
          <cell r="X87">
            <v>0</v>
          </cell>
          <cell r="AE87" t="str">
            <v>Transportation Vehicles</v>
          </cell>
        </row>
        <row r="88">
          <cell r="K88">
            <v>2029</v>
          </cell>
          <cell r="X88">
            <v>0</v>
          </cell>
          <cell r="AE88" t="str">
            <v>Transportation Vehicles</v>
          </cell>
        </row>
        <row r="89">
          <cell r="K89">
            <v>2020</v>
          </cell>
          <cell r="X89">
            <v>193836</v>
          </cell>
          <cell r="AE89" t="str">
            <v>Transportation Vehicles</v>
          </cell>
        </row>
        <row r="90">
          <cell r="K90">
            <v>2028</v>
          </cell>
          <cell r="X90">
            <v>0</v>
          </cell>
          <cell r="AE90" t="str">
            <v>Testing and Measuring Equipment</v>
          </cell>
        </row>
        <row r="91">
          <cell r="K91">
            <v>2022</v>
          </cell>
          <cell r="X91">
            <v>0</v>
          </cell>
          <cell r="AE91" t="str">
            <v>Testing and Measuring Equipment</v>
          </cell>
        </row>
        <row r="92">
          <cell r="K92">
            <v>2024</v>
          </cell>
          <cell r="X92">
            <v>0</v>
          </cell>
          <cell r="AE92" t="str">
            <v>Testing and Measuring Equipment</v>
          </cell>
        </row>
        <row r="93">
          <cell r="K93">
            <v>2028</v>
          </cell>
          <cell r="X93">
            <v>219000</v>
          </cell>
          <cell r="AE93" t="str">
            <v>Power Operated Equipment</v>
          </cell>
        </row>
        <row r="94">
          <cell r="K94">
            <v>2018</v>
          </cell>
          <cell r="X94">
            <v>0</v>
          </cell>
          <cell r="AE94" t="str">
            <v>Power Operated Equipment</v>
          </cell>
        </row>
        <row r="95">
          <cell r="K95">
            <v>2021</v>
          </cell>
          <cell r="X95">
            <v>0</v>
          </cell>
          <cell r="AE95" t="str">
            <v>Improvements to Property</v>
          </cell>
        </row>
        <row r="96">
          <cell r="K96">
            <v>2019</v>
          </cell>
          <cell r="X96">
            <v>0</v>
          </cell>
          <cell r="AE96" t="str">
            <v>Improvements to Property</v>
          </cell>
        </row>
        <row r="97">
          <cell r="K97">
            <v>2020</v>
          </cell>
          <cell r="X97">
            <v>32304</v>
          </cell>
          <cell r="AE97" t="str">
            <v>Improvements to Property</v>
          </cell>
        </row>
        <row r="98">
          <cell r="K98">
            <v>2026</v>
          </cell>
          <cell r="X98">
            <v>37464</v>
          </cell>
          <cell r="AE98" t="str">
            <v>Improvements to Property</v>
          </cell>
        </row>
        <row r="99">
          <cell r="K99">
            <v>2027</v>
          </cell>
          <cell r="X99">
            <v>38400</v>
          </cell>
          <cell r="AE99" t="str">
            <v>Improvements to Property</v>
          </cell>
        </row>
        <row r="100">
          <cell r="K100">
            <v>2020</v>
          </cell>
          <cell r="X100">
            <v>0</v>
          </cell>
          <cell r="AE100" t="str">
            <v>Improvements to Property</v>
          </cell>
        </row>
        <row r="101">
          <cell r="K101">
            <v>2022</v>
          </cell>
          <cell r="X101">
            <v>33948</v>
          </cell>
          <cell r="AE101" t="str">
            <v>Improvements to Property</v>
          </cell>
        </row>
        <row r="102">
          <cell r="K102">
            <v>2025</v>
          </cell>
          <cell r="X102">
            <v>36552</v>
          </cell>
          <cell r="AE102" t="str">
            <v>Improvements to Property</v>
          </cell>
        </row>
        <row r="103">
          <cell r="K103">
            <v>2018</v>
          </cell>
          <cell r="X103">
            <v>0</v>
          </cell>
          <cell r="AE103" t="str">
            <v>Communication Equipment</v>
          </cell>
        </row>
        <row r="104">
          <cell r="K104">
            <v>2023</v>
          </cell>
          <cell r="X104">
            <v>0</v>
          </cell>
          <cell r="AE104" t="str">
            <v>Communication Equipment</v>
          </cell>
        </row>
        <row r="105">
          <cell r="K105">
            <v>2018</v>
          </cell>
          <cell r="X105">
            <v>0</v>
          </cell>
          <cell r="AE105" t="str">
            <v>Communication Equipment</v>
          </cell>
        </row>
        <row r="106">
          <cell r="K106">
            <v>2019</v>
          </cell>
          <cell r="X106">
            <v>0</v>
          </cell>
          <cell r="AE106" t="str">
            <v>Communication Equipment</v>
          </cell>
        </row>
        <row r="107">
          <cell r="K107">
            <v>2026</v>
          </cell>
          <cell r="X107">
            <v>36552</v>
          </cell>
          <cell r="AE107" t="str">
            <v>Regulators</v>
          </cell>
        </row>
        <row r="108">
          <cell r="K108">
            <v>2024</v>
          </cell>
          <cell r="X108">
            <v>34788</v>
          </cell>
          <cell r="AE108" t="str">
            <v>Regulators</v>
          </cell>
        </row>
        <row r="109">
          <cell r="K109">
            <v>2023</v>
          </cell>
          <cell r="X109">
            <v>0</v>
          </cell>
          <cell r="AE109" t="str">
            <v>Regulators</v>
          </cell>
        </row>
        <row r="110">
          <cell r="K110">
            <v>2018</v>
          </cell>
          <cell r="X110">
            <v>0</v>
          </cell>
          <cell r="AE110" t="str">
            <v>Regulators</v>
          </cell>
        </row>
        <row r="111">
          <cell r="K111">
            <v>2024</v>
          </cell>
          <cell r="X111">
            <v>57984</v>
          </cell>
          <cell r="AE111" t="str">
            <v>Regulators</v>
          </cell>
        </row>
        <row r="112">
          <cell r="K112">
            <v>2020</v>
          </cell>
          <cell r="X112">
            <v>52535</v>
          </cell>
          <cell r="AE112" t="str">
            <v>Regulators</v>
          </cell>
        </row>
        <row r="113">
          <cell r="K113">
            <v>2018</v>
          </cell>
          <cell r="X113">
            <v>47052.07</v>
          </cell>
          <cell r="AE113" t="str">
            <v>Regulators</v>
          </cell>
        </row>
        <row r="114">
          <cell r="K114">
            <v>2019</v>
          </cell>
          <cell r="X114">
            <v>0</v>
          </cell>
          <cell r="AE114" t="str">
            <v>Regulators</v>
          </cell>
        </row>
        <row r="115">
          <cell r="K115">
            <v>2019</v>
          </cell>
          <cell r="X115">
            <v>51251</v>
          </cell>
          <cell r="AE115" t="str">
            <v>Regulators</v>
          </cell>
        </row>
        <row r="116">
          <cell r="K116">
            <v>2019</v>
          </cell>
          <cell r="X116">
            <v>85500</v>
          </cell>
          <cell r="AE116" t="str">
            <v>Meter/Reg Install - Comm</v>
          </cell>
        </row>
        <row r="117">
          <cell r="K117">
            <v>2021</v>
          </cell>
          <cell r="X117">
            <v>89831</v>
          </cell>
          <cell r="AE117" t="str">
            <v>Meter/Reg Install - Comm</v>
          </cell>
        </row>
        <row r="118">
          <cell r="K118">
            <v>2024</v>
          </cell>
          <cell r="X118">
            <v>96743</v>
          </cell>
          <cell r="AE118" t="str">
            <v>Meter/Reg Install - Comm</v>
          </cell>
        </row>
        <row r="119">
          <cell r="K119">
            <v>2022</v>
          </cell>
          <cell r="X119">
            <v>92075</v>
          </cell>
          <cell r="AE119" t="str">
            <v>Meter/Reg Install - Comm</v>
          </cell>
        </row>
        <row r="120">
          <cell r="K120">
            <v>2029</v>
          </cell>
          <cell r="X120">
            <v>14436</v>
          </cell>
          <cell r="AE120" t="str">
            <v>Meter/Reg Install - Comm</v>
          </cell>
        </row>
        <row r="121">
          <cell r="K121">
            <v>2019</v>
          </cell>
          <cell r="X121">
            <v>214223</v>
          </cell>
          <cell r="AE121" t="str">
            <v>Meter/Reg Install - Comm</v>
          </cell>
        </row>
        <row r="122">
          <cell r="K122">
            <v>2021</v>
          </cell>
          <cell r="X122">
            <v>11844</v>
          </cell>
          <cell r="AE122" t="str">
            <v>Meter/Reg Install - Comm</v>
          </cell>
        </row>
        <row r="123">
          <cell r="K123">
            <v>2026</v>
          </cell>
          <cell r="X123">
            <v>254640</v>
          </cell>
          <cell r="AE123" t="str">
            <v>Meter/Reg Install - Comm</v>
          </cell>
        </row>
        <row r="124">
          <cell r="K124">
            <v>2018</v>
          </cell>
          <cell r="X124">
            <v>86743.2</v>
          </cell>
          <cell r="AE124" t="str">
            <v>Meter/Reg Install - Res</v>
          </cell>
        </row>
        <row r="125">
          <cell r="K125">
            <v>2021</v>
          </cell>
          <cell r="X125">
            <v>339216</v>
          </cell>
          <cell r="AE125" t="str">
            <v>Meter/Reg Install - Res</v>
          </cell>
        </row>
        <row r="126">
          <cell r="K126">
            <v>2021</v>
          </cell>
          <cell r="X126">
            <v>37692</v>
          </cell>
          <cell r="AE126" t="str">
            <v>Meter/Reg Install - Res</v>
          </cell>
        </row>
        <row r="127">
          <cell r="K127">
            <v>2023</v>
          </cell>
          <cell r="X127">
            <v>39600</v>
          </cell>
          <cell r="AE127" t="str">
            <v>Meter/Reg Install - Res</v>
          </cell>
        </row>
        <row r="128">
          <cell r="K128">
            <v>2026</v>
          </cell>
          <cell r="X128">
            <v>42648</v>
          </cell>
          <cell r="AE128" t="str">
            <v>Meter/Reg Install - Res</v>
          </cell>
        </row>
        <row r="129">
          <cell r="K129">
            <v>2019</v>
          </cell>
          <cell r="X129">
            <v>322872</v>
          </cell>
          <cell r="AE129" t="str">
            <v>Meter/Reg Install - Res</v>
          </cell>
        </row>
        <row r="130">
          <cell r="K130">
            <v>2018</v>
          </cell>
          <cell r="X130">
            <v>0</v>
          </cell>
          <cell r="AE130" t="str">
            <v>Alternative Fueling Stations</v>
          </cell>
        </row>
        <row r="131">
          <cell r="K131">
            <v>2029</v>
          </cell>
          <cell r="X131">
            <v>0</v>
          </cell>
          <cell r="AE131" t="str">
            <v>Alternative Fueling Stations</v>
          </cell>
        </row>
        <row r="132">
          <cell r="K132">
            <v>2029</v>
          </cell>
          <cell r="X132">
            <v>0</v>
          </cell>
          <cell r="AE132" t="str">
            <v>Alternative Fueling Stations</v>
          </cell>
        </row>
        <row r="133">
          <cell r="K133">
            <v>2028</v>
          </cell>
          <cell r="X133">
            <v>0</v>
          </cell>
          <cell r="AE133" t="str">
            <v>Alternative Fueling Stations</v>
          </cell>
        </row>
        <row r="134">
          <cell r="K134">
            <v>2026</v>
          </cell>
          <cell r="X134">
            <v>84431</v>
          </cell>
          <cell r="AE134" t="str">
            <v>Municipal Improvements</v>
          </cell>
        </row>
        <row r="135">
          <cell r="K135">
            <v>2024</v>
          </cell>
          <cell r="X135">
            <v>76572</v>
          </cell>
          <cell r="AE135" t="str">
            <v>Municipal Improvements</v>
          </cell>
        </row>
        <row r="136">
          <cell r="K136">
            <v>2025</v>
          </cell>
          <cell r="X136">
            <v>42216</v>
          </cell>
          <cell r="AE136" t="str">
            <v>Municipal Improvements</v>
          </cell>
        </row>
        <row r="137">
          <cell r="K137">
            <v>2025</v>
          </cell>
          <cell r="X137">
            <v>168851</v>
          </cell>
          <cell r="AE137" t="str">
            <v>Municipal Improvements</v>
          </cell>
        </row>
        <row r="138">
          <cell r="K138">
            <v>2027</v>
          </cell>
          <cell r="X138">
            <v>372312</v>
          </cell>
          <cell r="AE138" t="str">
            <v>Municipal Improvements</v>
          </cell>
        </row>
        <row r="139">
          <cell r="K139">
            <v>2018</v>
          </cell>
          <cell r="X139">
            <v>1613291.97</v>
          </cell>
          <cell r="AE139" t="str">
            <v>Municipal Improvements</v>
          </cell>
        </row>
        <row r="140">
          <cell r="K140">
            <v>2027</v>
          </cell>
          <cell r="X140">
            <v>1034220</v>
          </cell>
          <cell r="AE140" t="str">
            <v>Municipal Improvements</v>
          </cell>
        </row>
        <row r="141">
          <cell r="K141">
            <v>2018</v>
          </cell>
          <cell r="X141">
            <v>386708.03</v>
          </cell>
          <cell r="AE141" t="str">
            <v>Municipal Improvements</v>
          </cell>
        </row>
        <row r="142">
          <cell r="K142">
            <v>2027</v>
          </cell>
          <cell r="X142">
            <v>6096</v>
          </cell>
          <cell r="AE142" t="str">
            <v>Distribution System Improvements</v>
          </cell>
        </row>
        <row r="143">
          <cell r="K143">
            <v>2029</v>
          </cell>
          <cell r="X143">
            <v>6396</v>
          </cell>
          <cell r="AE143" t="str">
            <v>Distribution System Improvements</v>
          </cell>
        </row>
        <row r="144">
          <cell r="K144">
            <v>2018</v>
          </cell>
          <cell r="X144">
            <v>5000</v>
          </cell>
          <cell r="AE144" t="str">
            <v>Distribution System Improvements</v>
          </cell>
        </row>
        <row r="145">
          <cell r="K145">
            <v>2028</v>
          </cell>
          <cell r="X145">
            <v>0</v>
          </cell>
          <cell r="AE145" t="str">
            <v>Misc. Non-Revenue Producing</v>
          </cell>
        </row>
        <row r="146">
          <cell r="K146">
            <v>2021</v>
          </cell>
          <cell r="X146">
            <v>0</v>
          </cell>
          <cell r="AE146" t="str">
            <v>Cast Iron/Bare Steel Main Repl.</v>
          </cell>
        </row>
        <row r="147">
          <cell r="K147">
            <v>2018</v>
          </cell>
          <cell r="X147">
            <v>-11333.93</v>
          </cell>
          <cell r="AE147" t="str">
            <v>Cast Iron/Bare Steel Main Repl.</v>
          </cell>
        </row>
        <row r="148">
          <cell r="K148">
            <v>2025</v>
          </cell>
          <cell r="X148">
            <v>0</v>
          </cell>
          <cell r="AE148" t="str">
            <v>Cathodic Protection</v>
          </cell>
        </row>
        <row r="149">
          <cell r="K149">
            <v>2025</v>
          </cell>
          <cell r="X149">
            <v>134712</v>
          </cell>
          <cell r="AE149" t="str">
            <v>Tools and Shop Equipment</v>
          </cell>
        </row>
        <row r="150">
          <cell r="K150">
            <v>2028</v>
          </cell>
          <cell r="X150">
            <v>636000</v>
          </cell>
          <cell r="AE150" t="str">
            <v>Tools and Shop Equipment</v>
          </cell>
        </row>
        <row r="151">
          <cell r="K151">
            <v>2025</v>
          </cell>
          <cell r="X151">
            <v>12180</v>
          </cell>
          <cell r="AE151" t="str">
            <v>Tools and Shop Equipment</v>
          </cell>
        </row>
        <row r="152">
          <cell r="K152">
            <v>2024</v>
          </cell>
          <cell r="X152">
            <v>0</v>
          </cell>
          <cell r="AE152" t="str">
            <v>Tools and Shop Equipment</v>
          </cell>
        </row>
        <row r="153">
          <cell r="K153">
            <v>2028</v>
          </cell>
          <cell r="X153">
            <v>0</v>
          </cell>
          <cell r="AE153" t="str">
            <v>Tools and Shop Equipment</v>
          </cell>
        </row>
        <row r="154">
          <cell r="K154">
            <v>2020</v>
          </cell>
          <cell r="X154">
            <v>0</v>
          </cell>
          <cell r="AE154" t="str">
            <v>Tools and Shop Equipment</v>
          </cell>
        </row>
        <row r="155">
          <cell r="K155">
            <v>2029</v>
          </cell>
          <cell r="X155">
            <v>0</v>
          </cell>
          <cell r="AE155" t="str">
            <v>Tools and Shop Equipment</v>
          </cell>
        </row>
        <row r="156">
          <cell r="K156">
            <v>2023</v>
          </cell>
          <cell r="X156">
            <v>6960</v>
          </cell>
          <cell r="AE156" t="str">
            <v>Tools and Shop Equipment</v>
          </cell>
        </row>
        <row r="157">
          <cell r="K157">
            <v>2021</v>
          </cell>
          <cell r="X157">
            <v>5808</v>
          </cell>
          <cell r="AE157" t="str">
            <v>Tools and Shop Equipment</v>
          </cell>
        </row>
        <row r="158">
          <cell r="K158">
            <v>2024</v>
          </cell>
          <cell r="X158">
            <v>0</v>
          </cell>
          <cell r="AE158" t="str">
            <v>New Revenue Mains</v>
          </cell>
        </row>
        <row r="159">
          <cell r="K159">
            <v>2027</v>
          </cell>
          <cell r="X159">
            <v>437100</v>
          </cell>
          <cell r="AE159" t="str">
            <v>New Revenue Services</v>
          </cell>
        </row>
        <row r="160">
          <cell r="K160">
            <v>2024</v>
          </cell>
          <cell r="X160">
            <v>405888</v>
          </cell>
          <cell r="AE160" t="str">
            <v>New Revenue Services</v>
          </cell>
        </row>
        <row r="161">
          <cell r="K161">
            <v>2021</v>
          </cell>
          <cell r="X161">
            <v>3392208</v>
          </cell>
          <cell r="AE161" t="str">
            <v>New Revenue Services</v>
          </cell>
        </row>
        <row r="162">
          <cell r="K162">
            <v>2027</v>
          </cell>
          <cell r="X162">
            <v>3933923</v>
          </cell>
          <cell r="AE162" t="str">
            <v>New Revenue Services</v>
          </cell>
        </row>
        <row r="163">
          <cell r="K163">
            <v>2024</v>
          </cell>
          <cell r="X163">
            <v>16968</v>
          </cell>
          <cell r="AE163" t="str">
            <v>New Revenue Services</v>
          </cell>
        </row>
        <row r="164">
          <cell r="K164">
            <v>2024</v>
          </cell>
          <cell r="X164">
            <v>152747</v>
          </cell>
          <cell r="AE164" t="str">
            <v>New Revenue Services</v>
          </cell>
        </row>
        <row r="165">
          <cell r="K165">
            <v>2022</v>
          </cell>
          <cell r="X165">
            <v>16152</v>
          </cell>
          <cell r="AE165" t="str">
            <v>New Revenue Services</v>
          </cell>
        </row>
        <row r="166">
          <cell r="K166">
            <v>2021</v>
          </cell>
          <cell r="X166">
            <v>15756</v>
          </cell>
          <cell r="AE166" t="str">
            <v>New Revenue Services</v>
          </cell>
        </row>
        <row r="167">
          <cell r="K167">
            <v>2027</v>
          </cell>
          <cell r="X167">
            <v>58134.48</v>
          </cell>
          <cell r="AE167" t="str">
            <v>Measuring and Regulation Station Equipment</v>
          </cell>
        </row>
        <row r="168">
          <cell r="K168">
            <v>2021</v>
          </cell>
          <cell r="X168">
            <v>499046.88</v>
          </cell>
          <cell r="AE168" t="str">
            <v>Measuring and Regulation Station Equipment</v>
          </cell>
        </row>
        <row r="169">
          <cell r="K169">
            <v>2028</v>
          </cell>
          <cell r="X169">
            <v>4683.24</v>
          </cell>
          <cell r="AE169" t="str">
            <v>Measuring and Regulation Station Equipment</v>
          </cell>
        </row>
        <row r="170">
          <cell r="K170">
            <v>2029</v>
          </cell>
          <cell r="X170">
            <v>0</v>
          </cell>
          <cell r="AE170" t="str">
            <v>New Revenue Mains</v>
          </cell>
        </row>
        <row r="171">
          <cell r="K171">
            <v>2024</v>
          </cell>
          <cell r="X171">
            <v>0</v>
          </cell>
          <cell r="AE171" t="str">
            <v>New Revenue Mains</v>
          </cell>
        </row>
        <row r="172">
          <cell r="K172">
            <v>2018</v>
          </cell>
          <cell r="X172">
            <v>47836.63</v>
          </cell>
          <cell r="AE172" t="str">
            <v>Transportation Vehicles</v>
          </cell>
        </row>
        <row r="173">
          <cell r="K173">
            <v>2027</v>
          </cell>
          <cell r="X173">
            <v>70400</v>
          </cell>
          <cell r="AE173" t="str">
            <v>Transportation Vehicles</v>
          </cell>
        </row>
        <row r="174">
          <cell r="K174">
            <v>2020</v>
          </cell>
          <cell r="X174">
            <v>20808</v>
          </cell>
          <cell r="AE174" t="str">
            <v>Power Operated Equipment</v>
          </cell>
        </row>
        <row r="175">
          <cell r="K175">
            <v>2029</v>
          </cell>
          <cell r="X175">
            <v>0</v>
          </cell>
          <cell r="AE175" t="str">
            <v>Power Operated Equipment</v>
          </cell>
        </row>
        <row r="176">
          <cell r="K176">
            <v>2021</v>
          </cell>
          <cell r="X176">
            <v>0</v>
          </cell>
          <cell r="AE176" t="str">
            <v>Power Operated Equipment</v>
          </cell>
        </row>
        <row r="177">
          <cell r="K177">
            <v>2019</v>
          </cell>
          <cell r="X177">
            <v>0</v>
          </cell>
          <cell r="AE177" t="str">
            <v>Power Operated Equipment</v>
          </cell>
        </row>
        <row r="178">
          <cell r="K178">
            <v>2021</v>
          </cell>
          <cell r="X178">
            <v>0</v>
          </cell>
          <cell r="AE178" t="str">
            <v>Office Equipment</v>
          </cell>
        </row>
        <row r="179">
          <cell r="K179">
            <v>2022</v>
          </cell>
          <cell r="X179">
            <v>0</v>
          </cell>
          <cell r="AE179" t="str">
            <v>Office Equipment</v>
          </cell>
        </row>
        <row r="180">
          <cell r="K180">
            <v>2027</v>
          </cell>
          <cell r="X180">
            <v>0</v>
          </cell>
          <cell r="AE180" t="str">
            <v>Office Equipment</v>
          </cell>
        </row>
        <row r="181">
          <cell r="K181">
            <v>2026</v>
          </cell>
          <cell r="X181">
            <v>0</v>
          </cell>
          <cell r="AE181" t="str">
            <v>Improvements to Property</v>
          </cell>
        </row>
        <row r="182">
          <cell r="K182">
            <v>2022</v>
          </cell>
          <cell r="X182">
            <v>22632</v>
          </cell>
          <cell r="AE182" t="str">
            <v>Improvements to Property</v>
          </cell>
        </row>
        <row r="183">
          <cell r="K183">
            <v>2020</v>
          </cell>
          <cell r="X183">
            <v>0</v>
          </cell>
          <cell r="AE183" t="str">
            <v>Improvements to Property</v>
          </cell>
        </row>
        <row r="184">
          <cell r="K184">
            <v>2029</v>
          </cell>
          <cell r="X184">
            <v>0</v>
          </cell>
          <cell r="AE184" t="str">
            <v>Improvements to Property</v>
          </cell>
        </row>
        <row r="185">
          <cell r="K185">
            <v>2027</v>
          </cell>
          <cell r="X185">
            <v>0</v>
          </cell>
          <cell r="AE185" t="str">
            <v>Improvements to Property</v>
          </cell>
        </row>
        <row r="186">
          <cell r="K186">
            <v>2023</v>
          </cell>
          <cell r="X186">
            <v>0</v>
          </cell>
          <cell r="AE186" t="str">
            <v>Improvements to Property</v>
          </cell>
        </row>
        <row r="187">
          <cell r="K187">
            <v>2028</v>
          </cell>
          <cell r="X187">
            <v>0</v>
          </cell>
          <cell r="AE187" t="str">
            <v>Communication Equipment</v>
          </cell>
        </row>
        <row r="188">
          <cell r="K188">
            <v>2021</v>
          </cell>
          <cell r="X188">
            <v>0</v>
          </cell>
          <cell r="AE188" t="str">
            <v>Communication Equipment</v>
          </cell>
        </row>
        <row r="189">
          <cell r="K189">
            <v>2024</v>
          </cell>
          <cell r="X189">
            <v>0</v>
          </cell>
          <cell r="AE189" t="str">
            <v>Communication Equipment</v>
          </cell>
        </row>
        <row r="190">
          <cell r="K190">
            <v>2018</v>
          </cell>
          <cell r="X190">
            <v>0</v>
          </cell>
          <cell r="AE190" t="str">
            <v>Communication Equipment</v>
          </cell>
        </row>
        <row r="191">
          <cell r="K191">
            <v>2020</v>
          </cell>
          <cell r="X191">
            <v>31523</v>
          </cell>
          <cell r="AE191" t="str">
            <v>Regulators</v>
          </cell>
        </row>
        <row r="192">
          <cell r="K192">
            <v>2026</v>
          </cell>
          <cell r="X192">
            <v>36552</v>
          </cell>
          <cell r="AE192" t="str">
            <v>Regulators</v>
          </cell>
        </row>
        <row r="193">
          <cell r="K193">
            <v>2022</v>
          </cell>
          <cell r="X193">
            <v>0</v>
          </cell>
          <cell r="AE193" t="str">
            <v>Regulators</v>
          </cell>
        </row>
        <row r="194">
          <cell r="K194">
            <v>2024</v>
          </cell>
          <cell r="X194">
            <v>143220</v>
          </cell>
          <cell r="AE194" t="str">
            <v>Meter/Reg Install - Comm</v>
          </cell>
        </row>
        <row r="195">
          <cell r="K195">
            <v>2023</v>
          </cell>
          <cell r="X195">
            <v>139727</v>
          </cell>
          <cell r="AE195" t="str">
            <v>Meter/Reg Install - Comm</v>
          </cell>
        </row>
        <row r="196">
          <cell r="K196">
            <v>2026</v>
          </cell>
          <cell r="X196">
            <v>150468</v>
          </cell>
          <cell r="AE196" t="str">
            <v>Meter/Reg Install - Comm</v>
          </cell>
        </row>
        <row r="197">
          <cell r="K197">
            <v>2023</v>
          </cell>
          <cell r="X197">
            <v>22632</v>
          </cell>
          <cell r="AE197" t="str">
            <v>Meter/Reg Install - Res</v>
          </cell>
        </row>
        <row r="198">
          <cell r="K198">
            <v>2025</v>
          </cell>
          <cell r="X198">
            <v>23772</v>
          </cell>
          <cell r="AE198" t="str">
            <v>Meter/Reg Install - Res</v>
          </cell>
        </row>
        <row r="199">
          <cell r="K199">
            <v>2019</v>
          </cell>
          <cell r="X199">
            <v>0</v>
          </cell>
          <cell r="AE199" t="str">
            <v>Alternative Fueling Stations</v>
          </cell>
        </row>
        <row r="200">
          <cell r="K200">
            <v>2020</v>
          </cell>
          <cell r="X200">
            <v>0</v>
          </cell>
          <cell r="AE200" t="str">
            <v>Alternative Fueling Stations</v>
          </cell>
        </row>
        <row r="201">
          <cell r="K201">
            <v>2024</v>
          </cell>
          <cell r="X201">
            <v>0</v>
          </cell>
          <cell r="AE201" t="str">
            <v>Alternative Fueling Stations</v>
          </cell>
        </row>
        <row r="202">
          <cell r="K202">
            <v>2025</v>
          </cell>
          <cell r="X202">
            <v>0</v>
          </cell>
          <cell r="AE202" t="str">
            <v>Alternative Fueling Stations</v>
          </cell>
        </row>
        <row r="203">
          <cell r="K203">
            <v>2028</v>
          </cell>
          <cell r="X203">
            <v>0</v>
          </cell>
          <cell r="AE203" t="str">
            <v>Alternative Fueling Stations</v>
          </cell>
        </row>
        <row r="204">
          <cell r="K204">
            <v>2018</v>
          </cell>
          <cell r="X204">
            <v>0</v>
          </cell>
          <cell r="AE204" t="str">
            <v>Alternative Fueling Stations</v>
          </cell>
        </row>
        <row r="205">
          <cell r="K205">
            <v>2020</v>
          </cell>
          <cell r="X205">
            <v>2028600</v>
          </cell>
          <cell r="AE205" t="str">
            <v>Municipal Improvements</v>
          </cell>
        </row>
        <row r="206">
          <cell r="K206">
            <v>2023</v>
          </cell>
          <cell r="X206">
            <v>587088</v>
          </cell>
          <cell r="AE206" t="str">
            <v>Municipal Improvements</v>
          </cell>
        </row>
        <row r="207">
          <cell r="K207">
            <v>2019</v>
          </cell>
          <cell r="X207">
            <v>504000</v>
          </cell>
          <cell r="AE207" t="str">
            <v>Municipal Improvements</v>
          </cell>
        </row>
        <row r="208">
          <cell r="K208">
            <v>2027</v>
          </cell>
          <cell r="X208">
            <v>744636</v>
          </cell>
          <cell r="AE208" t="str">
            <v>Municipal Improvements</v>
          </cell>
        </row>
        <row r="209">
          <cell r="K209">
            <v>2018</v>
          </cell>
          <cell r="X209">
            <v>481575.67999999999</v>
          </cell>
          <cell r="AE209" t="str">
            <v>Municipal Improvements</v>
          </cell>
        </row>
        <row r="210">
          <cell r="K210">
            <v>2028</v>
          </cell>
          <cell r="X210">
            <v>195468</v>
          </cell>
          <cell r="AE210" t="str">
            <v>Municipal Improvements</v>
          </cell>
        </row>
        <row r="211">
          <cell r="K211">
            <v>2025</v>
          </cell>
          <cell r="X211">
            <v>675408</v>
          </cell>
          <cell r="AE211" t="str">
            <v>Municipal Improvements</v>
          </cell>
        </row>
        <row r="212">
          <cell r="K212">
            <v>2028</v>
          </cell>
          <cell r="X212">
            <v>781871</v>
          </cell>
          <cell r="AE212" t="str">
            <v>Municipal Improvements</v>
          </cell>
        </row>
        <row r="213">
          <cell r="K213">
            <v>2020</v>
          </cell>
          <cell r="X213">
            <v>48876</v>
          </cell>
          <cell r="AE213" t="str">
            <v>Distribution System Improvements</v>
          </cell>
        </row>
        <row r="214">
          <cell r="K214">
            <v>2023</v>
          </cell>
          <cell r="X214">
            <v>30120</v>
          </cell>
          <cell r="AE214" t="str">
            <v>Distribution System Improvements</v>
          </cell>
        </row>
        <row r="215">
          <cell r="K215">
            <v>2019</v>
          </cell>
          <cell r="X215">
            <v>94992</v>
          </cell>
          <cell r="AE215" t="str">
            <v>Distribution System Improvements</v>
          </cell>
        </row>
        <row r="216">
          <cell r="K216">
            <v>2026</v>
          </cell>
          <cell r="X216">
            <v>112931</v>
          </cell>
          <cell r="AE216" t="str">
            <v>Distribution System Improvements</v>
          </cell>
        </row>
        <row r="217">
          <cell r="K217">
            <v>2021</v>
          </cell>
          <cell r="X217">
            <v>5256</v>
          </cell>
          <cell r="AE217" t="str">
            <v>Distribution System Improvements</v>
          </cell>
        </row>
        <row r="218">
          <cell r="K218">
            <v>2021</v>
          </cell>
          <cell r="X218">
            <v>0</v>
          </cell>
          <cell r="AE218" t="str">
            <v>Misc. Non-Revenue Producing</v>
          </cell>
        </row>
        <row r="219">
          <cell r="K219">
            <v>2020</v>
          </cell>
          <cell r="X219">
            <v>0</v>
          </cell>
          <cell r="AE219" t="str">
            <v>Misc. Non-Revenue Producing</v>
          </cell>
        </row>
        <row r="220">
          <cell r="K220">
            <v>2024</v>
          </cell>
          <cell r="X220">
            <v>0</v>
          </cell>
          <cell r="AE220" t="str">
            <v>Misc. Non-Revenue Producing</v>
          </cell>
        </row>
        <row r="221">
          <cell r="K221">
            <v>2018</v>
          </cell>
          <cell r="X221">
            <v>780207.76</v>
          </cell>
          <cell r="AE221" t="str">
            <v>Cast Iron/Bare Steel Main Repl.</v>
          </cell>
        </row>
        <row r="222">
          <cell r="K222">
            <v>2022</v>
          </cell>
          <cell r="X222">
            <v>1128</v>
          </cell>
          <cell r="AE222" t="str">
            <v>Tools and Shop Equipment</v>
          </cell>
        </row>
        <row r="223">
          <cell r="K223">
            <v>2025</v>
          </cell>
          <cell r="X223">
            <v>1224</v>
          </cell>
          <cell r="AE223" t="str">
            <v>Tools and Shop Equipment</v>
          </cell>
        </row>
        <row r="224">
          <cell r="K224">
            <v>2019</v>
          </cell>
          <cell r="X224">
            <v>0</v>
          </cell>
          <cell r="AE224" t="str">
            <v>Tools and Shop Equipment</v>
          </cell>
        </row>
        <row r="225">
          <cell r="K225">
            <v>2019</v>
          </cell>
          <cell r="X225">
            <v>0</v>
          </cell>
          <cell r="AE225" t="str">
            <v>Tools and Shop Equipment</v>
          </cell>
        </row>
        <row r="226">
          <cell r="K226">
            <v>2029</v>
          </cell>
          <cell r="X226">
            <v>0</v>
          </cell>
          <cell r="AE226" t="str">
            <v>Tools and Shop Equipment</v>
          </cell>
        </row>
        <row r="227">
          <cell r="K227">
            <v>2026</v>
          </cell>
          <cell r="X227">
            <v>97475</v>
          </cell>
          <cell r="AE227" t="str">
            <v>New Revenue Mains</v>
          </cell>
        </row>
        <row r="228">
          <cell r="K228">
            <v>2022</v>
          </cell>
          <cell r="X228">
            <v>88307</v>
          </cell>
          <cell r="AE228" t="str">
            <v>New Revenue Mains</v>
          </cell>
        </row>
        <row r="229">
          <cell r="K229">
            <v>2029</v>
          </cell>
          <cell r="X229">
            <v>0</v>
          </cell>
          <cell r="AE229" t="str">
            <v>New Revenue Mains</v>
          </cell>
        </row>
        <row r="230">
          <cell r="K230">
            <v>2018</v>
          </cell>
          <cell r="X230">
            <v>80000</v>
          </cell>
          <cell r="AE230" t="str">
            <v>New Revenue Mains</v>
          </cell>
        </row>
        <row r="231">
          <cell r="K231">
            <v>2025</v>
          </cell>
          <cell r="X231">
            <v>95099</v>
          </cell>
          <cell r="AE231" t="str">
            <v>New Revenue Mains</v>
          </cell>
        </row>
        <row r="232">
          <cell r="K232">
            <v>2024</v>
          </cell>
          <cell r="X232">
            <v>0</v>
          </cell>
          <cell r="AE232" t="str">
            <v>New Revenue Mains</v>
          </cell>
        </row>
        <row r="233">
          <cell r="K233">
            <v>2020</v>
          </cell>
          <cell r="X233">
            <v>0</v>
          </cell>
          <cell r="AE233" t="str">
            <v>New Revenue Mains</v>
          </cell>
        </row>
        <row r="234">
          <cell r="K234">
            <v>2029</v>
          </cell>
          <cell r="X234">
            <v>512028</v>
          </cell>
          <cell r="AE234" t="str">
            <v>New Revenue Services</v>
          </cell>
        </row>
        <row r="235">
          <cell r="K235">
            <v>2019</v>
          </cell>
          <cell r="X235">
            <v>399996</v>
          </cell>
          <cell r="AE235" t="str">
            <v>New Revenue Services</v>
          </cell>
        </row>
        <row r="236">
          <cell r="K236">
            <v>2023</v>
          </cell>
          <cell r="X236">
            <v>3973727</v>
          </cell>
          <cell r="AE236" t="str">
            <v>New Revenue Services</v>
          </cell>
        </row>
        <row r="237">
          <cell r="K237">
            <v>2019</v>
          </cell>
          <cell r="X237">
            <v>47500.08</v>
          </cell>
          <cell r="AE237" t="str">
            <v>Measuring and Regulation Station Equipment</v>
          </cell>
        </row>
        <row r="238">
          <cell r="K238">
            <v>2022</v>
          </cell>
          <cell r="X238">
            <v>51152.28</v>
          </cell>
          <cell r="AE238" t="str">
            <v>Measuring and Regulation Station Equipment</v>
          </cell>
        </row>
        <row r="239">
          <cell r="K239">
            <v>2019</v>
          </cell>
          <cell r="X239">
            <v>2499.96</v>
          </cell>
          <cell r="AE239" t="str">
            <v>Measuring and Regulation Station Equipment</v>
          </cell>
        </row>
        <row r="240">
          <cell r="K240">
            <v>2020</v>
          </cell>
          <cell r="X240">
            <v>48687.48</v>
          </cell>
          <cell r="AE240" t="str">
            <v>Measuring and Regulation Station Equipment</v>
          </cell>
        </row>
        <row r="241">
          <cell r="K241">
            <v>2028</v>
          </cell>
          <cell r="X241">
            <v>3122.16</v>
          </cell>
          <cell r="AE241" t="str">
            <v>Measuring and Regulation Station Equipment</v>
          </cell>
        </row>
        <row r="242">
          <cell r="K242">
            <v>2021</v>
          </cell>
          <cell r="X242">
            <v>2626.56</v>
          </cell>
          <cell r="AE242" t="str">
            <v>Measuring and Regulation Station Equipment</v>
          </cell>
        </row>
        <row r="243">
          <cell r="K243">
            <v>2020</v>
          </cell>
          <cell r="X243">
            <v>48906.6</v>
          </cell>
          <cell r="AE243" t="str">
            <v>Measuring and Regulation Station Equipment</v>
          </cell>
        </row>
        <row r="244">
          <cell r="K244">
            <v>2024</v>
          </cell>
          <cell r="X244">
            <v>53983.68</v>
          </cell>
          <cell r="AE244" t="str">
            <v>Measuring and Regulation Station Equipment</v>
          </cell>
        </row>
        <row r="245">
          <cell r="K245">
            <v>2022</v>
          </cell>
          <cell r="X245">
            <v>79202</v>
          </cell>
          <cell r="AE245" t="str">
            <v>Transportation Vehicles</v>
          </cell>
        </row>
        <row r="246">
          <cell r="K246">
            <v>2026</v>
          </cell>
          <cell r="X246">
            <v>0</v>
          </cell>
          <cell r="AE246" t="str">
            <v>Transportation Vehicles</v>
          </cell>
        </row>
        <row r="247">
          <cell r="K247">
            <v>2018</v>
          </cell>
          <cell r="X247">
            <v>186000</v>
          </cell>
          <cell r="AE247" t="str">
            <v>Transportation Vehicles</v>
          </cell>
        </row>
        <row r="248">
          <cell r="K248">
            <v>2020</v>
          </cell>
          <cell r="X248">
            <v>0</v>
          </cell>
          <cell r="AE248" t="str">
            <v>Transportation Vehicles</v>
          </cell>
        </row>
        <row r="249">
          <cell r="K249">
            <v>2025</v>
          </cell>
          <cell r="X249">
            <v>0</v>
          </cell>
          <cell r="AE249" t="str">
            <v>Transportation Vehicles</v>
          </cell>
        </row>
        <row r="250">
          <cell r="K250">
            <v>2026</v>
          </cell>
          <cell r="X250">
            <v>112392</v>
          </cell>
          <cell r="AE250" t="str">
            <v>Transportation Vehicles</v>
          </cell>
        </row>
        <row r="251">
          <cell r="K251">
            <v>2024</v>
          </cell>
          <cell r="X251">
            <v>0</v>
          </cell>
          <cell r="AE251" t="str">
            <v>Power Operated Equipment</v>
          </cell>
        </row>
        <row r="252">
          <cell r="K252">
            <v>2022</v>
          </cell>
          <cell r="X252">
            <v>0</v>
          </cell>
          <cell r="AE252" t="str">
            <v>Power Operated Equipment</v>
          </cell>
        </row>
        <row r="253">
          <cell r="K253">
            <v>2019</v>
          </cell>
          <cell r="X253">
            <v>0</v>
          </cell>
          <cell r="AE253" t="str">
            <v>Communication Equipment</v>
          </cell>
        </row>
        <row r="254">
          <cell r="K254">
            <v>2026</v>
          </cell>
          <cell r="X254">
            <v>0</v>
          </cell>
          <cell r="AE254" t="str">
            <v>Communication Equipment</v>
          </cell>
        </row>
        <row r="255">
          <cell r="K255">
            <v>2020</v>
          </cell>
          <cell r="X255">
            <v>0</v>
          </cell>
          <cell r="AE255" t="str">
            <v>Communication Equipment</v>
          </cell>
        </row>
        <row r="256">
          <cell r="K256">
            <v>2026</v>
          </cell>
          <cell r="X256">
            <v>11891</v>
          </cell>
          <cell r="AE256" t="str">
            <v>Main Replacements</v>
          </cell>
        </row>
        <row r="257">
          <cell r="K257">
            <v>2028</v>
          </cell>
          <cell r="X257">
            <v>49955</v>
          </cell>
          <cell r="AE257" t="str">
            <v>Main Replacements</v>
          </cell>
        </row>
        <row r="258">
          <cell r="K258">
            <v>2022</v>
          </cell>
          <cell r="X258">
            <v>10764</v>
          </cell>
          <cell r="AE258" t="str">
            <v>Main Replacements</v>
          </cell>
        </row>
        <row r="259">
          <cell r="K259">
            <v>2018</v>
          </cell>
          <cell r="X259">
            <v>199799.13</v>
          </cell>
          <cell r="AE259" t="str">
            <v>Main Replacements</v>
          </cell>
        </row>
        <row r="260">
          <cell r="K260">
            <v>2023</v>
          </cell>
          <cell r="X260">
            <v>44148</v>
          </cell>
          <cell r="AE260" t="str">
            <v>Main Replacements</v>
          </cell>
        </row>
        <row r="261">
          <cell r="K261">
            <v>2021</v>
          </cell>
          <cell r="X261">
            <v>42024</v>
          </cell>
          <cell r="AE261" t="str">
            <v>Main Replacements</v>
          </cell>
        </row>
        <row r="262">
          <cell r="K262">
            <v>2026</v>
          </cell>
          <cell r="X262">
            <v>182760</v>
          </cell>
          <cell r="AE262" t="str">
            <v>Regulators</v>
          </cell>
        </row>
        <row r="263">
          <cell r="K263">
            <v>2018</v>
          </cell>
          <cell r="X263">
            <v>0</v>
          </cell>
          <cell r="AE263" t="str">
            <v>Regulators</v>
          </cell>
        </row>
        <row r="264">
          <cell r="K264">
            <v>2028</v>
          </cell>
          <cell r="X264">
            <v>192012</v>
          </cell>
          <cell r="AE264" t="str">
            <v>Regulators</v>
          </cell>
        </row>
        <row r="265">
          <cell r="K265">
            <v>2026</v>
          </cell>
          <cell r="X265">
            <v>3048</v>
          </cell>
          <cell r="AE265" t="str">
            <v>Meter/Reg Install - Comm</v>
          </cell>
        </row>
        <row r="266">
          <cell r="K266">
            <v>2020</v>
          </cell>
          <cell r="X266">
            <v>49907</v>
          </cell>
          <cell r="AE266" t="str">
            <v>Meter/Reg Install - Comm</v>
          </cell>
        </row>
        <row r="267">
          <cell r="K267">
            <v>2028</v>
          </cell>
          <cell r="X267">
            <v>3204</v>
          </cell>
          <cell r="AE267" t="str">
            <v>Meter/Reg Install - Comm</v>
          </cell>
        </row>
        <row r="268">
          <cell r="K268">
            <v>2027</v>
          </cell>
          <cell r="X268">
            <v>289368</v>
          </cell>
          <cell r="AE268" t="str">
            <v>Meter/Reg Install - Comm</v>
          </cell>
        </row>
        <row r="269">
          <cell r="K269">
            <v>2029</v>
          </cell>
          <cell r="X269">
            <v>304020</v>
          </cell>
          <cell r="AE269" t="str">
            <v>Meter/Reg Install - Comm</v>
          </cell>
        </row>
        <row r="270">
          <cell r="K270">
            <v>2022</v>
          </cell>
          <cell r="X270">
            <v>20975</v>
          </cell>
          <cell r="AE270" t="str">
            <v>Meter/Reg Install - Comm</v>
          </cell>
        </row>
        <row r="271">
          <cell r="K271">
            <v>2025</v>
          </cell>
          <cell r="X271">
            <v>1188</v>
          </cell>
          <cell r="AE271" t="str">
            <v>Meter/Reg Install - Comm</v>
          </cell>
        </row>
        <row r="272">
          <cell r="K272">
            <v>2018</v>
          </cell>
          <cell r="X272">
            <v>40422.14</v>
          </cell>
          <cell r="AE272" t="str">
            <v>Meter/Reg Install - Comm</v>
          </cell>
        </row>
        <row r="273">
          <cell r="K273">
            <v>2021</v>
          </cell>
          <cell r="X273">
            <v>1080</v>
          </cell>
          <cell r="AE273" t="str">
            <v>Meter/Reg Install - Comm</v>
          </cell>
        </row>
        <row r="274">
          <cell r="K274">
            <v>2023</v>
          </cell>
          <cell r="X274">
            <v>21503</v>
          </cell>
          <cell r="AE274" t="str">
            <v>Meter/Reg Install - Comm</v>
          </cell>
        </row>
        <row r="275">
          <cell r="K275">
            <v>2029</v>
          </cell>
          <cell r="X275">
            <v>22404</v>
          </cell>
          <cell r="AE275" t="str">
            <v>Meter/Reg Install - Comm</v>
          </cell>
        </row>
        <row r="276">
          <cell r="K276">
            <v>2023</v>
          </cell>
          <cell r="X276">
            <v>19320</v>
          </cell>
          <cell r="AE276" t="str">
            <v>Meter/Reg Install - Comm</v>
          </cell>
        </row>
        <row r="277">
          <cell r="K277">
            <v>2019</v>
          </cell>
          <cell r="X277">
            <v>17496</v>
          </cell>
          <cell r="AE277" t="str">
            <v>Meter/Reg Install - Comm</v>
          </cell>
        </row>
        <row r="278">
          <cell r="K278">
            <v>2020</v>
          </cell>
          <cell r="X278">
            <v>340811</v>
          </cell>
          <cell r="AE278" t="str">
            <v>Meter/Reg Install - Comm</v>
          </cell>
        </row>
        <row r="279">
          <cell r="K279">
            <v>2023</v>
          </cell>
          <cell r="X279">
            <v>367019</v>
          </cell>
          <cell r="AE279" t="str">
            <v>Meter/Reg Install - Comm</v>
          </cell>
        </row>
        <row r="280">
          <cell r="K280">
            <v>2023</v>
          </cell>
          <cell r="X280">
            <v>3396</v>
          </cell>
          <cell r="AE280" t="str">
            <v>Meter/Reg Install - Res</v>
          </cell>
        </row>
        <row r="281">
          <cell r="K281">
            <v>2026</v>
          </cell>
          <cell r="X281">
            <v>32892</v>
          </cell>
          <cell r="AE281" t="str">
            <v>Meter/Reg Install - Res</v>
          </cell>
        </row>
        <row r="282">
          <cell r="K282">
            <v>2025</v>
          </cell>
          <cell r="X282">
            <v>32099</v>
          </cell>
          <cell r="AE282" t="str">
            <v>Meter/Reg Install - Res</v>
          </cell>
        </row>
        <row r="283">
          <cell r="K283">
            <v>2019</v>
          </cell>
          <cell r="X283">
            <v>27683</v>
          </cell>
          <cell r="AE283" t="str">
            <v>Meter/Reg Install - Res</v>
          </cell>
        </row>
        <row r="284">
          <cell r="K284">
            <v>2027</v>
          </cell>
          <cell r="X284">
            <v>0</v>
          </cell>
          <cell r="AE284" t="str">
            <v>Alternative Fueling Stations</v>
          </cell>
        </row>
        <row r="285">
          <cell r="K285">
            <v>2018</v>
          </cell>
          <cell r="X285">
            <v>0</v>
          </cell>
          <cell r="AE285" t="str">
            <v>Alternative Fueling Stations</v>
          </cell>
        </row>
        <row r="286">
          <cell r="K286">
            <v>2027</v>
          </cell>
          <cell r="X286">
            <v>0</v>
          </cell>
          <cell r="AE286" t="str">
            <v>Alternative Fueling Stations</v>
          </cell>
        </row>
        <row r="287">
          <cell r="K287">
            <v>2025</v>
          </cell>
          <cell r="X287">
            <v>0</v>
          </cell>
          <cell r="AE287" t="str">
            <v>Alternative Fueling Stations</v>
          </cell>
        </row>
        <row r="288">
          <cell r="K288">
            <v>2026</v>
          </cell>
          <cell r="X288">
            <v>0</v>
          </cell>
          <cell r="AE288" t="str">
            <v>Alternative Fueling Stations</v>
          </cell>
        </row>
        <row r="289">
          <cell r="K289">
            <v>2019</v>
          </cell>
          <cell r="X289">
            <v>25620</v>
          </cell>
          <cell r="AE289" t="str">
            <v>Service Line Replacements</v>
          </cell>
        </row>
        <row r="290">
          <cell r="K290">
            <v>2026</v>
          </cell>
          <cell r="X290">
            <v>56459</v>
          </cell>
          <cell r="AE290" t="str">
            <v>Distribution System Improvements</v>
          </cell>
        </row>
        <row r="291">
          <cell r="K291">
            <v>2027</v>
          </cell>
          <cell r="X291">
            <v>3048</v>
          </cell>
          <cell r="AE291" t="str">
            <v>Distribution System Improvements</v>
          </cell>
        </row>
        <row r="292">
          <cell r="K292">
            <v>2021</v>
          </cell>
          <cell r="X292">
            <v>12240</v>
          </cell>
          <cell r="AE292" t="str">
            <v>Distribution System Improvements</v>
          </cell>
        </row>
        <row r="293">
          <cell r="K293">
            <v>2022</v>
          </cell>
          <cell r="X293">
            <v>238379</v>
          </cell>
          <cell r="AE293" t="str">
            <v>Distribution System Improvements</v>
          </cell>
        </row>
        <row r="294">
          <cell r="K294">
            <v>2018</v>
          </cell>
          <cell r="X294">
            <v>0</v>
          </cell>
          <cell r="AE294" t="str">
            <v>Misc. Non-Revenue Producing</v>
          </cell>
        </row>
        <row r="295">
          <cell r="K295">
            <v>2021</v>
          </cell>
          <cell r="X295">
            <v>0</v>
          </cell>
          <cell r="AE295" t="str">
            <v>Misc. Non-Revenue Producing</v>
          </cell>
        </row>
        <row r="296">
          <cell r="K296">
            <v>2018</v>
          </cell>
          <cell r="X296">
            <v>0</v>
          </cell>
          <cell r="AE296" t="str">
            <v>Misc. Non-Revenue Producing</v>
          </cell>
        </row>
        <row r="297">
          <cell r="K297">
            <v>2022</v>
          </cell>
          <cell r="X297">
            <v>0</v>
          </cell>
          <cell r="AE297" t="str">
            <v>Misc. Non-Revenue Producing</v>
          </cell>
        </row>
        <row r="298">
          <cell r="K298">
            <v>2018</v>
          </cell>
          <cell r="X298">
            <v>-1807.96</v>
          </cell>
          <cell r="AE298" t="str">
            <v>Cast Iron/Bare Steel Main Repl.</v>
          </cell>
        </row>
        <row r="299">
          <cell r="K299">
            <v>2019</v>
          </cell>
          <cell r="X299">
            <v>0</v>
          </cell>
          <cell r="AE299" t="str">
            <v>Cast Iron/Bare Steel Main Repl.</v>
          </cell>
        </row>
        <row r="300">
          <cell r="K300">
            <v>2020</v>
          </cell>
          <cell r="X300">
            <v>319384.76</v>
          </cell>
          <cell r="AE300" t="str">
            <v>Cast Iron/Bare Steel Main Repl.</v>
          </cell>
        </row>
        <row r="301">
          <cell r="K301">
            <v>2019</v>
          </cell>
          <cell r="X301">
            <v>60587.76</v>
          </cell>
          <cell r="AE301" t="str">
            <v>Cast Iron/Bare Steel Main Repl.</v>
          </cell>
        </row>
        <row r="302">
          <cell r="K302">
            <v>2018</v>
          </cell>
          <cell r="X302">
            <v>795462.58</v>
          </cell>
          <cell r="AE302" t="str">
            <v>Cast Iron/Bare Steel Main Repl.</v>
          </cell>
        </row>
        <row r="303">
          <cell r="K303">
            <v>2021</v>
          </cell>
          <cell r="X303">
            <v>83999</v>
          </cell>
          <cell r="AE303" t="str">
            <v>Cathodic Protection</v>
          </cell>
        </row>
        <row r="304">
          <cell r="K304">
            <v>2020</v>
          </cell>
          <cell r="X304">
            <v>81948</v>
          </cell>
          <cell r="AE304" t="str">
            <v>Cathodic Protection</v>
          </cell>
        </row>
        <row r="305">
          <cell r="K305">
            <v>2022</v>
          </cell>
          <cell r="X305">
            <v>11039</v>
          </cell>
          <cell r="AE305" t="str">
            <v>Cathodic Protection</v>
          </cell>
        </row>
        <row r="306">
          <cell r="K306">
            <v>2025</v>
          </cell>
          <cell r="X306">
            <v>95099</v>
          </cell>
          <cell r="AE306" t="str">
            <v>Cathodic Protection</v>
          </cell>
        </row>
        <row r="307">
          <cell r="K307">
            <v>2029</v>
          </cell>
          <cell r="X307">
            <v>206003</v>
          </cell>
          <cell r="AE307" t="str">
            <v>Cathodic Protection</v>
          </cell>
        </row>
        <row r="308">
          <cell r="K308">
            <v>2018</v>
          </cell>
          <cell r="X308">
            <v>145129.76999999999</v>
          </cell>
          <cell r="AE308" t="str">
            <v>Cathodic Protection</v>
          </cell>
        </row>
        <row r="309">
          <cell r="K309">
            <v>2029</v>
          </cell>
          <cell r="X309">
            <v>0</v>
          </cell>
          <cell r="AE309" t="str">
            <v>Tools and Shop Equipment</v>
          </cell>
        </row>
        <row r="310">
          <cell r="K310">
            <v>2023</v>
          </cell>
          <cell r="X310">
            <v>0</v>
          </cell>
          <cell r="AE310" t="str">
            <v>Tools and Shop Equipment</v>
          </cell>
        </row>
        <row r="311">
          <cell r="K311">
            <v>2027</v>
          </cell>
          <cell r="X311">
            <v>0</v>
          </cell>
          <cell r="AE311" t="str">
            <v>Tools and Shop Equipment</v>
          </cell>
        </row>
        <row r="312">
          <cell r="K312">
            <v>2026</v>
          </cell>
          <cell r="X312">
            <v>0</v>
          </cell>
          <cell r="AE312" t="str">
            <v>Tools and Shop Equipment</v>
          </cell>
        </row>
        <row r="313">
          <cell r="K313">
            <v>2029</v>
          </cell>
          <cell r="X313">
            <v>0</v>
          </cell>
          <cell r="AE313" t="str">
            <v>Tools and Shop Equipment</v>
          </cell>
        </row>
        <row r="314">
          <cell r="K314">
            <v>2021</v>
          </cell>
          <cell r="X314">
            <v>0</v>
          </cell>
          <cell r="AE314" t="str">
            <v>New Revenue Mains</v>
          </cell>
        </row>
        <row r="315">
          <cell r="K315">
            <v>2025</v>
          </cell>
          <cell r="X315">
            <v>0</v>
          </cell>
          <cell r="AE315" t="str">
            <v>New Revenue Mains</v>
          </cell>
        </row>
        <row r="316">
          <cell r="K316">
            <v>2018</v>
          </cell>
          <cell r="X316">
            <v>0</v>
          </cell>
          <cell r="AE316" t="str">
            <v>New Revenue Mains</v>
          </cell>
        </row>
        <row r="317">
          <cell r="K317">
            <v>2025</v>
          </cell>
          <cell r="X317">
            <v>2317932</v>
          </cell>
          <cell r="AE317" t="str">
            <v>New Revenue Mains</v>
          </cell>
        </row>
        <row r="318">
          <cell r="K318">
            <v>2028</v>
          </cell>
          <cell r="X318">
            <v>2496167</v>
          </cell>
          <cell r="AE318" t="str">
            <v>New Revenue Mains</v>
          </cell>
        </row>
        <row r="319">
          <cell r="K319">
            <v>2028</v>
          </cell>
          <cell r="X319">
            <v>320016</v>
          </cell>
          <cell r="AE319" t="str">
            <v>New Revenue Mains</v>
          </cell>
        </row>
        <row r="320">
          <cell r="K320">
            <v>2020</v>
          </cell>
          <cell r="X320">
            <v>0</v>
          </cell>
          <cell r="AE320" t="str">
            <v>New Revenue Mains</v>
          </cell>
        </row>
        <row r="321">
          <cell r="K321">
            <v>2018</v>
          </cell>
          <cell r="X321">
            <v>0</v>
          </cell>
          <cell r="AE321" t="str">
            <v>New Revenue Mains</v>
          </cell>
        </row>
        <row r="322">
          <cell r="K322">
            <v>2027</v>
          </cell>
          <cell r="X322">
            <v>304596</v>
          </cell>
          <cell r="AE322" t="str">
            <v>New Revenue Services</v>
          </cell>
        </row>
        <row r="323">
          <cell r="K323">
            <v>2018</v>
          </cell>
          <cell r="X323">
            <v>279340</v>
          </cell>
          <cell r="AE323" t="str">
            <v>New Revenue Services</v>
          </cell>
        </row>
        <row r="324">
          <cell r="K324">
            <v>2020</v>
          </cell>
          <cell r="X324">
            <v>2306255</v>
          </cell>
          <cell r="AE324" t="str">
            <v>New Revenue Services</v>
          </cell>
        </row>
        <row r="325">
          <cell r="K325">
            <v>2025</v>
          </cell>
          <cell r="X325">
            <v>2609315</v>
          </cell>
          <cell r="AE325" t="str">
            <v>New Revenue Services</v>
          </cell>
        </row>
        <row r="326">
          <cell r="K326">
            <v>2019</v>
          </cell>
          <cell r="X326">
            <v>18444</v>
          </cell>
          <cell r="AE326" t="str">
            <v>New Revenue Services</v>
          </cell>
        </row>
        <row r="327">
          <cell r="K327">
            <v>2018</v>
          </cell>
          <cell r="X327">
            <v>20994.81</v>
          </cell>
          <cell r="AE327" t="str">
            <v>New Revenue Services</v>
          </cell>
        </row>
        <row r="328">
          <cell r="K328">
            <v>2021</v>
          </cell>
          <cell r="X328">
            <v>193836</v>
          </cell>
          <cell r="AE328" t="str">
            <v>New Revenue Services</v>
          </cell>
        </row>
        <row r="329">
          <cell r="K329">
            <v>2024</v>
          </cell>
          <cell r="X329">
            <v>208740</v>
          </cell>
          <cell r="AE329" t="str">
            <v>New Revenue Services</v>
          </cell>
        </row>
        <row r="330">
          <cell r="K330">
            <v>2018</v>
          </cell>
          <cell r="X330">
            <v>166777.13</v>
          </cell>
          <cell r="AE330" t="str">
            <v>New Revenue Services</v>
          </cell>
        </row>
        <row r="331">
          <cell r="K331">
            <v>2023</v>
          </cell>
          <cell r="X331">
            <v>2980296</v>
          </cell>
          <cell r="AE331" t="str">
            <v>New Revenue Services</v>
          </cell>
        </row>
        <row r="332">
          <cell r="K332">
            <v>2027</v>
          </cell>
          <cell r="X332">
            <v>365520</v>
          </cell>
          <cell r="AE332" t="str">
            <v>New Revenue Services</v>
          </cell>
        </row>
        <row r="333">
          <cell r="K333">
            <v>2026</v>
          </cell>
          <cell r="X333">
            <v>356604</v>
          </cell>
          <cell r="AE333" t="str">
            <v>New Revenue Services</v>
          </cell>
        </row>
        <row r="334">
          <cell r="K334">
            <v>2019</v>
          </cell>
          <cell r="X334">
            <v>2700000</v>
          </cell>
          <cell r="AE334" t="str">
            <v>New Revenue Services</v>
          </cell>
        </row>
        <row r="335">
          <cell r="K335">
            <v>2021</v>
          </cell>
          <cell r="X335">
            <v>315192</v>
          </cell>
          <cell r="AE335" t="str">
            <v>New Revenue Services</v>
          </cell>
        </row>
        <row r="336">
          <cell r="K336">
            <v>2021</v>
          </cell>
          <cell r="X336">
            <v>9980.8799999999992</v>
          </cell>
          <cell r="AE336" t="str">
            <v>Measuring and Regulation Station Equipment</v>
          </cell>
        </row>
        <row r="337">
          <cell r="K337">
            <v>2023</v>
          </cell>
          <cell r="X337">
            <v>551.88</v>
          </cell>
          <cell r="AE337" t="str">
            <v>Measuring and Regulation Station Equipment</v>
          </cell>
        </row>
        <row r="338">
          <cell r="K338">
            <v>2026</v>
          </cell>
          <cell r="X338">
            <v>37470</v>
          </cell>
          <cell r="AE338" t="str">
            <v>Transportation Vehicles</v>
          </cell>
        </row>
        <row r="339">
          <cell r="K339">
            <v>2023</v>
          </cell>
          <cell r="X339">
            <v>34788</v>
          </cell>
          <cell r="AE339" t="str">
            <v>Transportation Vehicles</v>
          </cell>
        </row>
        <row r="340">
          <cell r="K340">
            <v>2028</v>
          </cell>
          <cell r="X340">
            <v>0</v>
          </cell>
          <cell r="AE340" t="str">
            <v>Transportation Vehicles</v>
          </cell>
        </row>
        <row r="341">
          <cell r="K341">
            <v>2018</v>
          </cell>
          <cell r="X341">
            <v>761670</v>
          </cell>
          <cell r="AE341" t="str">
            <v>Transportation Vehicles</v>
          </cell>
        </row>
        <row r="342">
          <cell r="K342">
            <v>2029</v>
          </cell>
          <cell r="X342">
            <v>0</v>
          </cell>
          <cell r="AE342" t="str">
            <v>Transportation Vehicles</v>
          </cell>
        </row>
        <row r="343">
          <cell r="K343">
            <v>2021</v>
          </cell>
          <cell r="X343">
            <v>551912</v>
          </cell>
          <cell r="AE343" t="str">
            <v>Transportation Vehicles</v>
          </cell>
        </row>
        <row r="344">
          <cell r="K344">
            <v>2018</v>
          </cell>
          <cell r="X344">
            <v>0</v>
          </cell>
          <cell r="AE344" t="str">
            <v>Testing and Measuring Equipment</v>
          </cell>
        </row>
        <row r="345">
          <cell r="K345">
            <v>2019</v>
          </cell>
          <cell r="X345">
            <v>0</v>
          </cell>
          <cell r="AE345" t="str">
            <v>Power Operated Equipment</v>
          </cell>
        </row>
        <row r="346">
          <cell r="K346">
            <v>2020</v>
          </cell>
          <cell r="X346">
            <v>0</v>
          </cell>
          <cell r="AE346" t="str">
            <v>Power Operated Equipment</v>
          </cell>
        </row>
        <row r="347">
          <cell r="K347">
            <v>2021</v>
          </cell>
          <cell r="X347">
            <v>21016.080000000002</v>
          </cell>
          <cell r="AE347" t="str">
            <v>Power Operated Equipment</v>
          </cell>
        </row>
        <row r="348">
          <cell r="K348">
            <v>2022</v>
          </cell>
          <cell r="X348">
            <v>0</v>
          </cell>
          <cell r="AE348" t="str">
            <v>Office Equipment</v>
          </cell>
        </row>
        <row r="349">
          <cell r="K349">
            <v>2021</v>
          </cell>
          <cell r="X349">
            <v>0</v>
          </cell>
          <cell r="AE349" t="str">
            <v>Office Equipment</v>
          </cell>
        </row>
        <row r="350">
          <cell r="K350">
            <v>2026</v>
          </cell>
          <cell r="X350">
            <v>0</v>
          </cell>
          <cell r="AE350" t="str">
            <v>Office Equipment</v>
          </cell>
        </row>
        <row r="351">
          <cell r="K351">
            <v>2027</v>
          </cell>
          <cell r="X351">
            <v>0</v>
          </cell>
          <cell r="AE351" t="str">
            <v>Office Equipment</v>
          </cell>
        </row>
        <row r="352">
          <cell r="K352">
            <v>2027</v>
          </cell>
          <cell r="X352">
            <v>0</v>
          </cell>
          <cell r="AE352" t="str">
            <v>Office Equipment</v>
          </cell>
        </row>
        <row r="353">
          <cell r="K353">
            <v>2029</v>
          </cell>
          <cell r="X353">
            <v>0</v>
          </cell>
          <cell r="AE353" t="str">
            <v>Office Equipment</v>
          </cell>
        </row>
        <row r="354">
          <cell r="K354">
            <v>2019</v>
          </cell>
          <cell r="X354">
            <v>0</v>
          </cell>
          <cell r="AE354" t="str">
            <v>Office Equipment</v>
          </cell>
        </row>
        <row r="355">
          <cell r="K355">
            <v>2024</v>
          </cell>
          <cell r="X355">
            <v>23772</v>
          </cell>
          <cell r="AE355" t="str">
            <v>Improvements to Property</v>
          </cell>
        </row>
        <row r="356">
          <cell r="K356">
            <v>2024</v>
          </cell>
          <cell r="X356">
            <v>0</v>
          </cell>
          <cell r="AE356" t="str">
            <v>Improvements to Property</v>
          </cell>
        </row>
        <row r="357">
          <cell r="K357">
            <v>2023</v>
          </cell>
          <cell r="X357">
            <v>23196</v>
          </cell>
          <cell r="AE357" t="str">
            <v>Improvements to Property</v>
          </cell>
        </row>
        <row r="358">
          <cell r="K358">
            <v>2024</v>
          </cell>
          <cell r="X358">
            <v>5940</v>
          </cell>
          <cell r="AE358" t="str">
            <v>Improvements to Property</v>
          </cell>
        </row>
        <row r="359">
          <cell r="K359">
            <v>2021</v>
          </cell>
          <cell r="X359">
            <v>5520</v>
          </cell>
          <cell r="AE359" t="str">
            <v>Improvements to Property</v>
          </cell>
        </row>
        <row r="360">
          <cell r="K360">
            <v>2023</v>
          </cell>
          <cell r="X360">
            <v>5796</v>
          </cell>
          <cell r="AE360" t="str">
            <v>Improvements to Property</v>
          </cell>
        </row>
        <row r="361">
          <cell r="K361">
            <v>2025</v>
          </cell>
          <cell r="X361">
            <v>0</v>
          </cell>
          <cell r="AE361" t="str">
            <v>Improvements to Property</v>
          </cell>
        </row>
        <row r="362">
          <cell r="K362">
            <v>2029</v>
          </cell>
          <cell r="X362">
            <v>67248</v>
          </cell>
          <cell r="AE362" t="str">
            <v>Improvements to Property</v>
          </cell>
        </row>
        <row r="363">
          <cell r="K363">
            <v>2018</v>
          </cell>
          <cell r="X363">
            <v>1000000</v>
          </cell>
          <cell r="AE363" t="str">
            <v>City of Orlando CNG Station Expan</v>
          </cell>
        </row>
        <row r="364">
          <cell r="K364">
            <v>2018</v>
          </cell>
          <cell r="X364">
            <v>72100</v>
          </cell>
          <cell r="AE364" t="str">
            <v>Venetian Island, Biscayne (Palm)</v>
          </cell>
        </row>
        <row r="365">
          <cell r="K365">
            <v>2021</v>
          </cell>
          <cell r="X365">
            <v>0</v>
          </cell>
          <cell r="AE365" t="str">
            <v>New Revenue Mains</v>
          </cell>
        </row>
        <row r="366">
          <cell r="K366">
            <v>2026</v>
          </cell>
          <cell r="X366">
            <v>0</v>
          </cell>
          <cell r="AE366" t="str">
            <v>New Revenue Mains</v>
          </cell>
        </row>
        <row r="367">
          <cell r="K367">
            <v>2028</v>
          </cell>
          <cell r="X367">
            <v>0</v>
          </cell>
          <cell r="AE367" t="str">
            <v>New Revenue Mains</v>
          </cell>
        </row>
        <row r="368">
          <cell r="K368">
            <v>2020</v>
          </cell>
          <cell r="X368">
            <v>0</v>
          </cell>
          <cell r="AE368" t="str">
            <v>New Revenue Mains</v>
          </cell>
        </row>
        <row r="369">
          <cell r="K369">
            <v>2022</v>
          </cell>
          <cell r="X369">
            <v>0</v>
          </cell>
          <cell r="AE369" t="str">
            <v>New Revenue Mains</v>
          </cell>
        </row>
        <row r="370">
          <cell r="K370">
            <v>2026</v>
          </cell>
          <cell r="X370">
            <v>59435</v>
          </cell>
          <cell r="AE370" t="str">
            <v>New Revenue Mains</v>
          </cell>
        </row>
        <row r="371">
          <cell r="K371">
            <v>2019</v>
          </cell>
          <cell r="X371">
            <v>0</v>
          </cell>
          <cell r="AE371" t="str">
            <v>New Revenue Mains</v>
          </cell>
        </row>
        <row r="372">
          <cell r="K372">
            <v>2029</v>
          </cell>
          <cell r="X372">
            <v>3673847</v>
          </cell>
          <cell r="AE372" t="str">
            <v>New Revenue Mains</v>
          </cell>
        </row>
        <row r="373">
          <cell r="K373">
            <v>2026</v>
          </cell>
          <cell r="X373">
            <v>3411528</v>
          </cell>
          <cell r="AE373" t="str">
            <v>New Revenue Mains</v>
          </cell>
        </row>
        <row r="374">
          <cell r="K374">
            <v>2023</v>
          </cell>
          <cell r="X374">
            <v>0</v>
          </cell>
          <cell r="AE374" t="str">
            <v>New Revenue Mains</v>
          </cell>
        </row>
        <row r="375">
          <cell r="K375">
            <v>2028</v>
          </cell>
          <cell r="X375">
            <v>1152083</v>
          </cell>
          <cell r="AE375" t="str">
            <v>New Revenue Services</v>
          </cell>
        </row>
        <row r="376">
          <cell r="K376">
            <v>2022</v>
          </cell>
          <cell r="X376">
            <v>110376</v>
          </cell>
          <cell r="AE376" t="str">
            <v>New Revenue Services</v>
          </cell>
        </row>
        <row r="377">
          <cell r="K377">
            <v>2022</v>
          </cell>
          <cell r="X377">
            <v>993432</v>
          </cell>
          <cell r="AE377" t="str">
            <v>New Revenue Services</v>
          </cell>
        </row>
        <row r="378">
          <cell r="K378">
            <v>2022</v>
          </cell>
          <cell r="X378">
            <v>269222.64</v>
          </cell>
          <cell r="AE378" t="str">
            <v>Measuring and Regulation Station Equipment</v>
          </cell>
        </row>
        <row r="379">
          <cell r="K379">
            <v>2023</v>
          </cell>
          <cell r="X379">
            <v>3942960</v>
          </cell>
          <cell r="AE379" t="str">
            <v>Meters</v>
          </cell>
        </row>
        <row r="380">
          <cell r="K380">
            <v>2022</v>
          </cell>
          <cell r="X380">
            <v>3846784</v>
          </cell>
          <cell r="AE380" t="str">
            <v>Meters</v>
          </cell>
        </row>
        <row r="381">
          <cell r="K381">
            <v>2024</v>
          </cell>
          <cell r="X381">
            <v>897456</v>
          </cell>
          <cell r="AE381" t="str">
            <v>Transportation Vehicles</v>
          </cell>
        </row>
        <row r="382">
          <cell r="K382">
            <v>2025</v>
          </cell>
          <cell r="X382">
            <v>0</v>
          </cell>
          <cell r="AE382" t="str">
            <v>Transportation Vehicles</v>
          </cell>
        </row>
        <row r="383">
          <cell r="K383">
            <v>2027</v>
          </cell>
          <cell r="X383">
            <v>38400</v>
          </cell>
          <cell r="AE383" t="str">
            <v>Transportation Vehicles</v>
          </cell>
        </row>
        <row r="384">
          <cell r="K384">
            <v>2024</v>
          </cell>
          <cell r="X384">
            <v>35658</v>
          </cell>
          <cell r="AE384" t="str">
            <v>Transportation Vehicles</v>
          </cell>
        </row>
        <row r="385">
          <cell r="K385">
            <v>2022</v>
          </cell>
          <cell r="X385">
            <v>0</v>
          </cell>
          <cell r="AE385" t="str">
            <v>Transportation Vehicles</v>
          </cell>
        </row>
        <row r="386">
          <cell r="K386">
            <v>2020</v>
          </cell>
          <cell r="X386">
            <v>0</v>
          </cell>
          <cell r="AE386" t="str">
            <v>Transportation Vehicles</v>
          </cell>
        </row>
        <row r="387">
          <cell r="K387">
            <v>2026</v>
          </cell>
          <cell r="X387">
            <v>437106</v>
          </cell>
          <cell r="AE387" t="str">
            <v>Transportation Vehicles</v>
          </cell>
        </row>
        <row r="388">
          <cell r="K388">
            <v>2029</v>
          </cell>
          <cell r="X388">
            <v>0</v>
          </cell>
          <cell r="AE388" t="str">
            <v>Transportation Vehicles</v>
          </cell>
        </row>
        <row r="389">
          <cell r="K389">
            <v>2022</v>
          </cell>
          <cell r="X389">
            <v>0</v>
          </cell>
          <cell r="AE389" t="str">
            <v>Testing and Measuring Equipment</v>
          </cell>
        </row>
        <row r="390">
          <cell r="K390">
            <v>2026</v>
          </cell>
          <cell r="X390">
            <v>0</v>
          </cell>
          <cell r="AE390" t="str">
            <v>Testing and Measuring Equipment</v>
          </cell>
        </row>
        <row r="391">
          <cell r="K391">
            <v>2020</v>
          </cell>
          <cell r="X391">
            <v>0</v>
          </cell>
          <cell r="AE391" t="str">
            <v>Testing and Measuring Equipment</v>
          </cell>
        </row>
        <row r="392">
          <cell r="K392">
            <v>2025</v>
          </cell>
          <cell r="X392">
            <v>0</v>
          </cell>
          <cell r="AE392" t="str">
            <v>Testing and Measuring Equipment</v>
          </cell>
        </row>
        <row r="393">
          <cell r="K393">
            <v>2029</v>
          </cell>
          <cell r="X393">
            <v>0</v>
          </cell>
          <cell r="AE393" t="str">
            <v>Testing and Measuring Equipment</v>
          </cell>
        </row>
        <row r="394">
          <cell r="K394">
            <v>2028</v>
          </cell>
          <cell r="X394">
            <v>0</v>
          </cell>
          <cell r="AE394" t="str">
            <v>Testing and Measuring Equipment</v>
          </cell>
        </row>
        <row r="395">
          <cell r="K395">
            <v>2023</v>
          </cell>
          <cell r="X395">
            <v>0</v>
          </cell>
          <cell r="AE395" t="str">
            <v>Testing and Measuring Equipment</v>
          </cell>
        </row>
        <row r="396">
          <cell r="K396">
            <v>2018</v>
          </cell>
          <cell r="X396">
            <v>0</v>
          </cell>
          <cell r="AE396" t="str">
            <v>Office Equipment</v>
          </cell>
        </row>
        <row r="397">
          <cell r="K397">
            <v>2021</v>
          </cell>
          <cell r="X397">
            <v>0</v>
          </cell>
          <cell r="AE397" t="str">
            <v>Office Equipment</v>
          </cell>
        </row>
        <row r="398">
          <cell r="K398">
            <v>2022</v>
          </cell>
          <cell r="X398">
            <v>0</v>
          </cell>
          <cell r="AE398" t="str">
            <v>Office Equipment</v>
          </cell>
        </row>
        <row r="399">
          <cell r="K399">
            <v>2024</v>
          </cell>
          <cell r="X399">
            <v>0</v>
          </cell>
          <cell r="AE399" t="str">
            <v>Office Equipment</v>
          </cell>
        </row>
        <row r="400">
          <cell r="K400">
            <v>2024</v>
          </cell>
          <cell r="X400">
            <v>0</v>
          </cell>
          <cell r="AE400" t="str">
            <v>Office Equipment</v>
          </cell>
        </row>
        <row r="401">
          <cell r="K401">
            <v>2023</v>
          </cell>
          <cell r="X401">
            <v>0</v>
          </cell>
          <cell r="AE401" t="str">
            <v>Office Equipment</v>
          </cell>
        </row>
        <row r="402">
          <cell r="K402">
            <v>2021</v>
          </cell>
          <cell r="X402">
            <v>11040</v>
          </cell>
          <cell r="AE402" t="str">
            <v>Improvements to Property</v>
          </cell>
        </row>
        <row r="403">
          <cell r="K403">
            <v>2028</v>
          </cell>
          <cell r="X403">
            <v>59040</v>
          </cell>
          <cell r="AE403" t="str">
            <v>Improvements to Property</v>
          </cell>
        </row>
        <row r="404">
          <cell r="K404">
            <v>2021</v>
          </cell>
          <cell r="X404">
            <v>0</v>
          </cell>
          <cell r="AE404" t="str">
            <v>Improvements to Property</v>
          </cell>
        </row>
        <row r="405">
          <cell r="K405">
            <v>2022</v>
          </cell>
          <cell r="X405">
            <v>0</v>
          </cell>
          <cell r="AE405" t="str">
            <v>Improvements to Property</v>
          </cell>
        </row>
        <row r="406">
          <cell r="K406">
            <v>2018</v>
          </cell>
          <cell r="X406">
            <v>26435.25</v>
          </cell>
          <cell r="AE406" t="str">
            <v>Improvements to Property</v>
          </cell>
        </row>
        <row r="407">
          <cell r="K407">
            <v>2028</v>
          </cell>
          <cell r="X407">
            <v>49955</v>
          </cell>
          <cell r="AE407" t="str">
            <v>Main Replacements</v>
          </cell>
        </row>
        <row r="408">
          <cell r="K408">
            <v>2029</v>
          </cell>
          <cell r="X408">
            <v>12804</v>
          </cell>
          <cell r="AE408" t="str">
            <v>Main Replacements</v>
          </cell>
        </row>
        <row r="409">
          <cell r="K409">
            <v>2027</v>
          </cell>
          <cell r="X409">
            <v>12180</v>
          </cell>
          <cell r="AE409" t="str">
            <v>Main Replacements</v>
          </cell>
        </row>
        <row r="410">
          <cell r="K410">
            <v>2027</v>
          </cell>
          <cell r="X410">
            <v>97464</v>
          </cell>
          <cell r="AE410" t="str">
            <v>Main Replacements</v>
          </cell>
        </row>
        <row r="411">
          <cell r="K411">
            <v>2021</v>
          </cell>
          <cell r="X411">
            <v>84048</v>
          </cell>
          <cell r="AE411" t="str">
            <v>Main Replacements</v>
          </cell>
        </row>
        <row r="412">
          <cell r="K412">
            <v>2028</v>
          </cell>
          <cell r="X412">
            <v>64007</v>
          </cell>
          <cell r="AE412" t="str">
            <v>Regulators</v>
          </cell>
        </row>
        <row r="413">
          <cell r="K413">
            <v>2027</v>
          </cell>
          <cell r="X413">
            <v>62447</v>
          </cell>
          <cell r="AE413" t="str">
            <v>Regulators</v>
          </cell>
        </row>
        <row r="414">
          <cell r="K414">
            <v>2027</v>
          </cell>
          <cell r="X414">
            <v>312</v>
          </cell>
          <cell r="AE414" t="str">
            <v>Meter/Reg Install - Comm</v>
          </cell>
        </row>
        <row r="415">
          <cell r="K415">
            <v>2025</v>
          </cell>
          <cell r="X415">
            <v>300</v>
          </cell>
          <cell r="AE415" t="str">
            <v>Meter/Reg Install - Comm</v>
          </cell>
        </row>
        <row r="416">
          <cell r="K416">
            <v>2023</v>
          </cell>
          <cell r="X416">
            <v>356388</v>
          </cell>
          <cell r="AE416" t="str">
            <v>Meter/Reg Install - Res</v>
          </cell>
        </row>
        <row r="417">
          <cell r="K417">
            <v>2027</v>
          </cell>
          <cell r="X417">
            <v>0</v>
          </cell>
          <cell r="AE417" t="str">
            <v>Testing and Measuring Equipment</v>
          </cell>
        </row>
        <row r="418">
          <cell r="K418">
            <v>2029</v>
          </cell>
          <cell r="X418">
            <v>78720</v>
          </cell>
          <cell r="AE418" t="str">
            <v>Cathodic Protection</v>
          </cell>
        </row>
        <row r="419">
          <cell r="K419">
            <v>2021</v>
          </cell>
          <cell r="X419">
            <v>204611</v>
          </cell>
          <cell r="AE419" t="str">
            <v>Cathodic Protection</v>
          </cell>
        </row>
        <row r="420">
          <cell r="K420">
            <v>2029</v>
          </cell>
          <cell r="X420">
            <v>0</v>
          </cell>
          <cell r="AE420" t="str">
            <v>Cathodic Protection</v>
          </cell>
        </row>
        <row r="421">
          <cell r="K421">
            <v>2020</v>
          </cell>
          <cell r="X421">
            <v>1128</v>
          </cell>
          <cell r="AE421" t="str">
            <v>Tools and Shop Equipment</v>
          </cell>
        </row>
        <row r="422">
          <cell r="K422">
            <v>2024</v>
          </cell>
          <cell r="X422">
            <v>4752</v>
          </cell>
          <cell r="AE422" t="str">
            <v>Tools and Shop Equipment</v>
          </cell>
        </row>
        <row r="423">
          <cell r="K423">
            <v>2027</v>
          </cell>
          <cell r="X423">
            <v>0</v>
          </cell>
          <cell r="AE423" t="str">
            <v>New Revenue Mains</v>
          </cell>
        </row>
        <row r="424">
          <cell r="K424">
            <v>2018</v>
          </cell>
          <cell r="X424">
            <v>4050000</v>
          </cell>
          <cell r="AE424" t="str">
            <v>New Revenue Mains</v>
          </cell>
        </row>
        <row r="425">
          <cell r="K425">
            <v>2028</v>
          </cell>
          <cell r="X425">
            <v>13873559</v>
          </cell>
          <cell r="AE425" t="str">
            <v>New Revenue Mains</v>
          </cell>
        </row>
        <row r="426">
          <cell r="K426">
            <v>2029</v>
          </cell>
          <cell r="X426">
            <v>413304</v>
          </cell>
          <cell r="AE426" t="str">
            <v>New Revenue Services</v>
          </cell>
        </row>
        <row r="427">
          <cell r="K427">
            <v>2019</v>
          </cell>
          <cell r="X427">
            <v>35879</v>
          </cell>
          <cell r="AE427" t="str">
            <v>New Revenue Services</v>
          </cell>
        </row>
        <row r="428">
          <cell r="K428">
            <v>2026</v>
          </cell>
          <cell r="X428">
            <v>383795</v>
          </cell>
          <cell r="AE428" t="str">
            <v>New Revenue Services</v>
          </cell>
        </row>
        <row r="429">
          <cell r="K429">
            <v>2021</v>
          </cell>
          <cell r="X429">
            <v>37692</v>
          </cell>
          <cell r="AE429" t="str">
            <v>New Revenue Services</v>
          </cell>
        </row>
        <row r="430">
          <cell r="K430">
            <v>2018</v>
          </cell>
          <cell r="X430">
            <v>0</v>
          </cell>
          <cell r="AE430" t="str">
            <v>Measuring and Regulation Station Equipment</v>
          </cell>
        </row>
        <row r="431">
          <cell r="K431">
            <v>2028</v>
          </cell>
          <cell r="X431">
            <v>4683.24</v>
          </cell>
          <cell r="AE431" t="str">
            <v>Measuring and Regulation Station Equipment</v>
          </cell>
        </row>
        <row r="432">
          <cell r="K432">
            <v>2027</v>
          </cell>
          <cell r="X432">
            <v>86811.24</v>
          </cell>
          <cell r="AE432" t="str">
            <v>Measuring and Regulation Station Equipment</v>
          </cell>
        </row>
        <row r="433">
          <cell r="K433">
            <v>2026</v>
          </cell>
          <cell r="X433">
            <v>84693.96</v>
          </cell>
          <cell r="AE433" t="str">
            <v>Measuring and Regulation Station Equipment</v>
          </cell>
        </row>
        <row r="434">
          <cell r="K434">
            <v>2028</v>
          </cell>
          <cell r="X434">
            <v>88981.440000000002</v>
          </cell>
          <cell r="AE434" t="str">
            <v>Measuring and Regulation Station Equipment</v>
          </cell>
        </row>
        <row r="435">
          <cell r="K435">
            <v>2019</v>
          </cell>
          <cell r="X435">
            <v>475000.08</v>
          </cell>
          <cell r="AE435" t="str">
            <v>Measuring and Regulation Station Equipment</v>
          </cell>
        </row>
        <row r="436">
          <cell r="K436">
            <v>2019</v>
          </cell>
          <cell r="X436">
            <v>24999.96</v>
          </cell>
          <cell r="AE436" t="str">
            <v>Measuring and Regulation Station Equipment</v>
          </cell>
        </row>
        <row r="437">
          <cell r="K437">
            <v>2018</v>
          </cell>
          <cell r="X437">
            <v>0</v>
          </cell>
          <cell r="AE437" t="str">
            <v>Measuring and Regulation Station Equipment</v>
          </cell>
        </row>
        <row r="438">
          <cell r="K438">
            <v>2025</v>
          </cell>
          <cell r="X438">
            <v>165256.32000000001</v>
          </cell>
          <cell r="AE438" t="str">
            <v>Measuring and Regulation Station Equipment</v>
          </cell>
        </row>
        <row r="439">
          <cell r="K439">
            <v>2023</v>
          </cell>
          <cell r="X439">
            <v>1900000.08</v>
          </cell>
          <cell r="AE439" t="str">
            <v>Measuring and Regulation Station Equipment</v>
          </cell>
        </row>
        <row r="440">
          <cell r="K440">
            <v>2028</v>
          </cell>
          <cell r="X440">
            <v>9366.48</v>
          </cell>
          <cell r="AE440" t="str">
            <v>Measuring and Regulation Station Equipment</v>
          </cell>
        </row>
        <row r="441">
          <cell r="K441">
            <v>2022</v>
          </cell>
          <cell r="X441">
            <v>8076.72</v>
          </cell>
          <cell r="AE441" t="str">
            <v>Measuring and Regulation Station Equipment</v>
          </cell>
        </row>
        <row r="442">
          <cell r="K442">
            <v>2025</v>
          </cell>
          <cell r="X442">
            <v>8697.7199999999993</v>
          </cell>
          <cell r="AE442" t="str">
            <v>Measuring and Regulation Station Equipment</v>
          </cell>
        </row>
        <row r="443">
          <cell r="K443">
            <v>2027</v>
          </cell>
          <cell r="X443">
            <v>9138</v>
          </cell>
          <cell r="AE443" t="str">
            <v>Measuring and Regulation Station Equipment</v>
          </cell>
        </row>
        <row r="444">
          <cell r="K444">
            <v>2027</v>
          </cell>
          <cell r="X444">
            <v>102412</v>
          </cell>
          <cell r="AE444" t="str">
            <v>Transportation Vehicles</v>
          </cell>
        </row>
        <row r="445">
          <cell r="K445">
            <v>2025</v>
          </cell>
          <cell r="X445">
            <v>97476</v>
          </cell>
          <cell r="AE445" t="str">
            <v>Transportation Vehicles</v>
          </cell>
        </row>
        <row r="446">
          <cell r="K446">
            <v>2020</v>
          </cell>
          <cell r="X446">
            <v>86154</v>
          </cell>
          <cell r="AE446" t="str">
            <v>Transportation Vehicles</v>
          </cell>
        </row>
        <row r="447">
          <cell r="K447">
            <v>2021</v>
          </cell>
          <cell r="X447">
            <v>88308</v>
          </cell>
          <cell r="AE447" t="str">
            <v>Transportation Vehicles</v>
          </cell>
        </row>
        <row r="448">
          <cell r="K448">
            <v>2026</v>
          </cell>
          <cell r="X448">
            <v>0</v>
          </cell>
          <cell r="AE448" t="str">
            <v>Transportation Vehicles</v>
          </cell>
        </row>
        <row r="449">
          <cell r="K449">
            <v>2027</v>
          </cell>
          <cell r="X449">
            <v>0</v>
          </cell>
          <cell r="AE449" t="str">
            <v>Transportation Vehicles</v>
          </cell>
        </row>
        <row r="450">
          <cell r="K450">
            <v>2029</v>
          </cell>
          <cell r="X450">
            <v>0</v>
          </cell>
          <cell r="AE450" t="str">
            <v>Transportation Vehicles</v>
          </cell>
        </row>
        <row r="451">
          <cell r="K451">
            <v>2020</v>
          </cell>
          <cell r="X451">
            <v>0</v>
          </cell>
          <cell r="AE451" t="str">
            <v>Power Operated Equipment</v>
          </cell>
        </row>
        <row r="452">
          <cell r="K452">
            <v>2027</v>
          </cell>
          <cell r="X452">
            <v>0</v>
          </cell>
          <cell r="AE452" t="str">
            <v>Office Equipment</v>
          </cell>
        </row>
        <row r="453">
          <cell r="K453">
            <v>2024</v>
          </cell>
          <cell r="X453">
            <v>0</v>
          </cell>
          <cell r="AE453" t="str">
            <v>Office Equipment</v>
          </cell>
        </row>
        <row r="454">
          <cell r="K454">
            <v>2020</v>
          </cell>
          <cell r="X454">
            <v>0</v>
          </cell>
          <cell r="AE454" t="str">
            <v>Office Equipment</v>
          </cell>
        </row>
        <row r="455">
          <cell r="K455">
            <v>2028</v>
          </cell>
          <cell r="X455">
            <v>0</v>
          </cell>
          <cell r="AE455" t="str">
            <v>Improvements to Property</v>
          </cell>
        </row>
        <row r="456">
          <cell r="K456">
            <v>2028</v>
          </cell>
          <cell r="X456">
            <v>45928</v>
          </cell>
          <cell r="AE456" t="str">
            <v>Improvements to Property</v>
          </cell>
        </row>
        <row r="457">
          <cell r="K457">
            <v>2026</v>
          </cell>
          <cell r="X457">
            <v>43715</v>
          </cell>
          <cell r="AE457" t="str">
            <v>Improvements to Property</v>
          </cell>
        </row>
        <row r="458">
          <cell r="K458">
            <v>2025</v>
          </cell>
          <cell r="X458">
            <v>0</v>
          </cell>
          <cell r="AE458" t="str">
            <v>Improvements to Property</v>
          </cell>
        </row>
        <row r="459">
          <cell r="K459">
            <v>2027</v>
          </cell>
          <cell r="X459">
            <v>0</v>
          </cell>
          <cell r="AE459" t="str">
            <v>Improvements to Property</v>
          </cell>
        </row>
        <row r="460">
          <cell r="K460">
            <v>2025</v>
          </cell>
          <cell r="X460">
            <v>0</v>
          </cell>
          <cell r="AE460" t="str">
            <v>Communication Equipment</v>
          </cell>
        </row>
        <row r="461">
          <cell r="K461">
            <v>2021</v>
          </cell>
          <cell r="X461">
            <v>0</v>
          </cell>
          <cell r="AE461" t="str">
            <v>Communication Equipment</v>
          </cell>
        </row>
        <row r="462">
          <cell r="K462">
            <v>2021</v>
          </cell>
          <cell r="X462">
            <v>53844</v>
          </cell>
          <cell r="AE462" t="str">
            <v>Regulators</v>
          </cell>
        </row>
        <row r="463">
          <cell r="K463">
            <v>2026</v>
          </cell>
          <cell r="X463">
            <v>60923</v>
          </cell>
          <cell r="AE463" t="str">
            <v>Regulators</v>
          </cell>
        </row>
        <row r="464">
          <cell r="K464">
            <v>2020</v>
          </cell>
          <cell r="X464">
            <v>31523</v>
          </cell>
          <cell r="AE464" t="str">
            <v>Regulators</v>
          </cell>
        </row>
        <row r="465">
          <cell r="K465">
            <v>2025</v>
          </cell>
          <cell r="X465">
            <v>178307</v>
          </cell>
          <cell r="AE465" t="str">
            <v>Regulators</v>
          </cell>
        </row>
        <row r="466">
          <cell r="K466">
            <v>2021</v>
          </cell>
          <cell r="X466">
            <v>0</v>
          </cell>
          <cell r="AE466" t="str">
            <v>Regulators</v>
          </cell>
        </row>
        <row r="467">
          <cell r="K467">
            <v>2029</v>
          </cell>
          <cell r="X467">
            <v>196812</v>
          </cell>
          <cell r="AE467" t="str">
            <v>Regulators</v>
          </cell>
        </row>
        <row r="468">
          <cell r="K468">
            <v>2026</v>
          </cell>
          <cell r="X468">
            <v>0</v>
          </cell>
          <cell r="AE468" t="str">
            <v>Regulators</v>
          </cell>
        </row>
        <row r="469">
          <cell r="K469">
            <v>2025</v>
          </cell>
          <cell r="X469">
            <v>0</v>
          </cell>
          <cell r="AE469" t="str">
            <v>Regulators</v>
          </cell>
        </row>
        <row r="470">
          <cell r="K470">
            <v>2020</v>
          </cell>
          <cell r="X470">
            <v>0</v>
          </cell>
          <cell r="AE470" t="str">
            <v>Regulators</v>
          </cell>
        </row>
        <row r="471">
          <cell r="K471">
            <v>2023</v>
          </cell>
          <cell r="X471">
            <v>13572</v>
          </cell>
          <cell r="AE471" t="str">
            <v>Meter/Reg Install - Comm</v>
          </cell>
        </row>
        <row r="472">
          <cell r="K472">
            <v>2019</v>
          </cell>
          <cell r="X472">
            <v>1020</v>
          </cell>
          <cell r="AE472" t="str">
            <v>Meter/Reg Install - Comm</v>
          </cell>
        </row>
        <row r="473">
          <cell r="K473">
            <v>2025</v>
          </cell>
          <cell r="X473">
            <v>1188</v>
          </cell>
          <cell r="AE473" t="str">
            <v>Meter/Reg Install - Comm</v>
          </cell>
        </row>
        <row r="474">
          <cell r="K474">
            <v>2029</v>
          </cell>
          <cell r="X474">
            <v>24935</v>
          </cell>
          <cell r="AE474" t="str">
            <v>Meter/Reg Install - Comm</v>
          </cell>
        </row>
        <row r="475">
          <cell r="K475">
            <v>2027</v>
          </cell>
          <cell r="X475">
            <v>23724</v>
          </cell>
          <cell r="AE475" t="str">
            <v>Meter/Reg Install - Comm</v>
          </cell>
        </row>
        <row r="476">
          <cell r="K476">
            <v>2018</v>
          </cell>
          <cell r="X476">
            <v>15093.98</v>
          </cell>
          <cell r="AE476" t="str">
            <v>Meter/Reg Install - Comm</v>
          </cell>
        </row>
        <row r="477">
          <cell r="K477">
            <v>2024</v>
          </cell>
          <cell r="X477">
            <v>2316</v>
          </cell>
          <cell r="AE477" t="str">
            <v>Meter/Reg Install - Comm</v>
          </cell>
        </row>
        <row r="478">
          <cell r="K478">
            <v>2023</v>
          </cell>
          <cell r="X478">
            <v>2268</v>
          </cell>
          <cell r="AE478" t="str">
            <v>Meter/Reg Install - Comm</v>
          </cell>
        </row>
        <row r="479">
          <cell r="K479">
            <v>2026</v>
          </cell>
          <cell r="X479">
            <v>0</v>
          </cell>
          <cell r="AE479" t="str">
            <v>Alternative Fueling Stations</v>
          </cell>
        </row>
        <row r="480">
          <cell r="K480">
            <v>2021</v>
          </cell>
          <cell r="X480">
            <v>0</v>
          </cell>
          <cell r="AE480" t="str">
            <v>Alternative Fueling Stations</v>
          </cell>
        </row>
        <row r="481">
          <cell r="K481">
            <v>2029</v>
          </cell>
          <cell r="X481">
            <v>0</v>
          </cell>
          <cell r="AE481" t="str">
            <v>Alternative Fueling Stations</v>
          </cell>
        </row>
        <row r="482">
          <cell r="K482">
            <v>2021</v>
          </cell>
          <cell r="X482">
            <v>210120</v>
          </cell>
          <cell r="AE482" t="str">
            <v>Service Line Replacements</v>
          </cell>
        </row>
        <row r="483">
          <cell r="K483">
            <v>2025</v>
          </cell>
          <cell r="X483">
            <v>56280</v>
          </cell>
          <cell r="AE483" t="str">
            <v>Municipal Improvements</v>
          </cell>
        </row>
        <row r="484">
          <cell r="K484">
            <v>2026</v>
          </cell>
          <cell r="X484">
            <v>59100</v>
          </cell>
          <cell r="AE484" t="str">
            <v>Municipal Improvements</v>
          </cell>
        </row>
        <row r="485">
          <cell r="K485">
            <v>2021</v>
          </cell>
          <cell r="X485">
            <v>46296</v>
          </cell>
          <cell r="AE485" t="str">
            <v>Municipal Improvements</v>
          </cell>
        </row>
        <row r="486">
          <cell r="K486">
            <v>2025</v>
          </cell>
          <cell r="X486">
            <v>14075</v>
          </cell>
          <cell r="AE486" t="str">
            <v>Municipal Improvements</v>
          </cell>
        </row>
        <row r="487">
          <cell r="K487">
            <v>2022</v>
          </cell>
          <cell r="X487">
            <v>0</v>
          </cell>
          <cell r="AE487" t="str">
            <v>Misc. Non-Revenue Producing</v>
          </cell>
        </row>
        <row r="488">
          <cell r="K488">
            <v>2023</v>
          </cell>
          <cell r="X488">
            <v>0</v>
          </cell>
          <cell r="AE488" t="str">
            <v>Misc. Non-Revenue Producing</v>
          </cell>
        </row>
        <row r="489">
          <cell r="K489">
            <v>2021</v>
          </cell>
          <cell r="X489">
            <v>0</v>
          </cell>
          <cell r="AE489" t="str">
            <v>Misc. Non-Revenue Producing</v>
          </cell>
        </row>
        <row r="490">
          <cell r="K490">
            <v>2020</v>
          </cell>
          <cell r="X490">
            <v>0</v>
          </cell>
          <cell r="AE490" t="str">
            <v>Misc. Non-Revenue Producing</v>
          </cell>
        </row>
        <row r="491">
          <cell r="K491">
            <v>2018</v>
          </cell>
          <cell r="X491">
            <v>0</v>
          </cell>
          <cell r="AE491" t="str">
            <v>Cathodic Protection</v>
          </cell>
        </row>
        <row r="492">
          <cell r="K492">
            <v>2022</v>
          </cell>
          <cell r="X492">
            <v>10764</v>
          </cell>
          <cell r="AE492" t="str">
            <v>Cathodic Protection</v>
          </cell>
        </row>
        <row r="493">
          <cell r="K493">
            <v>2024</v>
          </cell>
          <cell r="X493">
            <v>16236</v>
          </cell>
          <cell r="AE493" t="str">
            <v>Cathodic Protection</v>
          </cell>
        </row>
        <row r="494">
          <cell r="K494">
            <v>2018</v>
          </cell>
          <cell r="X494">
            <v>12838</v>
          </cell>
          <cell r="AE494" t="str">
            <v>Cathodic Protection</v>
          </cell>
        </row>
        <row r="495">
          <cell r="K495">
            <v>2029</v>
          </cell>
          <cell r="X495">
            <v>18371</v>
          </cell>
          <cell r="AE495" t="str">
            <v>Cathodic Protection</v>
          </cell>
        </row>
        <row r="496">
          <cell r="K496">
            <v>2024</v>
          </cell>
          <cell r="X496">
            <v>19020</v>
          </cell>
          <cell r="AE496" t="str">
            <v>Tools and Shop Equipment</v>
          </cell>
        </row>
        <row r="497">
          <cell r="K497">
            <v>2027</v>
          </cell>
          <cell r="X497">
            <v>0</v>
          </cell>
          <cell r="AE497" t="str">
            <v>Tools and Shop Equipment</v>
          </cell>
        </row>
        <row r="498">
          <cell r="K498">
            <v>2026</v>
          </cell>
          <cell r="X498">
            <v>19980</v>
          </cell>
          <cell r="AE498" t="str">
            <v>Tools and Shop Equipment</v>
          </cell>
        </row>
        <row r="499">
          <cell r="K499">
            <v>2021</v>
          </cell>
          <cell r="X499">
            <v>0</v>
          </cell>
          <cell r="AE499" t="str">
            <v>Tools and Shop Equipment</v>
          </cell>
        </row>
        <row r="500">
          <cell r="K500">
            <v>2024</v>
          </cell>
          <cell r="X500">
            <v>0</v>
          </cell>
          <cell r="AE500" t="str">
            <v>Tools and Shop Equipment</v>
          </cell>
        </row>
        <row r="501">
          <cell r="K501">
            <v>2023</v>
          </cell>
          <cell r="X501">
            <v>0</v>
          </cell>
          <cell r="AE501" t="str">
            <v>Tools and Shop Equipment</v>
          </cell>
        </row>
        <row r="502">
          <cell r="K502">
            <v>2022</v>
          </cell>
          <cell r="X502">
            <v>1620</v>
          </cell>
          <cell r="AE502" t="str">
            <v>Meter/Reg Install - Res</v>
          </cell>
        </row>
        <row r="503">
          <cell r="K503">
            <v>2026</v>
          </cell>
          <cell r="X503">
            <v>1787</v>
          </cell>
          <cell r="AE503" t="str">
            <v>Meter/Reg Install - Res</v>
          </cell>
        </row>
        <row r="504">
          <cell r="K504">
            <v>2027</v>
          </cell>
          <cell r="X504">
            <v>249768</v>
          </cell>
          <cell r="AE504" t="str">
            <v>Service Line Replacements</v>
          </cell>
        </row>
        <row r="505">
          <cell r="K505">
            <v>2028</v>
          </cell>
          <cell r="X505">
            <v>256019</v>
          </cell>
          <cell r="AE505" t="str">
            <v>Service Line Replacements</v>
          </cell>
        </row>
        <row r="506">
          <cell r="K506">
            <v>2025</v>
          </cell>
          <cell r="X506">
            <v>237732</v>
          </cell>
          <cell r="AE506" t="str">
            <v>Service Line Replacements</v>
          </cell>
        </row>
        <row r="507">
          <cell r="K507">
            <v>2022</v>
          </cell>
          <cell r="X507">
            <v>220763</v>
          </cell>
          <cell r="AE507" t="str">
            <v>Service Line Replacements</v>
          </cell>
        </row>
        <row r="508">
          <cell r="K508">
            <v>2027</v>
          </cell>
          <cell r="X508">
            <v>249768</v>
          </cell>
          <cell r="AE508" t="str">
            <v>Service Line Replacements</v>
          </cell>
        </row>
        <row r="509">
          <cell r="K509">
            <v>2021</v>
          </cell>
          <cell r="X509">
            <v>215376</v>
          </cell>
          <cell r="AE509" t="str">
            <v>Service Line Replacements</v>
          </cell>
        </row>
        <row r="510">
          <cell r="K510">
            <v>2020</v>
          </cell>
          <cell r="X510">
            <v>210120</v>
          </cell>
          <cell r="AE510" t="str">
            <v>Service Line Replacements</v>
          </cell>
        </row>
        <row r="511">
          <cell r="K511">
            <v>2028</v>
          </cell>
          <cell r="X511">
            <v>13032</v>
          </cell>
          <cell r="AE511" t="str">
            <v>Municipal Improvements</v>
          </cell>
        </row>
        <row r="512">
          <cell r="K512">
            <v>2026</v>
          </cell>
          <cell r="X512">
            <v>47279</v>
          </cell>
          <cell r="AE512" t="str">
            <v>Municipal Improvements</v>
          </cell>
        </row>
        <row r="513">
          <cell r="K513">
            <v>2018</v>
          </cell>
          <cell r="X513">
            <v>24000</v>
          </cell>
          <cell r="AE513" t="str">
            <v>Municipal Improvements</v>
          </cell>
        </row>
        <row r="514">
          <cell r="K514">
            <v>2019</v>
          </cell>
          <cell r="X514">
            <v>0</v>
          </cell>
          <cell r="AE514" t="str">
            <v>Misc. Non-Revenue Producing</v>
          </cell>
        </row>
        <row r="515">
          <cell r="K515">
            <v>2021</v>
          </cell>
          <cell r="X515">
            <v>0</v>
          </cell>
          <cell r="AE515" t="str">
            <v>Misc. Non-Revenue Producing</v>
          </cell>
        </row>
        <row r="516">
          <cell r="K516">
            <v>2021</v>
          </cell>
          <cell r="X516">
            <v>0</v>
          </cell>
          <cell r="AE516" t="str">
            <v>Misc. Non-Revenue Producing</v>
          </cell>
        </row>
        <row r="517">
          <cell r="K517">
            <v>2026</v>
          </cell>
          <cell r="X517">
            <v>0</v>
          </cell>
          <cell r="AE517" t="str">
            <v>Misc. Non-Revenue Producing</v>
          </cell>
        </row>
        <row r="518">
          <cell r="K518">
            <v>2028</v>
          </cell>
          <cell r="X518">
            <v>0</v>
          </cell>
          <cell r="AE518" t="str">
            <v>Misc. Non-Revenue Producing</v>
          </cell>
        </row>
        <row r="519">
          <cell r="K519">
            <v>2018</v>
          </cell>
          <cell r="X519">
            <v>0</v>
          </cell>
          <cell r="AE519" t="str">
            <v>Misc. Non-Revenue Producing</v>
          </cell>
        </row>
        <row r="520">
          <cell r="K520">
            <v>2018</v>
          </cell>
          <cell r="X520">
            <v>0</v>
          </cell>
          <cell r="AE520" t="str">
            <v>Misc. Non-Revenue Producing</v>
          </cell>
        </row>
        <row r="521">
          <cell r="K521">
            <v>2024</v>
          </cell>
          <cell r="X521">
            <v>0</v>
          </cell>
          <cell r="AE521" t="str">
            <v>Misc. Non-Revenue Producing</v>
          </cell>
        </row>
        <row r="522">
          <cell r="K522">
            <v>2029</v>
          </cell>
          <cell r="X522">
            <v>0</v>
          </cell>
          <cell r="AE522" t="str">
            <v>Misc. Non-Revenue Producing</v>
          </cell>
        </row>
        <row r="523">
          <cell r="K523">
            <v>2024</v>
          </cell>
          <cell r="X523">
            <v>0</v>
          </cell>
          <cell r="AE523" t="str">
            <v>Misc. Non-Revenue Producing</v>
          </cell>
        </row>
        <row r="524">
          <cell r="K524">
            <v>2023</v>
          </cell>
          <cell r="X524">
            <v>0</v>
          </cell>
          <cell r="AE524" t="str">
            <v>Misc. Non-Revenue Producing</v>
          </cell>
        </row>
        <row r="525">
          <cell r="K525">
            <v>2025</v>
          </cell>
          <cell r="X525">
            <v>0</v>
          </cell>
          <cell r="AE525" t="str">
            <v>Misc. Non-Revenue Producing</v>
          </cell>
        </row>
        <row r="526">
          <cell r="K526">
            <v>2022</v>
          </cell>
          <cell r="X526">
            <v>0</v>
          </cell>
          <cell r="AE526" t="str">
            <v>Misc. Non-Revenue Producing</v>
          </cell>
        </row>
        <row r="527">
          <cell r="K527">
            <v>2020</v>
          </cell>
          <cell r="X527">
            <v>0</v>
          </cell>
          <cell r="AE527" t="str">
            <v>Misc. Non-Revenue Producing</v>
          </cell>
        </row>
        <row r="528">
          <cell r="K528">
            <v>2020</v>
          </cell>
          <cell r="X528">
            <v>0</v>
          </cell>
          <cell r="AE528" t="str">
            <v>Cast Iron/Bare Steel Main Repl.</v>
          </cell>
        </row>
        <row r="529">
          <cell r="K529">
            <v>2021</v>
          </cell>
          <cell r="X529">
            <v>24999.96</v>
          </cell>
          <cell r="AE529" t="str">
            <v>Cast Iron/Bare Steel Main Repl.</v>
          </cell>
        </row>
        <row r="530">
          <cell r="K530">
            <v>2020</v>
          </cell>
          <cell r="X530">
            <v>380219.4</v>
          </cell>
          <cell r="AE530" t="str">
            <v>Cast Iron/Bare Steel Main Repl.</v>
          </cell>
        </row>
        <row r="531">
          <cell r="K531">
            <v>2020</v>
          </cell>
          <cell r="X531">
            <v>42246.6</v>
          </cell>
          <cell r="AE531" t="str">
            <v>Cast Iron/Bare Steel Main Repl.</v>
          </cell>
        </row>
        <row r="532">
          <cell r="K532">
            <v>2021</v>
          </cell>
          <cell r="X532">
            <v>51984</v>
          </cell>
          <cell r="AE532" t="str">
            <v>Tools and Shop Equipment</v>
          </cell>
        </row>
        <row r="533">
          <cell r="K533">
            <v>2024</v>
          </cell>
          <cell r="X533">
            <v>59436</v>
          </cell>
          <cell r="AE533" t="str">
            <v>Tools and Shop Equipment</v>
          </cell>
        </row>
        <row r="534">
          <cell r="K534">
            <v>2029</v>
          </cell>
          <cell r="X534">
            <v>0</v>
          </cell>
          <cell r="AE534" t="str">
            <v>Tools and Shop Equipment</v>
          </cell>
        </row>
        <row r="535">
          <cell r="K535">
            <v>2027</v>
          </cell>
          <cell r="X535">
            <v>83208</v>
          </cell>
          <cell r="AE535" t="str">
            <v>Tools and Shop Equipment</v>
          </cell>
        </row>
        <row r="536">
          <cell r="K536">
            <v>2018</v>
          </cell>
          <cell r="X536">
            <v>3232171.97</v>
          </cell>
          <cell r="AE536" t="str">
            <v>New Revenue Services</v>
          </cell>
        </row>
        <row r="537">
          <cell r="K537">
            <v>2020</v>
          </cell>
          <cell r="X537">
            <v>367716</v>
          </cell>
          <cell r="AE537" t="str">
            <v>New Revenue Services</v>
          </cell>
        </row>
        <row r="538">
          <cell r="K538">
            <v>2023</v>
          </cell>
          <cell r="X538">
            <v>362052</v>
          </cell>
          <cell r="AE538" t="str">
            <v>New Revenue Services</v>
          </cell>
        </row>
        <row r="539">
          <cell r="K539">
            <v>2024</v>
          </cell>
          <cell r="X539">
            <v>3339923</v>
          </cell>
          <cell r="AE539" t="str">
            <v>New Revenue Services</v>
          </cell>
        </row>
        <row r="540">
          <cell r="K540">
            <v>2027</v>
          </cell>
          <cell r="X540">
            <v>124884</v>
          </cell>
          <cell r="AE540" t="str">
            <v>Regulators</v>
          </cell>
        </row>
        <row r="541">
          <cell r="K541">
            <v>2023</v>
          </cell>
          <cell r="X541">
            <v>0</v>
          </cell>
          <cell r="AE541" t="str">
            <v>Regulators</v>
          </cell>
        </row>
        <row r="542">
          <cell r="K542">
            <v>2020</v>
          </cell>
          <cell r="X542">
            <v>0</v>
          </cell>
          <cell r="AE542" t="str">
            <v>Regulators</v>
          </cell>
        </row>
        <row r="543">
          <cell r="K543">
            <v>2021</v>
          </cell>
          <cell r="X543">
            <v>107688</v>
          </cell>
          <cell r="AE543" t="str">
            <v>Regulators</v>
          </cell>
        </row>
        <row r="544">
          <cell r="K544">
            <v>2023</v>
          </cell>
          <cell r="X544">
            <v>0</v>
          </cell>
          <cell r="AE544" t="str">
            <v>New Revenue Mains</v>
          </cell>
        </row>
        <row r="545">
          <cell r="K545">
            <v>2028</v>
          </cell>
          <cell r="X545">
            <v>0</v>
          </cell>
          <cell r="AE545" t="str">
            <v>New Revenue Mains</v>
          </cell>
        </row>
        <row r="546">
          <cell r="K546">
            <v>2023</v>
          </cell>
          <cell r="X546">
            <v>0</v>
          </cell>
          <cell r="AE546" t="str">
            <v>Transportation Vehicles</v>
          </cell>
        </row>
        <row r="547">
          <cell r="K547">
            <v>2022</v>
          </cell>
          <cell r="X547">
            <v>79202</v>
          </cell>
          <cell r="AE547" t="str">
            <v>Transportation Vehicles</v>
          </cell>
        </row>
        <row r="548">
          <cell r="K548">
            <v>2020</v>
          </cell>
          <cell r="X548">
            <v>75384</v>
          </cell>
          <cell r="AE548" t="str">
            <v>Transportation Vehicles</v>
          </cell>
        </row>
        <row r="549">
          <cell r="K549">
            <v>2023</v>
          </cell>
          <cell r="X549">
            <v>81176</v>
          </cell>
          <cell r="AE549" t="str">
            <v>Transportation Vehicles</v>
          </cell>
        </row>
        <row r="550">
          <cell r="K550">
            <v>2022</v>
          </cell>
          <cell r="X550">
            <v>0</v>
          </cell>
          <cell r="AE550" t="str">
            <v>Testing and Measuring Equipment</v>
          </cell>
        </row>
        <row r="551">
          <cell r="K551">
            <v>2020</v>
          </cell>
          <cell r="X551">
            <v>0</v>
          </cell>
          <cell r="AE551" t="str">
            <v>Power Operated Equipment</v>
          </cell>
        </row>
        <row r="552">
          <cell r="K552">
            <v>2027</v>
          </cell>
          <cell r="X552">
            <v>0</v>
          </cell>
          <cell r="AE552" t="str">
            <v>Office Equipment</v>
          </cell>
        </row>
        <row r="553">
          <cell r="K553">
            <v>2020</v>
          </cell>
          <cell r="X553">
            <v>0</v>
          </cell>
          <cell r="AE553" t="str">
            <v>Office Equipment</v>
          </cell>
        </row>
        <row r="554">
          <cell r="K554">
            <v>2024</v>
          </cell>
          <cell r="X554">
            <v>118872</v>
          </cell>
          <cell r="AE554" t="str">
            <v>Improvements to Property</v>
          </cell>
        </row>
        <row r="555">
          <cell r="K555">
            <v>2021</v>
          </cell>
          <cell r="X555">
            <v>110376</v>
          </cell>
          <cell r="AE555" t="str">
            <v>Improvements to Property</v>
          </cell>
        </row>
        <row r="556">
          <cell r="K556">
            <v>2018</v>
          </cell>
          <cell r="X556">
            <v>91666.63</v>
          </cell>
          <cell r="AE556" t="str">
            <v>Communication Equipment</v>
          </cell>
        </row>
        <row r="557">
          <cell r="K557">
            <v>2021</v>
          </cell>
          <cell r="X557">
            <v>0</v>
          </cell>
          <cell r="AE557" t="str">
            <v>Communication Equipment</v>
          </cell>
        </row>
        <row r="558">
          <cell r="K558">
            <v>2028</v>
          </cell>
          <cell r="X558">
            <v>49956</v>
          </cell>
          <cell r="AE558" t="str">
            <v>Main Replacements</v>
          </cell>
        </row>
        <row r="559">
          <cell r="K559">
            <v>2018</v>
          </cell>
          <cell r="X559">
            <v>39753.440000000002</v>
          </cell>
          <cell r="AE559" t="str">
            <v>Main Replacements</v>
          </cell>
        </row>
        <row r="560">
          <cell r="K560">
            <v>2022</v>
          </cell>
          <cell r="X560">
            <v>43080</v>
          </cell>
          <cell r="AE560" t="str">
            <v>Main Replacements</v>
          </cell>
        </row>
        <row r="561">
          <cell r="K561">
            <v>2019</v>
          </cell>
          <cell r="X561">
            <v>360000</v>
          </cell>
          <cell r="AE561" t="str">
            <v>Main Replacements</v>
          </cell>
        </row>
        <row r="562">
          <cell r="K562">
            <v>2018</v>
          </cell>
          <cell r="X562">
            <v>342359.44</v>
          </cell>
          <cell r="AE562" t="str">
            <v>Main Replacements</v>
          </cell>
        </row>
        <row r="563">
          <cell r="K563">
            <v>2027</v>
          </cell>
          <cell r="X563">
            <v>438624</v>
          </cell>
          <cell r="AE563" t="str">
            <v>Main Replacements</v>
          </cell>
        </row>
        <row r="564">
          <cell r="K564">
            <v>2026</v>
          </cell>
          <cell r="X564">
            <v>427931</v>
          </cell>
          <cell r="AE564" t="str">
            <v>Main Replacements</v>
          </cell>
        </row>
        <row r="565">
          <cell r="K565">
            <v>2027</v>
          </cell>
          <cell r="X565">
            <v>2436</v>
          </cell>
          <cell r="AE565" t="str">
            <v>Main Replacements</v>
          </cell>
        </row>
        <row r="566">
          <cell r="K566">
            <v>2020</v>
          </cell>
          <cell r="X566">
            <v>2052</v>
          </cell>
          <cell r="AE566" t="str">
            <v>Main Replacements</v>
          </cell>
        </row>
        <row r="567">
          <cell r="K567">
            <v>2025</v>
          </cell>
          <cell r="X567">
            <v>9276</v>
          </cell>
          <cell r="AE567" t="str">
            <v>Main Replacements</v>
          </cell>
        </row>
        <row r="568">
          <cell r="K568">
            <v>2024</v>
          </cell>
          <cell r="X568">
            <v>9048</v>
          </cell>
          <cell r="AE568" t="str">
            <v>Main Replacements</v>
          </cell>
        </row>
        <row r="569">
          <cell r="K569">
            <v>2025</v>
          </cell>
          <cell r="X569">
            <v>231936</v>
          </cell>
          <cell r="AE569" t="str">
            <v>Main Replacements</v>
          </cell>
        </row>
        <row r="570">
          <cell r="K570">
            <v>2026</v>
          </cell>
          <cell r="X570">
            <v>237732</v>
          </cell>
          <cell r="AE570" t="str">
            <v>Main Replacements</v>
          </cell>
        </row>
        <row r="571">
          <cell r="K571">
            <v>2020</v>
          </cell>
          <cell r="X571">
            <v>204996</v>
          </cell>
          <cell r="AE571" t="str">
            <v>Main Replacements</v>
          </cell>
        </row>
        <row r="572">
          <cell r="K572">
            <v>2021</v>
          </cell>
          <cell r="X572">
            <v>840504</v>
          </cell>
          <cell r="AE572" t="str">
            <v>Main Replacements</v>
          </cell>
        </row>
        <row r="573">
          <cell r="K573">
            <v>2028</v>
          </cell>
          <cell r="X573">
            <v>249768</v>
          </cell>
          <cell r="AE573" t="str">
            <v>Main Replacements</v>
          </cell>
        </row>
        <row r="574">
          <cell r="K574">
            <v>2019</v>
          </cell>
          <cell r="X574">
            <v>420000</v>
          </cell>
          <cell r="AE574" t="str">
            <v>Main Replacements</v>
          </cell>
        </row>
        <row r="575">
          <cell r="K575">
            <v>2021</v>
          </cell>
          <cell r="X575">
            <v>381012</v>
          </cell>
          <cell r="AE575" t="str">
            <v>Main Replacements</v>
          </cell>
        </row>
        <row r="576">
          <cell r="K576">
            <v>2027</v>
          </cell>
          <cell r="X576">
            <v>210120</v>
          </cell>
          <cell r="AE576" t="str">
            <v>Main Replacements</v>
          </cell>
        </row>
        <row r="577">
          <cell r="K577">
            <v>2021</v>
          </cell>
          <cell r="X577">
            <v>5387</v>
          </cell>
          <cell r="AE577" t="str">
            <v>Regulators</v>
          </cell>
        </row>
        <row r="578">
          <cell r="K578">
            <v>2020</v>
          </cell>
          <cell r="X578">
            <v>5255</v>
          </cell>
          <cell r="AE578" t="str">
            <v>Regulators</v>
          </cell>
        </row>
        <row r="579">
          <cell r="K579">
            <v>2029</v>
          </cell>
          <cell r="X579">
            <v>6563</v>
          </cell>
          <cell r="AE579" t="str">
            <v>Regulators</v>
          </cell>
        </row>
        <row r="580">
          <cell r="K580">
            <v>2025</v>
          </cell>
          <cell r="X580">
            <v>267456</v>
          </cell>
          <cell r="AE580" t="str">
            <v>Meter/Reg Install - Res</v>
          </cell>
        </row>
        <row r="581">
          <cell r="K581">
            <v>2027</v>
          </cell>
          <cell r="X581">
            <v>31224</v>
          </cell>
          <cell r="AE581" t="str">
            <v>Meter/Reg Install - Res</v>
          </cell>
        </row>
        <row r="582">
          <cell r="K582">
            <v>2019</v>
          </cell>
          <cell r="X582">
            <v>12300</v>
          </cell>
          <cell r="AE582" t="str">
            <v>Meter/Reg Install - Res</v>
          </cell>
        </row>
        <row r="583">
          <cell r="K583">
            <v>2026</v>
          </cell>
          <cell r="X583">
            <v>14616</v>
          </cell>
          <cell r="AE583" t="str">
            <v>Meter/Reg Install - Res</v>
          </cell>
        </row>
        <row r="584">
          <cell r="K584">
            <v>2020</v>
          </cell>
          <cell r="X584">
            <v>113460</v>
          </cell>
          <cell r="AE584" t="str">
            <v>Meter/Reg Install - Res</v>
          </cell>
        </row>
        <row r="585">
          <cell r="K585">
            <v>2026</v>
          </cell>
          <cell r="X585">
            <v>131592</v>
          </cell>
          <cell r="AE585" t="str">
            <v>Meter/Reg Install - Res</v>
          </cell>
        </row>
        <row r="586">
          <cell r="K586">
            <v>2020</v>
          </cell>
          <cell r="X586">
            <v>0</v>
          </cell>
          <cell r="AE586" t="str">
            <v>Meter/Reg Install - Res</v>
          </cell>
        </row>
        <row r="587">
          <cell r="K587">
            <v>2024</v>
          </cell>
          <cell r="X587">
            <v>0</v>
          </cell>
          <cell r="AE587" t="str">
            <v>Meter/Reg Install - Res</v>
          </cell>
        </row>
        <row r="588">
          <cell r="K588">
            <v>2025</v>
          </cell>
          <cell r="X588">
            <v>0</v>
          </cell>
          <cell r="AE588" t="str">
            <v>Meter/Reg Install - Res</v>
          </cell>
        </row>
        <row r="589">
          <cell r="K589">
            <v>2019</v>
          </cell>
          <cell r="X589">
            <v>0</v>
          </cell>
          <cell r="AE589" t="str">
            <v>Meter/Reg Install - Res</v>
          </cell>
        </row>
        <row r="590">
          <cell r="K590">
            <v>2023</v>
          </cell>
          <cell r="X590">
            <v>0</v>
          </cell>
          <cell r="AE590" t="str">
            <v>Alternative Fueling Stations</v>
          </cell>
        </row>
        <row r="591">
          <cell r="K591">
            <v>2021</v>
          </cell>
          <cell r="X591">
            <v>0</v>
          </cell>
          <cell r="AE591" t="str">
            <v>Alternative Fueling Stations</v>
          </cell>
        </row>
        <row r="592">
          <cell r="K592">
            <v>2025</v>
          </cell>
          <cell r="X592">
            <v>0</v>
          </cell>
          <cell r="AE592" t="str">
            <v>Alternative Fueling Stations</v>
          </cell>
        </row>
        <row r="593">
          <cell r="K593">
            <v>2021</v>
          </cell>
          <cell r="X593">
            <v>0</v>
          </cell>
          <cell r="AE593" t="str">
            <v>Alternative Fueling Stations</v>
          </cell>
        </row>
        <row r="594">
          <cell r="K594">
            <v>2019</v>
          </cell>
          <cell r="X594">
            <v>0</v>
          </cell>
          <cell r="AE594" t="str">
            <v>Alternative Fueling Stations</v>
          </cell>
        </row>
        <row r="595">
          <cell r="K595">
            <v>2020</v>
          </cell>
          <cell r="X595">
            <v>52535</v>
          </cell>
          <cell r="AE595" t="str">
            <v>Service Line Replacements</v>
          </cell>
        </row>
        <row r="596">
          <cell r="K596">
            <v>2025</v>
          </cell>
          <cell r="X596">
            <v>118871</v>
          </cell>
          <cell r="AE596" t="str">
            <v>Service Line Replacements</v>
          </cell>
        </row>
        <row r="597">
          <cell r="K597">
            <v>2029</v>
          </cell>
          <cell r="X597">
            <v>131208</v>
          </cell>
          <cell r="AE597" t="str">
            <v>Service Line Replacements</v>
          </cell>
        </row>
        <row r="598">
          <cell r="K598">
            <v>2027</v>
          </cell>
          <cell r="X598">
            <v>31223</v>
          </cell>
          <cell r="AE598" t="str">
            <v>Service Line Replacements</v>
          </cell>
        </row>
        <row r="599">
          <cell r="K599">
            <v>2028</v>
          </cell>
          <cell r="X599">
            <v>32003</v>
          </cell>
          <cell r="AE599" t="str">
            <v>Service Line Replacements</v>
          </cell>
        </row>
        <row r="600">
          <cell r="K600">
            <v>2025</v>
          </cell>
          <cell r="X600">
            <v>241212</v>
          </cell>
          <cell r="AE600" t="str">
            <v>Municipal Improvements</v>
          </cell>
        </row>
        <row r="601">
          <cell r="K601">
            <v>2027</v>
          </cell>
          <cell r="X601">
            <v>1063764</v>
          </cell>
          <cell r="AE601" t="str">
            <v>Municipal Improvements</v>
          </cell>
        </row>
        <row r="602">
          <cell r="K602">
            <v>2020</v>
          </cell>
          <cell r="X602">
            <v>189000</v>
          </cell>
          <cell r="AE602" t="str">
            <v>Municipal Improvements</v>
          </cell>
        </row>
        <row r="603">
          <cell r="K603">
            <v>2022</v>
          </cell>
          <cell r="X603">
            <v>833495</v>
          </cell>
          <cell r="AE603" t="str">
            <v>Municipal Improvements</v>
          </cell>
        </row>
        <row r="604">
          <cell r="K604">
            <v>2028</v>
          </cell>
          <cell r="X604">
            <v>3252</v>
          </cell>
          <cell r="AE604" t="str">
            <v>Municipal Improvements</v>
          </cell>
        </row>
        <row r="605">
          <cell r="K605">
            <v>2027</v>
          </cell>
          <cell r="X605">
            <v>12408</v>
          </cell>
          <cell r="AE605" t="str">
            <v>Municipal Improvements</v>
          </cell>
        </row>
        <row r="606">
          <cell r="K606">
            <v>2023</v>
          </cell>
          <cell r="X606">
            <v>10211</v>
          </cell>
          <cell r="AE606" t="str">
            <v>Municipal Improvements</v>
          </cell>
        </row>
        <row r="607">
          <cell r="K607">
            <v>2026</v>
          </cell>
          <cell r="X607">
            <v>2952</v>
          </cell>
          <cell r="AE607" t="str">
            <v>Municipal Improvements</v>
          </cell>
        </row>
        <row r="608">
          <cell r="K608">
            <v>2020</v>
          </cell>
          <cell r="X608">
            <v>1680000</v>
          </cell>
          <cell r="AE608" t="str">
            <v>Municipal Improvements</v>
          </cell>
        </row>
        <row r="609">
          <cell r="K609">
            <v>2029</v>
          </cell>
          <cell r="X609">
            <v>2606232</v>
          </cell>
          <cell r="AE609" t="str">
            <v>Municipal Improvements</v>
          </cell>
        </row>
        <row r="610">
          <cell r="K610">
            <v>2026</v>
          </cell>
          <cell r="X610">
            <v>2251367</v>
          </cell>
          <cell r="AE610" t="str">
            <v>Municipal Improvements</v>
          </cell>
        </row>
        <row r="611">
          <cell r="K611">
            <v>2018</v>
          </cell>
          <cell r="X611">
            <v>400792.11</v>
          </cell>
          <cell r="AE611" t="str">
            <v>Municipal Improvements</v>
          </cell>
        </row>
        <row r="612">
          <cell r="K612">
            <v>2024</v>
          </cell>
          <cell r="X612">
            <v>510516</v>
          </cell>
          <cell r="AE612" t="str">
            <v>Municipal Improvements</v>
          </cell>
        </row>
        <row r="613">
          <cell r="K613">
            <v>2021</v>
          </cell>
          <cell r="X613">
            <v>5256</v>
          </cell>
          <cell r="AE613" t="str">
            <v>Distribution System Improvements</v>
          </cell>
        </row>
        <row r="614">
          <cell r="K614">
            <v>2024</v>
          </cell>
          <cell r="X614">
            <v>5652</v>
          </cell>
          <cell r="AE614" t="str">
            <v>Distribution System Improvements</v>
          </cell>
        </row>
        <row r="615">
          <cell r="K615">
            <v>2019</v>
          </cell>
          <cell r="X615">
            <v>783756</v>
          </cell>
          <cell r="AE615" t="str">
            <v>Distribution System Improvements</v>
          </cell>
        </row>
        <row r="616">
          <cell r="K616">
            <v>2020</v>
          </cell>
          <cell r="X616">
            <v>803351</v>
          </cell>
          <cell r="AE616" t="str">
            <v>Distribution System Improvements</v>
          </cell>
        </row>
        <row r="617">
          <cell r="K617">
            <v>2028</v>
          </cell>
          <cell r="X617">
            <v>978792</v>
          </cell>
          <cell r="AE617" t="str">
            <v>Distribution System Improvements</v>
          </cell>
        </row>
        <row r="618">
          <cell r="K618">
            <v>2026</v>
          </cell>
          <cell r="X618">
            <v>49032</v>
          </cell>
          <cell r="AE618" t="str">
            <v>Distribution System Improvements</v>
          </cell>
        </row>
        <row r="619">
          <cell r="K619">
            <v>2025</v>
          </cell>
          <cell r="X619">
            <v>47832</v>
          </cell>
          <cell r="AE619" t="str">
            <v>Distribution System Improvements</v>
          </cell>
        </row>
        <row r="620">
          <cell r="K620">
            <v>2020</v>
          </cell>
          <cell r="X620">
            <v>0</v>
          </cell>
          <cell r="AE620" t="str">
            <v>Misc. Non-Revenue Producing</v>
          </cell>
        </row>
        <row r="621">
          <cell r="K621">
            <v>2023</v>
          </cell>
          <cell r="X621">
            <v>0</v>
          </cell>
          <cell r="AE621" t="str">
            <v>Misc. Non-Revenue Producing</v>
          </cell>
        </row>
        <row r="622">
          <cell r="K622">
            <v>2023</v>
          </cell>
          <cell r="X622">
            <v>0</v>
          </cell>
          <cell r="AE622" t="str">
            <v>Misc. Non-Revenue Producing</v>
          </cell>
        </row>
        <row r="623">
          <cell r="K623">
            <v>2028</v>
          </cell>
          <cell r="X623">
            <v>0</v>
          </cell>
          <cell r="AE623" t="str">
            <v>Misc. Non-Revenue Producing</v>
          </cell>
        </row>
        <row r="624">
          <cell r="K624">
            <v>2026</v>
          </cell>
          <cell r="X624">
            <v>0</v>
          </cell>
          <cell r="AE624" t="str">
            <v>Communication Equipment</v>
          </cell>
        </row>
        <row r="625">
          <cell r="K625">
            <v>2028</v>
          </cell>
          <cell r="X625">
            <v>0</v>
          </cell>
          <cell r="AE625" t="str">
            <v>Communication Equipment</v>
          </cell>
        </row>
        <row r="626">
          <cell r="K626">
            <v>2022</v>
          </cell>
          <cell r="X626">
            <v>0</v>
          </cell>
          <cell r="AE626" t="str">
            <v>Communication Equipment</v>
          </cell>
        </row>
        <row r="627">
          <cell r="K627">
            <v>2025</v>
          </cell>
          <cell r="X627">
            <v>0</v>
          </cell>
          <cell r="AE627" t="str">
            <v>Communication Equipment</v>
          </cell>
        </row>
        <row r="628">
          <cell r="K628">
            <v>2022</v>
          </cell>
          <cell r="X628">
            <v>0</v>
          </cell>
          <cell r="AE628" t="str">
            <v>Communication Equipment</v>
          </cell>
        </row>
        <row r="629">
          <cell r="K629">
            <v>2026</v>
          </cell>
          <cell r="X629">
            <v>0</v>
          </cell>
          <cell r="AE629" t="str">
            <v>Communication Equipment</v>
          </cell>
        </row>
        <row r="630">
          <cell r="K630">
            <v>2028</v>
          </cell>
          <cell r="X630">
            <v>0</v>
          </cell>
          <cell r="AE630" t="str">
            <v>Communication Equipment</v>
          </cell>
        </row>
        <row r="631">
          <cell r="K631">
            <v>2025</v>
          </cell>
          <cell r="X631">
            <v>92772</v>
          </cell>
          <cell r="AE631" t="str">
            <v>Main Replacements</v>
          </cell>
        </row>
        <row r="632">
          <cell r="K632">
            <v>2027</v>
          </cell>
          <cell r="X632">
            <v>24372</v>
          </cell>
          <cell r="AE632" t="str">
            <v>Main Replacements</v>
          </cell>
        </row>
        <row r="633">
          <cell r="K633">
            <v>2026</v>
          </cell>
          <cell r="X633">
            <v>23772</v>
          </cell>
          <cell r="AE633" t="str">
            <v>Main Replacements</v>
          </cell>
        </row>
        <row r="634">
          <cell r="K634">
            <v>2024</v>
          </cell>
          <cell r="X634">
            <v>90504</v>
          </cell>
          <cell r="AE634" t="str">
            <v>Main Replacements</v>
          </cell>
        </row>
        <row r="635">
          <cell r="K635">
            <v>2027</v>
          </cell>
          <cell r="X635">
            <v>0</v>
          </cell>
          <cell r="AE635" t="str">
            <v>Main Replacements</v>
          </cell>
        </row>
        <row r="636">
          <cell r="K636">
            <v>2020</v>
          </cell>
          <cell r="X636">
            <v>0</v>
          </cell>
          <cell r="AE636" t="str">
            <v>Main Replacements</v>
          </cell>
        </row>
        <row r="637">
          <cell r="K637">
            <v>2021</v>
          </cell>
          <cell r="X637">
            <v>0</v>
          </cell>
          <cell r="AE637" t="str">
            <v>Main Replacements</v>
          </cell>
        </row>
        <row r="638">
          <cell r="K638">
            <v>2025</v>
          </cell>
          <cell r="X638">
            <v>0</v>
          </cell>
          <cell r="AE638" t="str">
            <v>Main Replacements</v>
          </cell>
        </row>
        <row r="639">
          <cell r="K639">
            <v>2019</v>
          </cell>
          <cell r="X639">
            <v>120000</v>
          </cell>
          <cell r="AE639" t="str">
            <v>Main Replacements</v>
          </cell>
        </row>
        <row r="640">
          <cell r="K640">
            <v>2019</v>
          </cell>
          <cell r="X640">
            <v>30000</v>
          </cell>
          <cell r="AE640" t="str">
            <v>Main Replacements</v>
          </cell>
        </row>
        <row r="641">
          <cell r="K641">
            <v>2029</v>
          </cell>
          <cell r="X641">
            <v>24972</v>
          </cell>
          <cell r="AE641" t="str">
            <v>Main Replacements</v>
          </cell>
        </row>
        <row r="642">
          <cell r="K642">
            <v>2018</v>
          </cell>
          <cell r="X642">
            <v>27354.04</v>
          </cell>
          <cell r="AE642" t="str">
            <v>Main Replacements</v>
          </cell>
        </row>
        <row r="643">
          <cell r="K643">
            <v>2024</v>
          </cell>
          <cell r="X643">
            <v>88296</v>
          </cell>
          <cell r="AE643" t="str">
            <v>Main Replacements</v>
          </cell>
        </row>
        <row r="644">
          <cell r="K644">
            <v>2021</v>
          </cell>
          <cell r="X644">
            <v>20496</v>
          </cell>
          <cell r="AE644" t="str">
            <v>Main Replacements</v>
          </cell>
        </row>
        <row r="645">
          <cell r="K645">
            <v>2026</v>
          </cell>
          <cell r="X645">
            <v>23196</v>
          </cell>
          <cell r="AE645" t="str">
            <v>Main Replacements</v>
          </cell>
        </row>
        <row r="646">
          <cell r="K646">
            <v>2021</v>
          </cell>
          <cell r="X646">
            <v>82007</v>
          </cell>
          <cell r="AE646" t="str">
            <v>Main Replacements</v>
          </cell>
        </row>
        <row r="647">
          <cell r="K647">
            <v>2020</v>
          </cell>
          <cell r="X647">
            <v>328007</v>
          </cell>
          <cell r="AE647" t="str">
            <v>Main Replacements</v>
          </cell>
        </row>
        <row r="648">
          <cell r="K648">
            <v>2027</v>
          </cell>
          <cell r="X648">
            <v>389880</v>
          </cell>
          <cell r="AE648" t="str">
            <v>Main Replacements</v>
          </cell>
        </row>
        <row r="649">
          <cell r="K649">
            <v>2029</v>
          </cell>
          <cell r="X649">
            <v>102408</v>
          </cell>
          <cell r="AE649" t="str">
            <v>Main Replacements</v>
          </cell>
        </row>
        <row r="650">
          <cell r="K650">
            <v>2029</v>
          </cell>
          <cell r="X650">
            <v>6563</v>
          </cell>
          <cell r="AE650" t="str">
            <v>Regulators</v>
          </cell>
        </row>
        <row r="651">
          <cell r="K651">
            <v>2025</v>
          </cell>
          <cell r="X651">
            <v>0</v>
          </cell>
          <cell r="AE651" t="str">
            <v>Regulators</v>
          </cell>
        </row>
        <row r="652">
          <cell r="K652">
            <v>2027</v>
          </cell>
          <cell r="X652">
            <v>74928</v>
          </cell>
          <cell r="AE652" t="str">
            <v>Regulators</v>
          </cell>
        </row>
        <row r="653">
          <cell r="K653">
            <v>2019</v>
          </cell>
          <cell r="X653">
            <v>0</v>
          </cell>
          <cell r="AE653" t="str">
            <v>Alternative Fueling Stations</v>
          </cell>
        </row>
        <row r="654">
          <cell r="K654">
            <v>2028</v>
          </cell>
          <cell r="X654">
            <v>0</v>
          </cell>
          <cell r="AE654" t="str">
            <v>Alternative Fueling Stations</v>
          </cell>
        </row>
        <row r="655">
          <cell r="K655">
            <v>2029</v>
          </cell>
          <cell r="X655">
            <v>0</v>
          </cell>
          <cell r="AE655" t="str">
            <v>Alternative Fueling Stations</v>
          </cell>
        </row>
        <row r="656">
          <cell r="K656">
            <v>2026</v>
          </cell>
          <cell r="X656">
            <v>121836</v>
          </cell>
          <cell r="AE656" t="str">
            <v>Service Line Replacements</v>
          </cell>
        </row>
        <row r="657">
          <cell r="K657">
            <v>2025</v>
          </cell>
          <cell r="X657">
            <v>178307</v>
          </cell>
          <cell r="AE657" t="str">
            <v>Service Line Replacements</v>
          </cell>
        </row>
        <row r="658">
          <cell r="K658">
            <v>2022</v>
          </cell>
          <cell r="X658">
            <v>55188</v>
          </cell>
          <cell r="AE658" t="str">
            <v>Service Line Replacements</v>
          </cell>
        </row>
        <row r="659">
          <cell r="K659">
            <v>2027</v>
          </cell>
          <cell r="X659">
            <v>62447</v>
          </cell>
          <cell r="AE659" t="str">
            <v>Service Line Replacements</v>
          </cell>
        </row>
        <row r="660">
          <cell r="K660">
            <v>2023</v>
          </cell>
          <cell r="X660">
            <v>791987</v>
          </cell>
          <cell r="AE660" t="str">
            <v>Service Line Replacements</v>
          </cell>
        </row>
        <row r="661">
          <cell r="K661">
            <v>2027</v>
          </cell>
          <cell r="X661">
            <v>874200</v>
          </cell>
          <cell r="AE661" t="str">
            <v>Service Line Replacements</v>
          </cell>
        </row>
        <row r="662">
          <cell r="K662">
            <v>2021</v>
          </cell>
          <cell r="X662">
            <v>11580</v>
          </cell>
          <cell r="AE662" t="str">
            <v>Municipal Improvements</v>
          </cell>
        </row>
        <row r="663">
          <cell r="K663">
            <v>2022</v>
          </cell>
          <cell r="X663">
            <v>12156</v>
          </cell>
          <cell r="AE663" t="str">
            <v>Municipal Improvements</v>
          </cell>
        </row>
        <row r="664">
          <cell r="K664">
            <v>2020</v>
          </cell>
          <cell r="X664">
            <v>7560</v>
          </cell>
          <cell r="AE664" t="str">
            <v>Distribution System Improvements</v>
          </cell>
        </row>
        <row r="665">
          <cell r="K665">
            <v>2024</v>
          </cell>
          <cell r="X665">
            <v>158603</v>
          </cell>
          <cell r="AE665" t="str">
            <v>Distribution System Improvements</v>
          </cell>
        </row>
        <row r="666">
          <cell r="K666">
            <v>2025</v>
          </cell>
          <cell r="X666">
            <v>162564</v>
          </cell>
          <cell r="AE666" t="str">
            <v>Distribution System Improvements</v>
          </cell>
        </row>
        <row r="667">
          <cell r="K667">
            <v>2020</v>
          </cell>
          <cell r="X667">
            <v>12816</v>
          </cell>
          <cell r="AE667" t="str">
            <v>Distribution System Improvements</v>
          </cell>
        </row>
        <row r="668">
          <cell r="K668">
            <v>2027</v>
          </cell>
          <cell r="X668">
            <v>15228</v>
          </cell>
          <cell r="AE668" t="str">
            <v>Distribution System Improvements</v>
          </cell>
        </row>
        <row r="669">
          <cell r="K669">
            <v>2020</v>
          </cell>
          <cell r="X669">
            <v>0</v>
          </cell>
          <cell r="AE669" t="str">
            <v>Cast Iron/Bare Steel Main Repl.</v>
          </cell>
        </row>
        <row r="670">
          <cell r="K670">
            <v>2026</v>
          </cell>
          <cell r="X670">
            <v>127932</v>
          </cell>
          <cell r="AE670" t="str">
            <v>Cathodic Protection</v>
          </cell>
        </row>
        <row r="671">
          <cell r="K671">
            <v>2027</v>
          </cell>
          <cell r="X671">
            <v>131135</v>
          </cell>
          <cell r="AE671" t="str">
            <v>Cathodic Protection</v>
          </cell>
        </row>
        <row r="672">
          <cell r="K672">
            <v>2024</v>
          </cell>
          <cell r="X672">
            <v>0</v>
          </cell>
          <cell r="AE672" t="str">
            <v>Cathodic Protection</v>
          </cell>
        </row>
        <row r="673">
          <cell r="K673">
            <v>2023</v>
          </cell>
          <cell r="X673">
            <v>179892</v>
          </cell>
          <cell r="AE673" t="str">
            <v>Cathodic Protection</v>
          </cell>
        </row>
        <row r="674">
          <cell r="K674">
            <v>2029</v>
          </cell>
          <cell r="X674">
            <v>0</v>
          </cell>
          <cell r="AE674" t="str">
            <v>Cathodic Protection</v>
          </cell>
        </row>
        <row r="675">
          <cell r="K675">
            <v>2021</v>
          </cell>
          <cell r="X675">
            <v>0</v>
          </cell>
          <cell r="AE675" t="str">
            <v>Tools and Shop Equipment</v>
          </cell>
        </row>
        <row r="676">
          <cell r="K676">
            <v>2024</v>
          </cell>
          <cell r="X676">
            <v>0</v>
          </cell>
          <cell r="AE676" t="str">
            <v>Tools and Shop Equipment</v>
          </cell>
        </row>
        <row r="677">
          <cell r="K677">
            <v>2028</v>
          </cell>
          <cell r="X677">
            <v>0</v>
          </cell>
          <cell r="AE677" t="str">
            <v>Tools and Shop Equipment</v>
          </cell>
        </row>
        <row r="678">
          <cell r="K678">
            <v>2018</v>
          </cell>
          <cell r="X678">
            <v>0</v>
          </cell>
          <cell r="AE678" t="str">
            <v>Tools and Shop Equipment</v>
          </cell>
        </row>
        <row r="679">
          <cell r="K679">
            <v>2021</v>
          </cell>
          <cell r="X679">
            <v>12768</v>
          </cell>
          <cell r="AE679" t="str">
            <v>Tools and Shop Equipment</v>
          </cell>
        </row>
        <row r="680">
          <cell r="K680">
            <v>2020</v>
          </cell>
          <cell r="X680">
            <v>0</v>
          </cell>
          <cell r="AE680" t="str">
            <v>Tools and Shop Equipment</v>
          </cell>
        </row>
        <row r="681">
          <cell r="K681">
            <v>2019</v>
          </cell>
          <cell r="X681">
            <v>64948</v>
          </cell>
          <cell r="AE681" t="str">
            <v>Tools and Shop Equipment</v>
          </cell>
        </row>
        <row r="682">
          <cell r="K682">
            <v>2025</v>
          </cell>
          <cell r="X682">
            <v>0</v>
          </cell>
          <cell r="AE682" t="str">
            <v>Tools and Shop Equipment</v>
          </cell>
        </row>
        <row r="683">
          <cell r="K683">
            <v>2029</v>
          </cell>
          <cell r="X683">
            <v>0</v>
          </cell>
          <cell r="AE683" t="str">
            <v>Tools and Shop Equipment</v>
          </cell>
        </row>
        <row r="684">
          <cell r="K684">
            <v>2021</v>
          </cell>
          <cell r="X684">
            <v>0</v>
          </cell>
          <cell r="AE684" t="str">
            <v>New Revenue Mains</v>
          </cell>
        </row>
        <row r="685">
          <cell r="K685">
            <v>2024</v>
          </cell>
          <cell r="X685">
            <v>0</v>
          </cell>
          <cell r="AE685" t="str">
            <v>New Revenue Mains</v>
          </cell>
        </row>
        <row r="686">
          <cell r="K686">
            <v>2019</v>
          </cell>
          <cell r="X686">
            <v>1640003</v>
          </cell>
          <cell r="AE686" t="str">
            <v>New Revenue Mains</v>
          </cell>
        </row>
        <row r="687">
          <cell r="K687">
            <v>2018</v>
          </cell>
          <cell r="X687">
            <v>1600000</v>
          </cell>
          <cell r="AE687" t="str">
            <v>New Revenue Mains</v>
          </cell>
        </row>
        <row r="688">
          <cell r="K688">
            <v>2029</v>
          </cell>
          <cell r="X688">
            <v>0</v>
          </cell>
          <cell r="AE688" t="str">
            <v>New Revenue Mains</v>
          </cell>
        </row>
        <row r="689">
          <cell r="K689">
            <v>2027</v>
          </cell>
          <cell r="X689">
            <v>0</v>
          </cell>
          <cell r="AE689" t="str">
            <v>New Revenue Mains</v>
          </cell>
        </row>
        <row r="690">
          <cell r="K690">
            <v>2018</v>
          </cell>
          <cell r="X690">
            <v>0</v>
          </cell>
          <cell r="AE690" t="str">
            <v>New Revenue Mains</v>
          </cell>
        </row>
        <row r="691">
          <cell r="K691">
            <v>2027</v>
          </cell>
          <cell r="X691">
            <v>4873608</v>
          </cell>
          <cell r="AE691" t="str">
            <v>New Revenue Mains</v>
          </cell>
        </row>
        <row r="692">
          <cell r="K692">
            <v>2020</v>
          </cell>
          <cell r="X692">
            <v>0</v>
          </cell>
          <cell r="AE692" t="str">
            <v>New Revenue Mains</v>
          </cell>
        </row>
        <row r="693">
          <cell r="K693">
            <v>2029</v>
          </cell>
          <cell r="X693">
            <v>5120339</v>
          </cell>
          <cell r="AE693" t="str">
            <v>New Revenue Mains</v>
          </cell>
        </row>
        <row r="694">
          <cell r="K694">
            <v>2023</v>
          </cell>
          <cell r="X694">
            <v>78646.679999999993</v>
          </cell>
          <cell r="AE694" t="str">
            <v>Measuring and Regulation Station Equipment</v>
          </cell>
        </row>
        <row r="695">
          <cell r="K695">
            <v>2018</v>
          </cell>
          <cell r="X695">
            <v>0</v>
          </cell>
          <cell r="AE695" t="str">
            <v>Measuring and Regulation Station Equipment</v>
          </cell>
        </row>
        <row r="696">
          <cell r="K696">
            <v>2019</v>
          </cell>
          <cell r="X696">
            <v>71250</v>
          </cell>
          <cell r="AE696" t="str">
            <v>Measuring and Regulation Station Equipment</v>
          </cell>
        </row>
        <row r="697">
          <cell r="K697">
            <v>2021</v>
          </cell>
          <cell r="X697">
            <v>74857.08</v>
          </cell>
          <cell r="AE697" t="str">
            <v>Measuring and Regulation Station Equipment</v>
          </cell>
        </row>
        <row r="698">
          <cell r="K698">
            <v>2029</v>
          </cell>
          <cell r="X698">
            <v>4800.3599999999997</v>
          </cell>
          <cell r="AE698" t="str">
            <v>Measuring and Regulation Station Equipment</v>
          </cell>
        </row>
        <row r="699">
          <cell r="K699">
            <v>2025</v>
          </cell>
          <cell r="X699">
            <v>82628.160000000003</v>
          </cell>
          <cell r="AE699" t="str">
            <v>Measuring and Regulation Station Equipment</v>
          </cell>
        </row>
        <row r="700">
          <cell r="K700">
            <v>2018</v>
          </cell>
          <cell r="X700">
            <v>60000</v>
          </cell>
          <cell r="AE700" t="str">
            <v>Measuring and Regulation Station Equipment</v>
          </cell>
        </row>
        <row r="701">
          <cell r="K701">
            <v>2019</v>
          </cell>
          <cell r="X701">
            <v>12500.04</v>
          </cell>
          <cell r="AE701" t="str">
            <v>Measuring and Regulation Station Equipment</v>
          </cell>
        </row>
        <row r="702">
          <cell r="K702">
            <v>2023</v>
          </cell>
          <cell r="X702">
            <v>13797.6</v>
          </cell>
          <cell r="AE702" t="str">
            <v>Measuring and Regulation Station Equipment</v>
          </cell>
        </row>
        <row r="703">
          <cell r="K703">
            <v>2019</v>
          </cell>
          <cell r="X703">
            <v>237499.92</v>
          </cell>
          <cell r="AE703" t="str">
            <v>Measuring and Regulation Station Equipment</v>
          </cell>
        </row>
        <row r="704">
          <cell r="K704">
            <v>2027</v>
          </cell>
          <cell r="X704">
            <v>0</v>
          </cell>
          <cell r="AE704" t="str">
            <v>Testing and Measuring Equipment</v>
          </cell>
        </row>
        <row r="705">
          <cell r="K705">
            <v>2029</v>
          </cell>
          <cell r="X705">
            <v>0</v>
          </cell>
          <cell r="AE705" t="str">
            <v>Testing and Measuring Equipment</v>
          </cell>
        </row>
        <row r="706">
          <cell r="K706">
            <v>2023</v>
          </cell>
          <cell r="X706">
            <v>249000</v>
          </cell>
          <cell r="AE706" t="str">
            <v>Testing and Measuring Equipment</v>
          </cell>
        </row>
        <row r="707">
          <cell r="K707">
            <v>2029</v>
          </cell>
          <cell r="X707">
            <v>334000</v>
          </cell>
          <cell r="AE707" t="str">
            <v>Testing and Measuring Equipment</v>
          </cell>
        </row>
        <row r="708">
          <cell r="K708">
            <v>2025</v>
          </cell>
          <cell r="X708">
            <v>0</v>
          </cell>
          <cell r="AE708" t="str">
            <v>Testing and Measuring Equipment</v>
          </cell>
        </row>
        <row r="709">
          <cell r="K709">
            <v>2027</v>
          </cell>
          <cell r="X709">
            <v>0</v>
          </cell>
          <cell r="AE709" t="str">
            <v>Testing and Measuring Equipment</v>
          </cell>
        </row>
        <row r="710">
          <cell r="K710">
            <v>2024</v>
          </cell>
          <cell r="X710">
            <v>0</v>
          </cell>
          <cell r="AE710" t="str">
            <v>Testing and Measuring Equipment</v>
          </cell>
        </row>
        <row r="711">
          <cell r="K711">
            <v>2025</v>
          </cell>
          <cell r="X711">
            <v>0</v>
          </cell>
          <cell r="AE711" t="str">
            <v>Testing and Measuring Equipment</v>
          </cell>
        </row>
        <row r="712">
          <cell r="K712">
            <v>2022</v>
          </cell>
          <cell r="X712">
            <v>0</v>
          </cell>
          <cell r="AE712" t="str">
            <v>Testing and Measuring Equipment</v>
          </cell>
        </row>
        <row r="713">
          <cell r="K713">
            <v>2020</v>
          </cell>
          <cell r="X713">
            <v>0</v>
          </cell>
          <cell r="AE713" t="str">
            <v>Testing and Measuring Equipment</v>
          </cell>
        </row>
        <row r="714">
          <cell r="K714">
            <v>2024</v>
          </cell>
          <cell r="X714">
            <v>0</v>
          </cell>
          <cell r="AE714" t="str">
            <v>Power Operated Equipment</v>
          </cell>
        </row>
        <row r="715">
          <cell r="K715">
            <v>2025</v>
          </cell>
          <cell r="X715">
            <v>0</v>
          </cell>
          <cell r="AE715" t="str">
            <v>Power Operated Equipment</v>
          </cell>
        </row>
        <row r="716">
          <cell r="K716">
            <v>2027</v>
          </cell>
          <cell r="X716">
            <v>0</v>
          </cell>
          <cell r="AE716" t="str">
            <v>Power Operated Equipment</v>
          </cell>
        </row>
        <row r="717">
          <cell r="K717">
            <v>2022</v>
          </cell>
          <cell r="X717">
            <v>0</v>
          </cell>
          <cell r="AE717" t="str">
            <v>Power Operated Equipment</v>
          </cell>
        </row>
        <row r="718">
          <cell r="K718">
            <v>2028</v>
          </cell>
          <cell r="X718">
            <v>0</v>
          </cell>
          <cell r="AE718" t="str">
            <v>Office Equipment</v>
          </cell>
        </row>
        <row r="719">
          <cell r="K719">
            <v>2023</v>
          </cell>
          <cell r="X719">
            <v>0</v>
          </cell>
          <cell r="AE719" t="str">
            <v>Office Equipment</v>
          </cell>
        </row>
        <row r="720">
          <cell r="K720">
            <v>2027</v>
          </cell>
          <cell r="X720">
            <v>0</v>
          </cell>
          <cell r="AE720" t="str">
            <v>Office Equipment</v>
          </cell>
        </row>
        <row r="721">
          <cell r="K721">
            <v>2021</v>
          </cell>
          <cell r="X721">
            <v>0</v>
          </cell>
          <cell r="AE721" t="str">
            <v>Office Equipment</v>
          </cell>
        </row>
        <row r="722">
          <cell r="K722">
            <v>2022</v>
          </cell>
          <cell r="X722">
            <v>0</v>
          </cell>
          <cell r="AE722" t="str">
            <v>Office Equipment</v>
          </cell>
        </row>
        <row r="723">
          <cell r="K723">
            <v>2024</v>
          </cell>
          <cell r="X723">
            <v>0</v>
          </cell>
          <cell r="AE723" t="str">
            <v>Office Equipment</v>
          </cell>
        </row>
        <row r="724">
          <cell r="K724">
            <v>2025</v>
          </cell>
          <cell r="X724">
            <v>0</v>
          </cell>
          <cell r="AE724" t="str">
            <v>Office Equipment</v>
          </cell>
        </row>
        <row r="725">
          <cell r="K725">
            <v>2029</v>
          </cell>
          <cell r="X725">
            <v>0</v>
          </cell>
          <cell r="AE725" t="str">
            <v>Improvements to Property</v>
          </cell>
        </row>
        <row r="726">
          <cell r="K726">
            <v>2029</v>
          </cell>
          <cell r="X726">
            <v>672446</v>
          </cell>
          <cell r="AE726" t="str">
            <v>Improvements to Property</v>
          </cell>
        </row>
        <row r="727">
          <cell r="K727">
            <v>2019</v>
          </cell>
          <cell r="X727">
            <v>0</v>
          </cell>
          <cell r="AE727" t="str">
            <v>Improvements to Property</v>
          </cell>
        </row>
        <row r="728">
          <cell r="K728">
            <v>2019</v>
          </cell>
          <cell r="X728">
            <v>525312</v>
          </cell>
          <cell r="AE728" t="str">
            <v>Improvements to Property</v>
          </cell>
        </row>
        <row r="729">
          <cell r="K729">
            <v>2029</v>
          </cell>
          <cell r="X729">
            <v>33624</v>
          </cell>
          <cell r="AE729" t="str">
            <v>Improvements to Property</v>
          </cell>
        </row>
        <row r="730">
          <cell r="K730">
            <v>2024</v>
          </cell>
          <cell r="X730">
            <v>23772</v>
          </cell>
          <cell r="AE730" t="str">
            <v>Improvements to Property</v>
          </cell>
        </row>
        <row r="731">
          <cell r="K731">
            <v>2020</v>
          </cell>
          <cell r="X731">
            <v>0</v>
          </cell>
          <cell r="AE731" t="str">
            <v>Improvements to Property</v>
          </cell>
        </row>
        <row r="732">
          <cell r="K732">
            <v>2023</v>
          </cell>
          <cell r="X732">
            <v>69576</v>
          </cell>
          <cell r="AE732" t="str">
            <v>Improvements to Property</v>
          </cell>
        </row>
        <row r="733">
          <cell r="K733">
            <v>2025</v>
          </cell>
          <cell r="X733">
            <v>0</v>
          </cell>
          <cell r="AE733" t="str">
            <v>Improvements to Property</v>
          </cell>
        </row>
        <row r="734">
          <cell r="K734">
            <v>2021</v>
          </cell>
          <cell r="X734">
            <v>0</v>
          </cell>
          <cell r="AE734" t="str">
            <v>Communication Equipment</v>
          </cell>
        </row>
        <row r="735">
          <cell r="K735">
            <v>2022</v>
          </cell>
          <cell r="X735">
            <v>107688</v>
          </cell>
          <cell r="AE735" t="str">
            <v>Main Replacements</v>
          </cell>
        </row>
        <row r="736">
          <cell r="K736">
            <v>2025</v>
          </cell>
          <cell r="X736">
            <v>115968</v>
          </cell>
          <cell r="AE736" t="str">
            <v>Main Replacements</v>
          </cell>
        </row>
        <row r="737">
          <cell r="K737">
            <v>2026</v>
          </cell>
          <cell r="X737">
            <v>475475</v>
          </cell>
          <cell r="AE737" t="str">
            <v>Main Replacements</v>
          </cell>
        </row>
        <row r="738">
          <cell r="K738">
            <v>2027</v>
          </cell>
          <cell r="X738">
            <v>487367</v>
          </cell>
          <cell r="AE738" t="str">
            <v>Main Replacements</v>
          </cell>
        </row>
        <row r="739">
          <cell r="K739">
            <v>2019</v>
          </cell>
          <cell r="X739">
            <v>520007</v>
          </cell>
          <cell r="AE739" t="str">
            <v>Main Replacements</v>
          </cell>
        </row>
        <row r="740">
          <cell r="K740">
            <v>2028</v>
          </cell>
          <cell r="X740">
            <v>499547</v>
          </cell>
          <cell r="AE740" t="str">
            <v>Main Replacements</v>
          </cell>
        </row>
        <row r="741">
          <cell r="K741">
            <v>2025</v>
          </cell>
          <cell r="X741">
            <v>92772</v>
          </cell>
          <cell r="AE741" t="str">
            <v>Main Replacements</v>
          </cell>
        </row>
        <row r="742">
          <cell r="K742">
            <v>2027</v>
          </cell>
          <cell r="X742">
            <v>97464</v>
          </cell>
          <cell r="AE742" t="str">
            <v>Main Replacements</v>
          </cell>
        </row>
        <row r="743">
          <cell r="K743">
            <v>2024</v>
          </cell>
          <cell r="X743">
            <v>2316</v>
          </cell>
          <cell r="AE743" t="str">
            <v>Meter/Reg Install - Comm</v>
          </cell>
        </row>
        <row r="744">
          <cell r="K744">
            <v>2028</v>
          </cell>
          <cell r="X744">
            <v>2556</v>
          </cell>
          <cell r="AE744" t="str">
            <v>Meter/Reg Install - Comm</v>
          </cell>
        </row>
        <row r="745">
          <cell r="K745">
            <v>2027</v>
          </cell>
          <cell r="X745">
            <v>47459</v>
          </cell>
          <cell r="AE745" t="str">
            <v>Meter/Reg Install - Comm</v>
          </cell>
        </row>
        <row r="746">
          <cell r="K746">
            <v>2029</v>
          </cell>
          <cell r="X746">
            <v>49859</v>
          </cell>
          <cell r="AE746" t="str">
            <v>Meter/Reg Install - Comm</v>
          </cell>
        </row>
        <row r="747">
          <cell r="K747">
            <v>2024</v>
          </cell>
          <cell r="X747">
            <v>44075</v>
          </cell>
          <cell r="AE747" t="str">
            <v>Meter/Reg Install - Comm</v>
          </cell>
        </row>
        <row r="748">
          <cell r="K748">
            <v>2022</v>
          </cell>
          <cell r="X748">
            <v>419447</v>
          </cell>
          <cell r="AE748" t="str">
            <v>Meter/Reg Install - Comm</v>
          </cell>
        </row>
        <row r="749">
          <cell r="K749">
            <v>2026</v>
          </cell>
          <cell r="X749">
            <v>24372</v>
          </cell>
          <cell r="AE749" t="str">
            <v>Meter/Reg Install - Comm</v>
          </cell>
        </row>
        <row r="750">
          <cell r="K750">
            <v>2026</v>
          </cell>
          <cell r="X750">
            <v>30456</v>
          </cell>
          <cell r="AE750" t="str">
            <v>Meter/Reg Install - Res</v>
          </cell>
        </row>
        <row r="751">
          <cell r="K751">
            <v>2024</v>
          </cell>
          <cell r="X751">
            <v>539687</v>
          </cell>
          <cell r="AE751" t="str">
            <v>Meter/Reg Install - Res</v>
          </cell>
        </row>
        <row r="752">
          <cell r="K752">
            <v>2029</v>
          </cell>
          <cell r="X752">
            <v>39360</v>
          </cell>
          <cell r="AE752" t="str">
            <v>Meter/Reg Install - Res</v>
          </cell>
        </row>
        <row r="753">
          <cell r="K753">
            <v>2024</v>
          </cell>
          <cell r="X753">
            <v>313116</v>
          </cell>
          <cell r="AE753" t="str">
            <v>Meter/Reg Install - Res</v>
          </cell>
        </row>
        <row r="754">
          <cell r="K754">
            <v>2025</v>
          </cell>
          <cell r="X754">
            <v>320940</v>
          </cell>
          <cell r="AE754" t="str">
            <v>Meter/Reg Install - Res</v>
          </cell>
        </row>
        <row r="755">
          <cell r="K755">
            <v>2025</v>
          </cell>
          <cell r="X755">
            <v>35664</v>
          </cell>
          <cell r="AE755" t="str">
            <v>Meter/Reg Install - Res</v>
          </cell>
        </row>
        <row r="756">
          <cell r="K756">
            <v>2023</v>
          </cell>
          <cell r="X756">
            <v>305484</v>
          </cell>
          <cell r="AE756" t="str">
            <v>Meter/Reg Install - Res</v>
          </cell>
        </row>
        <row r="757">
          <cell r="K757">
            <v>2021</v>
          </cell>
          <cell r="X757">
            <v>290760</v>
          </cell>
          <cell r="AE757" t="str">
            <v>Meter/Reg Install - Res</v>
          </cell>
        </row>
        <row r="758">
          <cell r="K758">
            <v>2029</v>
          </cell>
          <cell r="X758">
            <v>354264</v>
          </cell>
          <cell r="AE758" t="str">
            <v>Meter/Reg Install - Res</v>
          </cell>
        </row>
        <row r="759">
          <cell r="K759">
            <v>2026</v>
          </cell>
          <cell r="X759">
            <v>36552</v>
          </cell>
          <cell r="AE759" t="str">
            <v>Meter/Reg Install - Res</v>
          </cell>
        </row>
        <row r="760">
          <cell r="K760">
            <v>2020</v>
          </cell>
          <cell r="X760">
            <v>538979</v>
          </cell>
          <cell r="AE760" t="str">
            <v>Meter/Reg Install - Res</v>
          </cell>
        </row>
        <row r="761">
          <cell r="K761">
            <v>2026</v>
          </cell>
          <cell r="X761">
            <v>69444</v>
          </cell>
          <cell r="AE761" t="str">
            <v>Meter/Reg Install - Res</v>
          </cell>
        </row>
        <row r="762">
          <cell r="K762">
            <v>2019</v>
          </cell>
          <cell r="X762">
            <v>58428</v>
          </cell>
          <cell r="AE762" t="str">
            <v>Meter/Reg Install - Res</v>
          </cell>
        </row>
        <row r="763">
          <cell r="K763">
            <v>2019</v>
          </cell>
          <cell r="X763">
            <v>200000</v>
          </cell>
          <cell r="AE763" t="str">
            <v>Alternative Fueling Stations</v>
          </cell>
        </row>
        <row r="764">
          <cell r="K764">
            <v>2021</v>
          </cell>
          <cell r="X764">
            <v>210125</v>
          </cell>
          <cell r="AE764" t="str">
            <v>Alternative Fueling Stations</v>
          </cell>
        </row>
        <row r="765">
          <cell r="K765">
            <v>2029</v>
          </cell>
          <cell r="X765">
            <v>0</v>
          </cell>
          <cell r="AE765" t="str">
            <v>Alternative Fueling Stations</v>
          </cell>
        </row>
        <row r="766">
          <cell r="K766">
            <v>2019</v>
          </cell>
          <cell r="X766">
            <v>0</v>
          </cell>
          <cell r="AE766" t="str">
            <v>Office Equipment</v>
          </cell>
        </row>
        <row r="767">
          <cell r="K767">
            <v>2021</v>
          </cell>
          <cell r="X767">
            <v>0</v>
          </cell>
          <cell r="AE767" t="str">
            <v>Office Equipment</v>
          </cell>
        </row>
        <row r="768">
          <cell r="K768">
            <v>2020</v>
          </cell>
          <cell r="X768">
            <v>0</v>
          </cell>
          <cell r="AE768" t="str">
            <v>Gate-Big Bend 1 &amp; 2 Turbine Lateral</v>
          </cell>
        </row>
        <row r="769">
          <cell r="K769">
            <v>2025</v>
          </cell>
          <cell r="X769">
            <v>0</v>
          </cell>
          <cell r="AE769" t="str">
            <v>Undetermined Capital Projects 5yr</v>
          </cell>
        </row>
        <row r="770">
          <cell r="K770">
            <v>2021</v>
          </cell>
          <cell r="X770">
            <v>0</v>
          </cell>
          <cell r="AE770" t="str">
            <v>Undetermined Capital Projects 5yr</v>
          </cell>
        </row>
        <row r="771">
          <cell r="K771">
            <v>2023</v>
          </cell>
          <cell r="X771">
            <v>0</v>
          </cell>
          <cell r="AE771" t="str">
            <v>Undetermined Capital Projects 5yr</v>
          </cell>
        </row>
        <row r="772">
          <cell r="K772">
            <v>2025</v>
          </cell>
          <cell r="X772">
            <v>0</v>
          </cell>
          <cell r="AE772" t="str">
            <v>Undetermined Capital Projects 5yr</v>
          </cell>
        </row>
        <row r="773">
          <cell r="K773">
            <v>2020</v>
          </cell>
          <cell r="X773">
            <v>0</v>
          </cell>
          <cell r="AE773" t="str">
            <v>Undetermined Capital Projects 5yr</v>
          </cell>
        </row>
        <row r="774">
          <cell r="K774">
            <v>2028</v>
          </cell>
          <cell r="X774">
            <v>0</v>
          </cell>
          <cell r="AE774" t="str">
            <v>Undetermined Capital Projects 5yr</v>
          </cell>
        </row>
        <row r="775">
          <cell r="K775">
            <v>2023</v>
          </cell>
          <cell r="X775">
            <v>0</v>
          </cell>
          <cell r="AE775" t="str">
            <v>Main-Wild Blue Development</v>
          </cell>
        </row>
        <row r="776">
          <cell r="K776">
            <v>2022</v>
          </cell>
          <cell r="X776">
            <v>234532</v>
          </cell>
          <cell r="AE776" t="str">
            <v>Main-Wild Blue Development</v>
          </cell>
        </row>
        <row r="777">
          <cell r="K777">
            <v>2018</v>
          </cell>
          <cell r="X777">
            <v>320008.21000000002</v>
          </cell>
          <cell r="AE777" t="str">
            <v>Green Cove Springs</v>
          </cell>
        </row>
        <row r="778">
          <cell r="K778">
            <v>2018</v>
          </cell>
          <cell r="X778">
            <v>24593.38</v>
          </cell>
          <cell r="AE778" t="str">
            <v>SR-7 Improvements</v>
          </cell>
        </row>
        <row r="779">
          <cell r="K779">
            <v>2018</v>
          </cell>
          <cell r="X779">
            <v>476425.65</v>
          </cell>
          <cell r="AE779" t="str">
            <v>SR-7 Improvements</v>
          </cell>
        </row>
        <row r="780">
          <cell r="K780">
            <v>2019</v>
          </cell>
          <cell r="X780">
            <v>150000</v>
          </cell>
          <cell r="AE780" t="str">
            <v>Office Equipment</v>
          </cell>
        </row>
        <row r="781">
          <cell r="K781">
            <v>2022</v>
          </cell>
          <cell r="X781">
            <v>2000000</v>
          </cell>
          <cell r="AE781" t="str">
            <v>Office Equipment</v>
          </cell>
        </row>
        <row r="782">
          <cell r="K782">
            <v>2018</v>
          </cell>
          <cell r="X782">
            <v>2749368.62</v>
          </cell>
          <cell r="AE782" t="str">
            <v>Barcoding GPS Handheld Readers</v>
          </cell>
        </row>
        <row r="783">
          <cell r="K783">
            <v>2029</v>
          </cell>
          <cell r="X783">
            <v>0</v>
          </cell>
          <cell r="AE783" t="str">
            <v>Software-Eng Design and Drafting</v>
          </cell>
        </row>
        <row r="784">
          <cell r="K784">
            <v>2020</v>
          </cell>
          <cell r="X784">
            <v>0</v>
          </cell>
          <cell r="AE784" t="str">
            <v>Sand Lake Rd SR 482 Replacement</v>
          </cell>
        </row>
        <row r="785">
          <cell r="K785">
            <v>2021</v>
          </cell>
          <cell r="X785">
            <v>37392</v>
          </cell>
          <cell r="AE785" t="str">
            <v>PPP Main Replacement</v>
          </cell>
        </row>
        <row r="786">
          <cell r="K786">
            <v>2028</v>
          </cell>
          <cell r="X786">
            <v>844404</v>
          </cell>
          <cell r="AE786" t="str">
            <v>PPP Main Replacement</v>
          </cell>
        </row>
        <row r="787">
          <cell r="K787">
            <v>2021</v>
          </cell>
          <cell r="X787">
            <v>478248</v>
          </cell>
          <cell r="AE787" t="str">
            <v>PPP Main Replacement</v>
          </cell>
        </row>
        <row r="788">
          <cell r="K788">
            <v>2023</v>
          </cell>
          <cell r="X788">
            <v>26448</v>
          </cell>
          <cell r="AE788" t="str">
            <v>PPP Main Replacement</v>
          </cell>
        </row>
        <row r="789">
          <cell r="K789">
            <v>2022</v>
          </cell>
          <cell r="X789">
            <v>133680</v>
          </cell>
          <cell r="AE789" t="str">
            <v>PPP Main Replacement</v>
          </cell>
        </row>
        <row r="790">
          <cell r="K790">
            <v>2021</v>
          </cell>
          <cell r="X790">
            <v>154788</v>
          </cell>
          <cell r="AE790" t="str">
            <v>PPP Main Replacement</v>
          </cell>
        </row>
        <row r="791">
          <cell r="K791">
            <v>2027</v>
          </cell>
          <cell r="X791">
            <v>179508</v>
          </cell>
          <cell r="AE791" t="str">
            <v>PPP Main Replacement</v>
          </cell>
        </row>
        <row r="792">
          <cell r="K792">
            <v>2021</v>
          </cell>
          <cell r="X792">
            <v>33828</v>
          </cell>
          <cell r="AE792" t="str">
            <v>PPP Main Replacement</v>
          </cell>
        </row>
        <row r="793">
          <cell r="K793">
            <v>2025</v>
          </cell>
          <cell r="X793">
            <v>179820</v>
          </cell>
          <cell r="AE793" t="str">
            <v>PPP Main Replacement</v>
          </cell>
        </row>
        <row r="794">
          <cell r="K794">
            <v>2024</v>
          </cell>
          <cell r="X794">
            <v>175439</v>
          </cell>
          <cell r="AE794" t="str">
            <v>PPP Main Replacement</v>
          </cell>
        </row>
        <row r="795">
          <cell r="K795">
            <v>2022</v>
          </cell>
          <cell r="X795">
            <v>35292</v>
          </cell>
          <cell r="AE795" t="str">
            <v>PPP Main Replacement</v>
          </cell>
        </row>
        <row r="796">
          <cell r="K796">
            <v>2027</v>
          </cell>
          <cell r="X796">
            <v>758724</v>
          </cell>
          <cell r="AE796" t="str">
            <v>PPP Main Replacement</v>
          </cell>
        </row>
        <row r="797">
          <cell r="K797">
            <v>2019</v>
          </cell>
          <cell r="X797">
            <v>41100</v>
          </cell>
          <cell r="AE797" t="str">
            <v>PPP Main Replacement</v>
          </cell>
        </row>
        <row r="798">
          <cell r="K798">
            <v>2021</v>
          </cell>
          <cell r="X798">
            <v>1048331</v>
          </cell>
          <cell r="AE798" t="str">
            <v>PPP Main Replacement</v>
          </cell>
        </row>
        <row r="799">
          <cell r="K799">
            <v>2028</v>
          </cell>
          <cell r="X799">
            <v>65580</v>
          </cell>
          <cell r="AE799" t="str">
            <v>PPP Main Replacement</v>
          </cell>
        </row>
        <row r="800">
          <cell r="K800">
            <v>2023</v>
          </cell>
          <cell r="X800">
            <v>474335</v>
          </cell>
          <cell r="AE800" t="str">
            <v>PPP Main Replacement</v>
          </cell>
        </row>
        <row r="801">
          <cell r="K801">
            <v>2024</v>
          </cell>
          <cell r="X801">
            <v>25584</v>
          </cell>
          <cell r="AE801" t="str">
            <v>PPP Main Replacement</v>
          </cell>
        </row>
        <row r="802">
          <cell r="K802">
            <v>2027</v>
          </cell>
          <cell r="X802">
            <v>523572</v>
          </cell>
          <cell r="AE802" t="str">
            <v>PPP Main Replacement</v>
          </cell>
        </row>
        <row r="803">
          <cell r="K803">
            <v>2026</v>
          </cell>
          <cell r="X803">
            <v>2880</v>
          </cell>
          <cell r="AE803" t="str">
            <v>PPP Main Replacement</v>
          </cell>
        </row>
        <row r="804">
          <cell r="K804">
            <v>2029</v>
          </cell>
          <cell r="X804">
            <v>0</v>
          </cell>
          <cell r="AE804" t="str">
            <v>PPP Main Replacement</v>
          </cell>
        </row>
        <row r="805">
          <cell r="K805">
            <v>2022</v>
          </cell>
          <cell r="X805">
            <v>474527</v>
          </cell>
          <cell r="AE805" t="str">
            <v>PPP Main Replacement</v>
          </cell>
        </row>
        <row r="806">
          <cell r="K806">
            <v>2018</v>
          </cell>
          <cell r="X806">
            <v>0</v>
          </cell>
          <cell r="AE806" t="str">
            <v>PPP Main Replacement</v>
          </cell>
        </row>
        <row r="807">
          <cell r="K807">
            <v>2020</v>
          </cell>
          <cell r="X807">
            <v>23772</v>
          </cell>
          <cell r="AE807" t="str">
            <v>PPP Main Replacement</v>
          </cell>
        </row>
        <row r="808">
          <cell r="K808">
            <v>2021</v>
          </cell>
          <cell r="X808">
            <v>24360</v>
          </cell>
          <cell r="AE808" t="str">
            <v>PPP Main Replacement</v>
          </cell>
        </row>
        <row r="809">
          <cell r="K809">
            <v>2024</v>
          </cell>
          <cell r="X809">
            <v>26244</v>
          </cell>
          <cell r="AE809" t="str">
            <v>PPP Main Replacement</v>
          </cell>
        </row>
        <row r="810">
          <cell r="K810">
            <v>2019</v>
          </cell>
          <cell r="X810">
            <v>38796</v>
          </cell>
          <cell r="AE810" t="str">
            <v>PPP Main Replacement</v>
          </cell>
        </row>
        <row r="811">
          <cell r="K811">
            <v>2023</v>
          </cell>
          <cell r="X811">
            <v>1039775</v>
          </cell>
          <cell r="AE811" t="str">
            <v>PPP Main Replacement</v>
          </cell>
        </row>
        <row r="812">
          <cell r="K812">
            <v>2027</v>
          </cell>
          <cell r="X812">
            <v>60408</v>
          </cell>
          <cell r="AE812" t="str">
            <v>PPP Main Replacement</v>
          </cell>
        </row>
        <row r="813">
          <cell r="K813">
            <v>2021</v>
          </cell>
          <cell r="X813">
            <v>52092</v>
          </cell>
          <cell r="AE813" t="str">
            <v>PPP Main Replacement</v>
          </cell>
        </row>
        <row r="814">
          <cell r="K814">
            <v>2022</v>
          </cell>
          <cell r="X814">
            <v>53388</v>
          </cell>
          <cell r="AE814" t="str">
            <v>PPP Main Replacement</v>
          </cell>
        </row>
        <row r="815">
          <cell r="K815">
            <v>2020</v>
          </cell>
          <cell r="X815">
            <v>8376</v>
          </cell>
          <cell r="AE815" t="str">
            <v>PPP Main Replacement</v>
          </cell>
        </row>
        <row r="816">
          <cell r="K816">
            <v>2019</v>
          </cell>
          <cell r="X816">
            <v>6396</v>
          </cell>
          <cell r="AE816" t="str">
            <v>PPP Main Replacement</v>
          </cell>
        </row>
        <row r="817">
          <cell r="K817">
            <v>2024</v>
          </cell>
          <cell r="X817">
            <v>9252</v>
          </cell>
          <cell r="AE817" t="str">
            <v>PPP Main Replacement</v>
          </cell>
        </row>
        <row r="818">
          <cell r="K818">
            <v>2026</v>
          </cell>
          <cell r="X818">
            <v>9720</v>
          </cell>
          <cell r="AE818" t="str">
            <v>PPP Main Replacement</v>
          </cell>
        </row>
        <row r="819">
          <cell r="K819">
            <v>2026</v>
          </cell>
          <cell r="X819">
            <v>0</v>
          </cell>
          <cell r="AE819" t="str">
            <v>PPP Main Replacement</v>
          </cell>
        </row>
        <row r="820">
          <cell r="K820">
            <v>2022</v>
          </cell>
          <cell r="X820">
            <v>0</v>
          </cell>
          <cell r="AE820" t="str">
            <v>PPP Main Replacement</v>
          </cell>
        </row>
        <row r="821">
          <cell r="K821">
            <v>2026</v>
          </cell>
          <cell r="X821">
            <v>0</v>
          </cell>
          <cell r="AE821" t="str">
            <v>PPP Main Replacement</v>
          </cell>
        </row>
        <row r="822">
          <cell r="K822">
            <v>2018</v>
          </cell>
          <cell r="X822">
            <v>0</v>
          </cell>
          <cell r="AE822" t="str">
            <v>Little Lake Harris Main Relocation</v>
          </cell>
        </row>
        <row r="823">
          <cell r="K823">
            <v>2018</v>
          </cell>
          <cell r="X823">
            <v>2525378</v>
          </cell>
          <cell r="AE823" t="str">
            <v>Sunbridge South Main Extension</v>
          </cell>
        </row>
        <row r="824">
          <cell r="K824">
            <v>2021</v>
          </cell>
          <cell r="X824">
            <v>25000</v>
          </cell>
          <cell r="AE824" t="str">
            <v>Coral Springs Backfeed</v>
          </cell>
        </row>
        <row r="825">
          <cell r="K825">
            <v>2018</v>
          </cell>
          <cell r="X825">
            <v>0</v>
          </cell>
          <cell r="AE825" t="str">
            <v>Coral Springs Backfeed</v>
          </cell>
        </row>
        <row r="826">
          <cell r="K826">
            <v>2019</v>
          </cell>
          <cell r="X826">
            <v>0</v>
          </cell>
          <cell r="AE826" t="str">
            <v>Coral Springs Backfeed</v>
          </cell>
        </row>
        <row r="827">
          <cell r="K827">
            <v>2018</v>
          </cell>
          <cell r="X827">
            <v>0</v>
          </cell>
          <cell r="AE827" t="str">
            <v>SE Orlando - SR 15A/Moss Park Rd</v>
          </cell>
        </row>
        <row r="828">
          <cell r="K828">
            <v>2018</v>
          </cell>
          <cell r="X828">
            <v>0</v>
          </cell>
          <cell r="AE828" t="str">
            <v>Main Replacements</v>
          </cell>
        </row>
        <row r="829">
          <cell r="K829">
            <v>2018</v>
          </cell>
          <cell r="X829">
            <v>0</v>
          </cell>
          <cell r="AE829" t="str">
            <v>West Rock paper mill 22 MW CHP</v>
          </cell>
        </row>
        <row r="830">
          <cell r="K830">
            <v>2022</v>
          </cell>
          <cell r="X830">
            <v>2431000</v>
          </cell>
          <cell r="AE830" t="str">
            <v>PGS Unbudgeted &amp; Unforeseen</v>
          </cell>
        </row>
        <row r="831">
          <cell r="K831">
            <v>2026</v>
          </cell>
          <cell r="X831">
            <v>2955000</v>
          </cell>
          <cell r="AE831" t="str">
            <v>PGS Unbudgeted &amp; Unforeseen</v>
          </cell>
        </row>
        <row r="832">
          <cell r="K832">
            <v>2018</v>
          </cell>
          <cell r="X832">
            <v>810000</v>
          </cell>
          <cell r="AE832" t="str">
            <v>Gate-Orlando SE Rebuild</v>
          </cell>
        </row>
        <row r="833">
          <cell r="K833">
            <v>2018</v>
          </cell>
          <cell r="X833">
            <v>1110000</v>
          </cell>
          <cell r="AE833" t="str">
            <v>Gate-New Meter @ Main &amp; Zoo</v>
          </cell>
        </row>
        <row r="834">
          <cell r="K834">
            <v>2019</v>
          </cell>
          <cell r="X834">
            <v>0</v>
          </cell>
          <cell r="AE834" t="str">
            <v>Gate-New Meter @ Main &amp; Zoo</v>
          </cell>
        </row>
        <row r="835">
          <cell r="K835">
            <v>2018</v>
          </cell>
          <cell r="X835">
            <v>0</v>
          </cell>
          <cell r="AE835" t="str">
            <v>Initiative-Residential Infill</v>
          </cell>
        </row>
        <row r="836">
          <cell r="K836">
            <v>2022</v>
          </cell>
          <cell r="X836">
            <v>0</v>
          </cell>
          <cell r="AE836" t="str">
            <v>Replace Trout River Crossing</v>
          </cell>
        </row>
        <row r="837">
          <cell r="K837">
            <v>2023</v>
          </cell>
          <cell r="X837">
            <v>6958000</v>
          </cell>
          <cell r="AE837" t="str">
            <v>Miami Division Building</v>
          </cell>
        </row>
        <row r="838">
          <cell r="K838">
            <v>2019</v>
          </cell>
          <cell r="X838">
            <v>7695000</v>
          </cell>
          <cell r="AE838" t="str">
            <v>Big Bend 1 &amp; 2 Turbine 20" Lateral</v>
          </cell>
        </row>
        <row r="839">
          <cell r="K839">
            <v>2021</v>
          </cell>
          <cell r="X839">
            <v>0</v>
          </cell>
          <cell r="AE839" t="str">
            <v>Main-Bonita Beach Road Estates Dev</v>
          </cell>
        </row>
        <row r="840">
          <cell r="K840">
            <v>2018</v>
          </cell>
          <cell r="X840">
            <v>232090.75</v>
          </cell>
          <cell r="AE840" t="str">
            <v>Main-Eagle Roofing-CR470 4" Plastic</v>
          </cell>
        </row>
        <row r="841">
          <cell r="K841">
            <v>2018</v>
          </cell>
          <cell r="X841">
            <v>69466.259999999995</v>
          </cell>
          <cell r="AE841" t="str">
            <v>Baldwin Odorizer Tank</v>
          </cell>
        </row>
        <row r="842">
          <cell r="K842">
            <v>2021</v>
          </cell>
          <cell r="X842">
            <v>800000</v>
          </cell>
          <cell r="AE842" t="str">
            <v>Main-Replace Sherwood Area</v>
          </cell>
        </row>
        <row r="843">
          <cell r="K843">
            <v>2023</v>
          </cell>
          <cell r="X843">
            <v>1120000</v>
          </cell>
          <cell r="AE843" t="str">
            <v>Main-Replace Sherwood Area</v>
          </cell>
        </row>
        <row r="844">
          <cell r="K844">
            <v>2028</v>
          </cell>
          <cell r="X844">
            <v>300000</v>
          </cell>
          <cell r="AE844" t="str">
            <v>Main-Replace Under St John-Fuller W</v>
          </cell>
        </row>
        <row r="845">
          <cell r="K845">
            <v>2021</v>
          </cell>
          <cell r="X845">
            <v>0</v>
          </cell>
          <cell r="AE845" t="str">
            <v>PGS Work Management System</v>
          </cell>
        </row>
        <row r="846">
          <cell r="K846">
            <v>2021</v>
          </cell>
          <cell r="X846">
            <v>0</v>
          </cell>
          <cell r="AE846" t="str">
            <v>Main-Mayport/South Side Beaches</v>
          </cell>
        </row>
        <row r="847">
          <cell r="K847">
            <v>2020</v>
          </cell>
          <cell r="X847">
            <v>570000</v>
          </cell>
          <cell r="AE847" t="str">
            <v>Main-Lakewood Ranch</v>
          </cell>
        </row>
        <row r="848">
          <cell r="K848">
            <v>2023</v>
          </cell>
          <cell r="X848">
            <v>1411938</v>
          </cell>
          <cell r="AE848" t="str">
            <v>Deerfield Beach - Upgrade</v>
          </cell>
        </row>
        <row r="849">
          <cell r="K849">
            <v>2028</v>
          </cell>
          <cell r="X849">
            <v>84077</v>
          </cell>
          <cell r="AE849" t="str">
            <v>Deerfield Beach - Upgrade</v>
          </cell>
        </row>
        <row r="850">
          <cell r="K850">
            <v>2021</v>
          </cell>
          <cell r="X850">
            <v>25000</v>
          </cell>
          <cell r="AE850" t="str">
            <v>Howey-in-the Hill Line Replacement</v>
          </cell>
        </row>
        <row r="851">
          <cell r="K851">
            <v>2024</v>
          </cell>
          <cell r="X851">
            <v>0</v>
          </cell>
          <cell r="AE851" t="str">
            <v>Williamson from FL Hospital to LPGA</v>
          </cell>
        </row>
        <row r="852">
          <cell r="K852">
            <v>2021</v>
          </cell>
          <cell r="X852">
            <v>800000</v>
          </cell>
          <cell r="AE852" t="str">
            <v>Main-Replace-Las Olas Blvd</v>
          </cell>
        </row>
        <row r="853">
          <cell r="K853">
            <v>2021</v>
          </cell>
          <cell r="X853">
            <v>1400000</v>
          </cell>
          <cell r="AE853" t="str">
            <v>Main-Replace St Joe Hospital</v>
          </cell>
        </row>
        <row r="854">
          <cell r="K854">
            <v>2018</v>
          </cell>
          <cell r="X854">
            <v>0</v>
          </cell>
          <cell r="AE854" t="str">
            <v>CNG Projects</v>
          </cell>
        </row>
        <row r="855">
          <cell r="K855">
            <v>2020</v>
          </cell>
          <cell r="X855">
            <v>0</v>
          </cell>
          <cell r="AE855" t="str">
            <v>CNG Projects</v>
          </cell>
        </row>
        <row r="856">
          <cell r="K856">
            <v>2028</v>
          </cell>
          <cell r="X856">
            <v>0</v>
          </cell>
          <cell r="AE856" t="str">
            <v>CNG Projects</v>
          </cell>
        </row>
        <row r="857">
          <cell r="K857">
            <v>2019</v>
          </cell>
          <cell r="X857">
            <v>0</v>
          </cell>
          <cell r="AE857" t="str">
            <v>CNG Projects</v>
          </cell>
        </row>
        <row r="858">
          <cell r="K858">
            <v>2020</v>
          </cell>
          <cell r="X858">
            <v>0</v>
          </cell>
          <cell r="AE858" t="str">
            <v>Jacksonville-Fernandina Upgrade</v>
          </cell>
        </row>
        <row r="859">
          <cell r="K859">
            <v>2024</v>
          </cell>
          <cell r="X859">
            <v>28992</v>
          </cell>
          <cell r="AE859" t="str">
            <v>Service Line Replacements</v>
          </cell>
        </row>
        <row r="860">
          <cell r="K860">
            <v>2026</v>
          </cell>
          <cell r="X860">
            <v>30456</v>
          </cell>
          <cell r="AE860" t="str">
            <v>Service Line Replacements</v>
          </cell>
        </row>
        <row r="861">
          <cell r="K861">
            <v>2029</v>
          </cell>
          <cell r="X861">
            <v>32807</v>
          </cell>
          <cell r="AE861" t="str">
            <v>Service Line Replacements</v>
          </cell>
        </row>
        <row r="862">
          <cell r="K862">
            <v>2020</v>
          </cell>
          <cell r="X862">
            <v>0</v>
          </cell>
          <cell r="AE862" t="str">
            <v>Reimbursable Construction</v>
          </cell>
        </row>
        <row r="863">
          <cell r="K863">
            <v>2028</v>
          </cell>
          <cell r="X863">
            <v>0</v>
          </cell>
          <cell r="AE863" t="str">
            <v>Reimbursable Construction</v>
          </cell>
        </row>
        <row r="864">
          <cell r="K864">
            <v>2023</v>
          </cell>
          <cell r="X864">
            <v>0</v>
          </cell>
          <cell r="AE864" t="str">
            <v>Reimbursable Construction</v>
          </cell>
        </row>
        <row r="865">
          <cell r="K865">
            <v>2027</v>
          </cell>
          <cell r="X865">
            <v>0</v>
          </cell>
          <cell r="AE865" t="str">
            <v>Reimbursable Construction</v>
          </cell>
        </row>
        <row r="866">
          <cell r="K866">
            <v>2022</v>
          </cell>
          <cell r="X866">
            <v>12156</v>
          </cell>
          <cell r="AE866" t="str">
            <v>Municipal Improvements</v>
          </cell>
        </row>
        <row r="867">
          <cell r="K867">
            <v>2028</v>
          </cell>
          <cell r="X867">
            <v>65160</v>
          </cell>
          <cell r="AE867" t="str">
            <v>Municipal Improvements</v>
          </cell>
        </row>
        <row r="868">
          <cell r="K868">
            <v>2018</v>
          </cell>
          <cell r="X868">
            <v>485115.07</v>
          </cell>
          <cell r="AE868" t="str">
            <v>Municipal Improvements</v>
          </cell>
        </row>
        <row r="869">
          <cell r="K869">
            <v>2021</v>
          </cell>
          <cell r="X869">
            <v>833495</v>
          </cell>
          <cell r="AE869" t="str">
            <v>Municipal Improvements</v>
          </cell>
        </row>
        <row r="870">
          <cell r="K870">
            <v>2025</v>
          </cell>
          <cell r="X870">
            <v>253283</v>
          </cell>
          <cell r="AE870" t="str">
            <v>Municipal Improvements</v>
          </cell>
        </row>
        <row r="871">
          <cell r="K871">
            <v>2023</v>
          </cell>
          <cell r="X871">
            <v>52428</v>
          </cell>
          <cell r="AE871" t="str">
            <v>Distribution System Improvements</v>
          </cell>
        </row>
        <row r="872">
          <cell r="K872">
            <v>2026</v>
          </cell>
          <cell r="X872">
            <v>56459</v>
          </cell>
          <cell r="AE872" t="str">
            <v>Distribution System Improvements</v>
          </cell>
        </row>
        <row r="873">
          <cell r="K873">
            <v>2018</v>
          </cell>
          <cell r="X873">
            <v>8085.75</v>
          </cell>
          <cell r="AE873" t="str">
            <v>Distribution System Improvements</v>
          </cell>
        </row>
        <row r="874">
          <cell r="K874">
            <v>2021</v>
          </cell>
          <cell r="X874">
            <v>2628</v>
          </cell>
          <cell r="AE874" t="str">
            <v>Distribution System Improvements</v>
          </cell>
        </row>
        <row r="875">
          <cell r="K875">
            <v>2028</v>
          </cell>
          <cell r="X875">
            <v>0</v>
          </cell>
          <cell r="AE875" t="str">
            <v>Distribution System Improvements</v>
          </cell>
        </row>
        <row r="876">
          <cell r="K876">
            <v>2028</v>
          </cell>
          <cell r="X876">
            <v>0</v>
          </cell>
          <cell r="AE876" t="str">
            <v>Distribution System Improvements</v>
          </cell>
        </row>
        <row r="877">
          <cell r="K877">
            <v>2023</v>
          </cell>
          <cell r="X877">
            <v>0</v>
          </cell>
          <cell r="AE877" t="str">
            <v>Distribution System Improvements</v>
          </cell>
        </row>
        <row r="878">
          <cell r="K878">
            <v>2020</v>
          </cell>
          <cell r="X878">
            <v>0</v>
          </cell>
          <cell r="AE878" t="str">
            <v>Distribution System Improvements</v>
          </cell>
        </row>
        <row r="879">
          <cell r="K879">
            <v>2024</v>
          </cell>
          <cell r="X879">
            <v>268704</v>
          </cell>
          <cell r="AE879" t="str">
            <v>Distribution System Improvements</v>
          </cell>
        </row>
        <row r="880">
          <cell r="K880">
            <v>2021</v>
          </cell>
          <cell r="X880">
            <v>13128</v>
          </cell>
          <cell r="AE880" t="str">
            <v>Distribution System Improvements</v>
          </cell>
        </row>
        <row r="881">
          <cell r="K881">
            <v>2018</v>
          </cell>
          <cell r="X881">
            <v>12316.65</v>
          </cell>
          <cell r="AE881" t="str">
            <v>Distribution System Improvements</v>
          </cell>
        </row>
        <row r="882">
          <cell r="K882">
            <v>2021</v>
          </cell>
          <cell r="X882">
            <v>20628</v>
          </cell>
          <cell r="AE882" t="str">
            <v>Distribution System Improvements</v>
          </cell>
        </row>
        <row r="883">
          <cell r="K883">
            <v>2023</v>
          </cell>
          <cell r="X883">
            <v>411779</v>
          </cell>
          <cell r="AE883" t="str">
            <v>Distribution System Improvements</v>
          </cell>
        </row>
        <row r="884">
          <cell r="K884">
            <v>2019</v>
          </cell>
          <cell r="X884">
            <v>664992</v>
          </cell>
          <cell r="AE884" t="str">
            <v>Distribution System Improvements</v>
          </cell>
        </row>
        <row r="885">
          <cell r="K885">
            <v>2018</v>
          </cell>
          <cell r="X885">
            <v>116850</v>
          </cell>
          <cell r="AE885" t="str">
            <v>Distribution System Improvements</v>
          </cell>
        </row>
        <row r="886">
          <cell r="K886">
            <v>2019</v>
          </cell>
          <cell r="X886">
            <v>35004</v>
          </cell>
          <cell r="AE886" t="str">
            <v>Distribution System Improvements</v>
          </cell>
        </row>
        <row r="887">
          <cell r="K887">
            <v>2028</v>
          </cell>
          <cell r="X887">
            <v>0</v>
          </cell>
          <cell r="AE887" t="str">
            <v>Misc. Non-Revenue Producing</v>
          </cell>
        </row>
        <row r="888">
          <cell r="K888">
            <v>2019</v>
          </cell>
          <cell r="X888">
            <v>0</v>
          </cell>
          <cell r="AE888" t="str">
            <v>Misc. Non-Revenue Producing</v>
          </cell>
        </row>
        <row r="889">
          <cell r="K889">
            <v>2027</v>
          </cell>
          <cell r="X889">
            <v>0</v>
          </cell>
          <cell r="AE889" t="str">
            <v>Misc. Non-Revenue Producing</v>
          </cell>
        </row>
        <row r="890">
          <cell r="K890">
            <v>2028</v>
          </cell>
          <cell r="X890">
            <v>0</v>
          </cell>
          <cell r="AE890" t="str">
            <v>Misc. Non-Revenue Producing</v>
          </cell>
        </row>
        <row r="891">
          <cell r="K891">
            <v>2024</v>
          </cell>
          <cell r="X891">
            <v>0</v>
          </cell>
          <cell r="AE891" t="str">
            <v>Misc. Non-Revenue Producing</v>
          </cell>
        </row>
        <row r="892">
          <cell r="K892">
            <v>2020</v>
          </cell>
          <cell r="X892">
            <v>0</v>
          </cell>
          <cell r="AE892" t="str">
            <v>Misc. Non-Revenue Producing</v>
          </cell>
        </row>
        <row r="893">
          <cell r="K893">
            <v>2026</v>
          </cell>
          <cell r="X893">
            <v>0</v>
          </cell>
          <cell r="AE893" t="str">
            <v>Misc. Non-Revenue Producing</v>
          </cell>
        </row>
        <row r="894">
          <cell r="K894">
            <v>2024</v>
          </cell>
          <cell r="X894">
            <v>0</v>
          </cell>
          <cell r="AE894" t="str">
            <v>Misc. Non-Revenue Producing</v>
          </cell>
        </row>
        <row r="895">
          <cell r="K895">
            <v>2018</v>
          </cell>
          <cell r="X895">
            <v>0</v>
          </cell>
          <cell r="AE895" t="str">
            <v>Misc. Non-Revenue Producing</v>
          </cell>
        </row>
        <row r="896">
          <cell r="K896">
            <v>2029</v>
          </cell>
          <cell r="X896">
            <v>0</v>
          </cell>
          <cell r="AE896" t="str">
            <v>Misc. Non-Revenue Producing</v>
          </cell>
        </row>
        <row r="897">
          <cell r="K897">
            <v>2029</v>
          </cell>
          <cell r="X897">
            <v>229619</v>
          </cell>
          <cell r="AE897" t="str">
            <v>Cathodic Protection</v>
          </cell>
        </row>
        <row r="898">
          <cell r="K898">
            <v>2023</v>
          </cell>
          <cell r="X898">
            <v>197999</v>
          </cell>
          <cell r="AE898" t="str">
            <v>Cathodic Protection</v>
          </cell>
        </row>
        <row r="899">
          <cell r="K899">
            <v>2022</v>
          </cell>
          <cell r="X899">
            <v>193164</v>
          </cell>
          <cell r="AE899" t="str">
            <v>Cathodic Protection</v>
          </cell>
        </row>
        <row r="900">
          <cell r="K900">
            <v>2026</v>
          </cell>
          <cell r="X900">
            <v>1248</v>
          </cell>
          <cell r="AE900" t="str">
            <v>Tools and Shop Equipment</v>
          </cell>
        </row>
        <row r="901">
          <cell r="K901">
            <v>2019</v>
          </cell>
          <cell r="X901">
            <v>0</v>
          </cell>
          <cell r="AE901" t="str">
            <v>Tools and Shop Equipment</v>
          </cell>
        </row>
        <row r="902">
          <cell r="K902">
            <v>2020</v>
          </cell>
          <cell r="X902">
            <v>0</v>
          </cell>
          <cell r="AE902" t="str">
            <v>Tools and Shop Equipment</v>
          </cell>
        </row>
        <row r="903">
          <cell r="K903">
            <v>2028</v>
          </cell>
          <cell r="X903">
            <v>12803</v>
          </cell>
          <cell r="AE903" t="str">
            <v>New Revenue Mains</v>
          </cell>
        </row>
        <row r="904">
          <cell r="K904">
            <v>2029</v>
          </cell>
          <cell r="X904">
            <v>0</v>
          </cell>
          <cell r="AE904" t="str">
            <v>New Revenue Mains</v>
          </cell>
        </row>
        <row r="905">
          <cell r="K905">
            <v>2018</v>
          </cell>
          <cell r="X905">
            <v>0</v>
          </cell>
          <cell r="AE905" t="str">
            <v>New Revenue Mains</v>
          </cell>
        </row>
        <row r="906">
          <cell r="K906">
            <v>2020</v>
          </cell>
          <cell r="X906">
            <v>262656</v>
          </cell>
          <cell r="AE906" t="str">
            <v>New Revenue Mains</v>
          </cell>
        </row>
        <row r="907">
          <cell r="K907">
            <v>2026</v>
          </cell>
          <cell r="X907">
            <v>304596</v>
          </cell>
          <cell r="AE907" t="str">
            <v>New Revenue Mains</v>
          </cell>
        </row>
        <row r="908">
          <cell r="K908">
            <v>2027</v>
          </cell>
          <cell r="X908">
            <v>0</v>
          </cell>
          <cell r="AE908" t="str">
            <v>New Revenue Mains</v>
          </cell>
        </row>
        <row r="909">
          <cell r="K909">
            <v>2027</v>
          </cell>
          <cell r="X909">
            <v>312216</v>
          </cell>
          <cell r="AE909" t="str">
            <v>New Revenue Mains</v>
          </cell>
        </row>
        <row r="910">
          <cell r="K910">
            <v>2027</v>
          </cell>
          <cell r="X910">
            <v>449591</v>
          </cell>
          <cell r="AE910" t="str">
            <v>New Revenue Services</v>
          </cell>
        </row>
        <row r="911">
          <cell r="K911">
            <v>2028</v>
          </cell>
          <cell r="X911">
            <v>460835</v>
          </cell>
          <cell r="AE911" t="str">
            <v>New Revenue Services</v>
          </cell>
        </row>
        <row r="912">
          <cell r="K912">
            <v>2021</v>
          </cell>
          <cell r="X912">
            <v>107688</v>
          </cell>
          <cell r="AE912" t="str">
            <v>New Revenue Services</v>
          </cell>
        </row>
        <row r="913">
          <cell r="K913">
            <v>2027</v>
          </cell>
          <cell r="X913">
            <v>1123979</v>
          </cell>
          <cell r="AE913" t="str">
            <v>New Revenue Services</v>
          </cell>
        </row>
        <row r="914">
          <cell r="K914">
            <v>2018</v>
          </cell>
          <cell r="X914">
            <v>113376.29</v>
          </cell>
          <cell r="AE914" t="str">
            <v>New Revenue Services</v>
          </cell>
        </row>
        <row r="915">
          <cell r="K915">
            <v>2021</v>
          </cell>
          <cell r="X915">
            <v>969203</v>
          </cell>
          <cell r="AE915" t="str">
            <v>New Revenue Services</v>
          </cell>
        </row>
        <row r="916">
          <cell r="K916">
            <v>2018</v>
          </cell>
          <cell r="X916">
            <v>125000</v>
          </cell>
          <cell r="AE916" t="str">
            <v>Measuring and Regulation Station Equipment</v>
          </cell>
        </row>
        <row r="917">
          <cell r="K917">
            <v>2022</v>
          </cell>
          <cell r="X917">
            <v>0</v>
          </cell>
          <cell r="AE917" t="str">
            <v>Measuring and Regulation Station Equipment</v>
          </cell>
        </row>
        <row r="918">
          <cell r="K918">
            <v>2028</v>
          </cell>
          <cell r="X918">
            <v>0</v>
          </cell>
          <cell r="AE918" t="str">
            <v>Measuring and Regulation Station Equipment</v>
          </cell>
        </row>
        <row r="919">
          <cell r="K919">
            <v>2029</v>
          </cell>
          <cell r="X919">
            <v>0</v>
          </cell>
          <cell r="AE919" t="str">
            <v>Measuring and Regulation Station Equipment</v>
          </cell>
        </row>
        <row r="920">
          <cell r="K920">
            <v>2027</v>
          </cell>
          <cell r="X920">
            <v>57874.2</v>
          </cell>
          <cell r="AE920" t="str">
            <v>Measuring and Regulation Station Equipment</v>
          </cell>
        </row>
        <row r="921">
          <cell r="K921">
            <v>2025</v>
          </cell>
          <cell r="X921">
            <v>2899.2</v>
          </cell>
          <cell r="AE921" t="str">
            <v>Measuring and Regulation Station Equipment</v>
          </cell>
        </row>
        <row r="922">
          <cell r="K922">
            <v>2023</v>
          </cell>
          <cell r="X922">
            <v>52431.12</v>
          </cell>
          <cell r="AE922" t="str">
            <v>Measuring and Regulation Station Equipment</v>
          </cell>
        </row>
        <row r="923">
          <cell r="K923">
            <v>2020</v>
          </cell>
          <cell r="X923">
            <v>2562.48</v>
          </cell>
          <cell r="AE923" t="str">
            <v>Measuring and Regulation Station Equipment</v>
          </cell>
        </row>
        <row r="924">
          <cell r="K924">
            <v>2019</v>
          </cell>
          <cell r="X924">
            <v>31516</v>
          </cell>
          <cell r="AE924" t="str">
            <v>Transportation Vehicles</v>
          </cell>
        </row>
        <row r="925">
          <cell r="K925">
            <v>2019</v>
          </cell>
          <cell r="X925">
            <v>0</v>
          </cell>
          <cell r="AE925" t="str">
            <v>Transportation Vehicles</v>
          </cell>
        </row>
        <row r="926">
          <cell r="K926">
            <v>2022</v>
          </cell>
          <cell r="X926">
            <v>33942</v>
          </cell>
          <cell r="AE926" t="str">
            <v>Transportation Vehicles</v>
          </cell>
        </row>
        <row r="927">
          <cell r="K927">
            <v>2019</v>
          </cell>
          <cell r="X927">
            <v>0</v>
          </cell>
          <cell r="AE927" t="str">
            <v>Transportation Vehicles</v>
          </cell>
        </row>
        <row r="928">
          <cell r="K928">
            <v>2024</v>
          </cell>
          <cell r="X928">
            <v>0</v>
          </cell>
          <cell r="AE928" t="str">
            <v>Transportation Vehicles</v>
          </cell>
        </row>
        <row r="929">
          <cell r="K929">
            <v>2018</v>
          </cell>
          <cell r="X929">
            <v>264120</v>
          </cell>
          <cell r="AE929" t="str">
            <v>Transportation Vehicles</v>
          </cell>
        </row>
        <row r="930">
          <cell r="K930">
            <v>2027</v>
          </cell>
          <cell r="X930">
            <v>0</v>
          </cell>
          <cell r="AE930" t="str">
            <v>Testing and Measuring Equipment</v>
          </cell>
        </row>
        <row r="931">
          <cell r="K931">
            <v>2027</v>
          </cell>
          <cell r="X931">
            <v>187000</v>
          </cell>
          <cell r="AE931" t="str">
            <v>Power Operated Equipment</v>
          </cell>
        </row>
        <row r="932">
          <cell r="K932">
            <v>2025</v>
          </cell>
          <cell r="X932">
            <v>106000</v>
          </cell>
          <cell r="AE932" t="str">
            <v>Power Operated Equipment</v>
          </cell>
        </row>
        <row r="933">
          <cell r="K933">
            <v>2023</v>
          </cell>
          <cell r="X933">
            <v>87000</v>
          </cell>
          <cell r="AE933" t="str">
            <v>Power Operated Equipment</v>
          </cell>
        </row>
        <row r="934">
          <cell r="K934">
            <v>2024</v>
          </cell>
          <cell r="X934">
            <v>96000</v>
          </cell>
          <cell r="AE934" t="str">
            <v>Power Operated Equipment</v>
          </cell>
        </row>
        <row r="935">
          <cell r="K935">
            <v>2029</v>
          </cell>
          <cell r="X935">
            <v>40344</v>
          </cell>
          <cell r="AE935" t="str">
            <v>Improvements to Property</v>
          </cell>
        </row>
        <row r="936">
          <cell r="K936">
            <v>2023</v>
          </cell>
          <cell r="X936">
            <v>0</v>
          </cell>
          <cell r="AE936" t="str">
            <v>Improvements to Property</v>
          </cell>
        </row>
        <row r="937">
          <cell r="K937">
            <v>2025</v>
          </cell>
          <cell r="X937">
            <v>0</v>
          </cell>
          <cell r="AE937" t="str">
            <v>Improvements to Property</v>
          </cell>
        </row>
        <row r="938">
          <cell r="K938">
            <v>2022</v>
          </cell>
          <cell r="X938">
            <v>33948</v>
          </cell>
          <cell r="AE938" t="str">
            <v>Improvements to Property</v>
          </cell>
        </row>
        <row r="939">
          <cell r="K939">
            <v>2024</v>
          </cell>
          <cell r="X939">
            <v>35664</v>
          </cell>
          <cell r="AE939" t="str">
            <v>Improvements to Property</v>
          </cell>
        </row>
        <row r="940">
          <cell r="K940">
            <v>2028</v>
          </cell>
          <cell r="X940">
            <v>39360</v>
          </cell>
          <cell r="AE940" t="str">
            <v>Improvements to Property</v>
          </cell>
        </row>
        <row r="941">
          <cell r="K941">
            <v>2025</v>
          </cell>
          <cell r="X941">
            <v>0</v>
          </cell>
          <cell r="AE941" t="str">
            <v>Improvements to Property</v>
          </cell>
        </row>
        <row r="942">
          <cell r="K942">
            <v>2024</v>
          </cell>
          <cell r="X942">
            <v>0</v>
          </cell>
          <cell r="AE942" t="str">
            <v>Communication Equipment</v>
          </cell>
        </row>
        <row r="943">
          <cell r="K943">
            <v>2021</v>
          </cell>
          <cell r="X943">
            <v>0</v>
          </cell>
          <cell r="AE943" t="str">
            <v>Communication Equipment</v>
          </cell>
        </row>
        <row r="944">
          <cell r="K944">
            <v>2023</v>
          </cell>
          <cell r="X944">
            <v>0</v>
          </cell>
          <cell r="AE944" t="str">
            <v>Communication Equipment</v>
          </cell>
        </row>
        <row r="945">
          <cell r="K945">
            <v>2027</v>
          </cell>
          <cell r="X945">
            <v>0</v>
          </cell>
          <cell r="AE945" t="str">
            <v>Communication Equipment</v>
          </cell>
        </row>
        <row r="946">
          <cell r="K946">
            <v>2021</v>
          </cell>
          <cell r="X946">
            <v>0</v>
          </cell>
          <cell r="AE946" t="str">
            <v>Regulators</v>
          </cell>
        </row>
        <row r="947">
          <cell r="K947">
            <v>2023</v>
          </cell>
          <cell r="X947">
            <v>0</v>
          </cell>
          <cell r="AE947" t="str">
            <v>Regulators</v>
          </cell>
        </row>
        <row r="948">
          <cell r="K948">
            <v>2020</v>
          </cell>
          <cell r="X948">
            <v>0</v>
          </cell>
          <cell r="AE948" t="str">
            <v>Regulators</v>
          </cell>
        </row>
        <row r="949">
          <cell r="K949">
            <v>2018</v>
          </cell>
          <cell r="X949">
            <v>0</v>
          </cell>
          <cell r="AE949" t="str">
            <v>Regulators</v>
          </cell>
        </row>
        <row r="950">
          <cell r="K950">
            <v>2025</v>
          </cell>
          <cell r="X950">
            <v>0</v>
          </cell>
          <cell r="AE950" t="str">
            <v>Regulators</v>
          </cell>
        </row>
        <row r="951">
          <cell r="K951">
            <v>2028</v>
          </cell>
          <cell r="X951">
            <v>64007</v>
          </cell>
          <cell r="AE951" t="str">
            <v>Regulators</v>
          </cell>
        </row>
        <row r="952">
          <cell r="K952">
            <v>2029</v>
          </cell>
          <cell r="X952">
            <v>5760</v>
          </cell>
          <cell r="AE952" t="str">
            <v>Meter/Reg Install - Comm</v>
          </cell>
        </row>
        <row r="953">
          <cell r="K953">
            <v>2025</v>
          </cell>
          <cell r="X953">
            <v>99155</v>
          </cell>
          <cell r="AE953" t="str">
            <v>Meter/Reg Install - Comm</v>
          </cell>
        </row>
        <row r="954">
          <cell r="K954">
            <v>2023</v>
          </cell>
          <cell r="X954">
            <v>4968</v>
          </cell>
          <cell r="AE954" t="str">
            <v>Meter/Reg Install - Comm</v>
          </cell>
        </row>
        <row r="955">
          <cell r="K955">
            <v>2024</v>
          </cell>
          <cell r="X955">
            <v>5088</v>
          </cell>
          <cell r="AE955" t="str">
            <v>Meter/Reg Install - Comm</v>
          </cell>
        </row>
        <row r="956">
          <cell r="K956">
            <v>2025</v>
          </cell>
          <cell r="X956">
            <v>13080</v>
          </cell>
          <cell r="AE956" t="str">
            <v>Meter/Reg Install - Comm</v>
          </cell>
        </row>
        <row r="957">
          <cell r="K957">
            <v>2023</v>
          </cell>
          <cell r="X957">
            <v>236471</v>
          </cell>
          <cell r="AE957" t="str">
            <v>Meter/Reg Install - Comm</v>
          </cell>
        </row>
        <row r="958">
          <cell r="K958">
            <v>2029</v>
          </cell>
          <cell r="X958">
            <v>274223</v>
          </cell>
          <cell r="AE958" t="str">
            <v>Meter/Reg Install - Comm</v>
          </cell>
        </row>
        <row r="959">
          <cell r="K959">
            <v>2020</v>
          </cell>
          <cell r="X959">
            <v>55356</v>
          </cell>
          <cell r="AE959" t="str">
            <v>Meter/Reg Install - Res</v>
          </cell>
        </row>
        <row r="960">
          <cell r="K960">
            <v>2027</v>
          </cell>
          <cell r="X960">
            <v>7308</v>
          </cell>
          <cell r="AE960" t="str">
            <v>Meter/Reg Install - Res</v>
          </cell>
        </row>
        <row r="961">
          <cell r="K961">
            <v>2028</v>
          </cell>
          <cell r="X961">
            <v>44807</v>
          </cell>
          <cell r="AE961" t="str">
            <v>Meter/Reg Install - Res</v>
          </cell>
        </row>
        <row r="962">
          <cell r="K962">
            <v>2029</v>
          </cell>
          <cell r="X962">
            <v>45924</v>
          </cell>
          <cell r="AE962" t="str">
            <v>Meter/Reg Install - Res</v>
          </cell>
        </row>
        <row r="963">
          <cell r="K963">
            <v>2019</v>
          </cell>
          <cell r="X963">
            <v>0</v>
          </cell>
          <cell r="AE963" t="str">
            <v>Alternative Fueling Stations</v>
          </cell>
        </row>
        <row r="964">
          <cell r="K964">
            <v>2023</v>
          </cell>
          <cell r="X964">
            <v>72935</v>
          </cell>
          <cell r="AE964" t="str">
            <v>Municipal Improvements</v>
          </cell>
        </row>
        <row r="965">
          <cell r="K965">
            <v>2019</v>
          </cell>
          <cell r="X965">
            <v>240000</v>
          </cell>
          <cell r="AE965" t="str">
            <v>Municipal Improvements</v>
          </cell>
        </row>
        <row r="966">
          <cell r="K966">
            <v>2027</v>
          </cell>
          <cell r="X966">
            <v>88644</v>
          </cell>
          <cell r="AE966" t="str">
            <v>Municipal Improvements</v>
          </cell>
        </row>
        <row r="967">
          <cell r="K967">
            <v>2029</v>
          </cell>
          <cell r="X967">
            <v>205236</v>
          </cell>
          <cell r="AE967" t="str">
            <v>Municipal Improvements</v>
          </cell>
        </row>
        <row r="968">
          <cell r="K968">
            <v>2029</v>
          </cell>
          <cell r="X968">
            <v>102624</v>
          </cell>
          <cell r="AE968" t="str">
            <v>Municipal Improvements</v>
          </cell>
        </row>
        <row r="969">
          <cell r="K969">
            <v>2020</v>
          </cell>
          <cell r="X969">
            <v>264600</v>
          </cell>
          <cell r="AE969" t="str">
            <v>Municipal Improvements</v>
          </cell>
        </row>
        <row r="970">
          <cell r="K970">
            <v>2021</v>
          </cell>
          <cell r="X970">
            <v>277835</v>
          </cell>
          <cell r="AE970" t="str">
            <v>Municipal Improvements</v>
          </cell>
        </row>
        <row r="971">
          <cell r="K971">
            <v>2023</v>
          </cell>
          <cell r="X971">
            <v>3403416</v>
          </cell>
          <cell r="AE971" t="str">
            <v>Municipal Improvements</v>
          </cell>
        </row>
        <row r="972">
          <cell r="K972">
            <v>2025</v>
          </cell>
          <cell r="X972">
            <v>3752268</v>
          </cell>
          <cell r="AE972" t="str">
            <v>Municipal Improvements</v>
          </cell>
        </row>
        <row r="973">
          <cell r="K973">
            <v>2027</v>
          </cell>
          <cell r="X973">
            <v>4136879</v>
          </cell>
          <cell r="AE973" t="str">
            <v>Municipal Improvements</v>
          </cell>
        </row>
        <row r="974">
          <cell r="K974">
            <v>2019</v>
          </cell>
          <cell r="X974">
            <v>94992</v>
          </cell>
          <cell r="AE974" t="str">
            <v>Distribution System Improvements</v>
          </cell>
        </row>
        <row r="975">
          <cell r="K975">
            <v>2020</v>
          </cell>
          <cell r="X975">
            <v>0</v>
          </cell>
          <cell r="AE975" t="str">
            <v>Cast Iron/Bare Steel Main Repl.</v>
          </cell>
        </row>
        <row r="976">
          <cell r="K976">
            <v>2020</v>
          </cell>
          <cell r="X976">
            <v>4680000.04</v>
          </cell>
          <cell r="AE976" t="str">
            <v>Cast Iron/Bare Steel Main Repl.</v>
          </cell>
        </row>
        <row r="977">
          <cell r="K977">
            <v>2019</v>
          </cell>
          <cell r="X977">
            <v>480000</v>
          </cell>
          <cell r="AE977" t="str">
            <v>Cast Iron/Bare Steel Main Repl.</v>
          </cell>
        </row>
        <row r="978">
          <cell r="K978">
            <v>2018</v>
          </cell>
          <cell r="X978">
            <v>949199.73</v>
          </cell>
          <cell r="AE978" t="str">
            <v>Cast Iron/Bare Steel Main Repl.</v>
          </cell>
        </row>
        <row r="979">
          <cell r="K979">
            <v>2022</v>
          </cell>
          <cell r="X979">
            <v>34223</v>
          </cell>
          <cell r="AE979" t="str">
            <v>Cathodic Protection</v>
          </cell>
        </row>
        <row r="980">
          <cell r="K980">
            <v>2024</v>
          </cell>
          <cell r="X980">
            <v>35951</v>
          </cell>
          <cell r="AE980" t="str">
            <v>Cathodic Protection</v>
          </cell>
        </row>
        <row r="981">
          <cell r="K981">
            <v>2020</v>
          </cell>
          <cell r="X981">
            <v>10088</v>
          </cell>
          <cell r="AE981" t="str">
            <v>Tools and Shop Equipment</v>
          </cell>
        </row>
        <row r="982">
          <cell r="K982">
            <v>2018</v>
          </cell>
          <cell r="X982">
            <v>27787.32</v>
          </cell>
          <cell r="AE982" t="str">
            <v>Tools and Shop Equipment</v>
          </cell>
        </row>
        <row r="983">
          <cell r="K983">
            <v>2022</v>
          </cell>
          <cell r="X983">
            <v>6792</v>
          </cell>
          <cell r="AE983" t="str">
            <v>Tools and Shop Equipment</v>
          </cell>
        </row>
        <row r="984">
          <cell r="K984">
            <v>2018</v>
          </cell>
          <cell r="X984">
            <v>0</v>
          </cell>
          <cell r="AE984" t="str">
            <v>Tools and Shop Equipment</v>
          </cell>
        </row>
        <row r="985">
          <cell r="K985">
            <v>2028</v>
          </cell>
          <cell r="X985">
            <v>0</v>
          </cell>
          <cell r="AE985" t="str">
            <v>Tools and Shop Equipment</v>
          </cell>
        </row>
        <row r="986">
          <cell r="K986">
            <v>2027</v>
          </cell>
          <cell r="X986">
            <v>499547</v>
          </cell>
          <cell r="AE986" t="str">
            <v>New Revenue Mains</v>
          </cell>
        </row>
        <row r="987">
          <cell r="K987">
            <v>2018</v>
          </cell>
          <cell r="X987">
            <v>0</v>
          </cell>
          <cell r="AE987" t="str">
            <v>New Revenue Mains</v>
          </cell>
        </row>
        <row r="988">
          <cell r="K988">
            <v>2021</v>
          </cell>
          <cell r="X988">
            <v>430752</v>
          </cell>
          <cell r="AE988" t="str">
            <v>New Revenue Mains</v>
          </cell>
        </row>
        <row r="989">
          <cell r="K989">
            <v>2025</v>
          </cell>
          <cell r="X989">
            <v>3744360</v>
          </cell>
          <cell r="AE989" t="str">
            <v>New Revenue Services</v>
          </cell>
        </row>
        <row r="990">
          <cell r="K990">
            <v>2023</v>
          </cell>
          <cell r="X990">
            <v>395988</v>
          </cell>
          <cell r="AE990" t="str">
            <v>New Revenue Services</v>
          </cell>
        </row>
        <row r="991">
          <cell r="K991">
            <v>2028</v>
          </cell>
          <cell r="X991">
            <v>4032264</v>
          </cell>
          <cell r="AE991" t="str">
            <v>New Revenue Services</v>
          </cell>
        </row>
        <row r="992">
          <cell r="K992">
            <v>2023</v>
          </cell>
          <cell r="X992">
            <v>52667.040000000001</v>
          </cell>
          <cell r="AE992" t="str">
            <v>Measuring and Regulation Station Equipment</v>
          </cell>
        </row>
        <row r="993">
          <cell r="K993">
            <v>2019</v>
          </cell>
          <cell r="X993">
            <v>2511.2399999999998</v>
          </cell>
          <cell r="AE993" t="str">
            <v>Measuring and Regulation Station Equipment</v>
          </cell>
        </row>
        <row r="994">
          <cell r="K994">
            <v>2020</v>
          </cell>
          <cell r="X994">
            <v>48906.6</v>
          </cell>
          <cell r="AE994" t="str">
            <v>Measuring and Regulation Station Equipment</v>
          </cell>
        </row>
        <row r="995">
          <cell r="K995">
            <v>2029</v>
          </cell>
          <cell r="X995">
            <v>61077.72</v>
          </cell>
          <cell r="AE995" t="str">
            <v>Measuring and Regulation Station Equipment</v>
          </cell>
        </row>
        <row r="996">
          <cell r="K996">
            <v>2025</v>
          </cell>
          <cell r="X996">
            <v>55333.32</v>
          </cell>
          <cell r="AE996" t="str">
            <v>Measuring and Regulation Station Equipment</v>
          </cell>
        </row>
        <row r="997">
          <cell r="K997">
            <v>2027</v>
          </cell>
          <cell r="X997">
            <v>578741.4</v>
          </cell>
          <cell r="AE997" t="str">
            <v>Measuring and Regulation Station Equipment</v>
          </cell>
        </row>
        <row r="998">
          <cell r="K998">
            <v>2029</v>
          </cell>
          <cell r="X998">
            <v>32002.080000000002</v>
          </cell>
          <cell r="AE998" t="str">
            <v>Measuring and Regulation Station Equipment</v>
          </cell>
        </row>
        <row r="999">
          <cell r="K999">
            <v>2028</v>
          </cell>
          <cell r="X999">
            <v>593209.92000000004</v>
          </cell>
          <cell r="AE999" t="str">
            <v>Measuring and Regulation Station Equipment</v>
          </cell>
        </row>
        <row r="1000">
          <cell r="K1000">
            <v>2023</v>
          </cell>
          <cell r="X1000">
            <v>78646.679999999993</v>
          </cell>
          <cell r="AE1000" t="str">
            <v>Measuring and Regulation Station Equipment</v>
          </cell>
        </row>
        <row r="1001">
          <cell r="K1001">
            <v>2022</v>
          </cell>
          <cell r="X1001">
            <v>76728.479999999996</v>
          </cell>
          <cell r="AE1001" t="str">
            <v>Measuring and Regulation Station Equipment</v>
          </cell>
        </row>
        <row r="1002">
          <cell r="K1002">
            <v>2029</v>
          </cell>
          <cell r="X1002">
            <v>91206</v>
          </cell>
          <cell r="AE1002" t="str">
            <v>Measuring and Regulation Station Equipment</v>
          </cell>
        </row>
        <row r="1003">
          <cell r="K1003">
            <v>2021</v>
          </cell>
          <cell r="X1003">
            <v>0</v>
          </cell>
          <cell r="AE1003" t="str">
            <v>New Revenue Mains</v>
          </cell>
        </row>
        <row r="1004">
          <cell r="K1004">
            <v>2023</v>
          </cell>
          <cell r="X1004">
            <v>0</v>
          </cell>
          <cell r="AE1004" t="str">
            <v>New Revenue Mains</v>
          </cell>
        </row>
        <row r="1005">
          <cell r="K1005">
            <v>2027</v>
          </cell>
          <cell r="X1005">
            <v>0</v>
          </cell>
          <cell r="AE1005" t="str">
            <v>New Revenue Mains</v>
          </cell>
        </row>
        <row r="1006">
          <cell r="K1006">
            <v>2021</v>
          </cell>
          <cell r="X1006">
            <v>0</v>
          </cell>
          <cell r="AE1006" t="str">
            <v>Transportation Vehicles</v>
          </cell>
        </row>
        <row r="1007">
          <cell r="K1007">
            <v>2026</v>
          </cell>
          <cell r="X1007">
            <v>0</v>
          </cell>
          <cell r="AE1007" t="str">
            <v>Transportation Vehicles</v>
          </cell>
        </row>
        <row r="1008">
          <cell r="K1008">
            <v>2025</v>
          </cell>
          <cell r="X1008">
            <v>67014</v>
          </cell>
          <cell r="AE1008" t="str">
            <v>Transportation Vehicles</v>
          </cell>
        </row>
        <row r="1009">
          <cell r="K1009">
            <v>2019</v>
          </cell>
          <cell r="X1009">
            <v>0</v>
          </cell>
          <cell r="AE1009" t="str">
            <v>Transportation Vehicles</v>
          </cell>
        </row>
        <row r="1010">
          <cell r="K1010">
            <v>2028</v>
          </cell>
          <cell r="X1010">
            <v>0</v>
          </cell>
          <cell r="AE1010" t="str">
            <v>Transportation Vehicles</v>
          </cell>
        </row>
        <row r="1011">
          <cell r="K1011">
            <v>2027</v>
          </cell>
          <cell r="X1011">
            <v>0</v>
          </cell>
          <cell r="AE1011" t="str">
            <v>Transportation Vehicles</v>
          </cell>
        </row>
        <row r="1012">
          <cell r="K1012">
            <v>2029</v>
          </cell>
          <cell r="X1012">
            <v>0</v>
          </cell>
          <cell r="AE1012" t="str">
            <v>Testing and Measuring Equipment</v>
          </cell>
        </row>
        <row r="1013">
          <cell r="K1013">
            <v>2025</v>
          </cell>
          <cell r="X1013">
            <v>20000</v>
          </cell>
          <cell r="AE1013" t="str">
            <v>Power Operated Equipment</v>
          </cell>
        </row>
        <row r="1014">
          <cell r="K1014">
            <v>2018</v>
          </cell>
          <cell r="X1014">
            <v>0</v>
          </cell>
          <cell r="AE1014" t="str">
            <v>Power Operated Equipment</v>
          </cell>
        </row>
        <row r="1015">
          <cell r="K1015">
            <v>2027</v>
          </cell>
          <cell r="X1015">
            <v>0</v>
          </cell>
          <cell r="AE1015" t="str">
            <v>Power Operated Equipment</v>
          </cell>
        </row>
        <row r="1016">
          <cell r="K1016">
            <v>2027</v>
          </cell>
          <cell r="X1016">
            <v>0</v>
          </cell>
          <cell r="AE1016" t="str">
            <v>Power Operated Equipment</v>
          </cell>
        </row>
        <row r="1017">
          <cell r="K1017">
            <v>2018</v>
          </cell>
          <cell r="X1017">
            <v>67332</v>
          </cell>
          <cell r="AE1017" t="str">
            <v>Power Operated Equipment</v>
          </cell>
        </row>
        <row r="1018">
          <cell r="K1018">
            <v>2029</v>
          </cell>
          <cell r="X1018">
            <v>0</v>
          </cell>
          <cell r="AE1018" t="str">
            <v>Office Equipment</v>
          </cell>
        </row>
        <row r="1019">
          <cell r="K1019">
            <v>2020</v>
          </cell>
          <cell r="X1019">
            <v>0</v>
          </cell>
          <cell r="AE1019" t="str">
            <v>Office Equipment</v>
          </cell>
        </row>
        <row r="1020">
          <cell r="K1020">
            <v>2023</v>
          </cell>
          <cell r="X1020">
            <v>0</v>
          </cell>
          <cell r="AE1020" t="str">
            <v>Office Equipment</v>
          </cell>
        </row>
        <row r="1021">
          <cell r="K1021">
            <v>2019</v>
          </cell>
          <cell r="X1021">
            <v>0</v>
          </cell>
          <cell r="AE1021" t="str">
            <v>Office Equipment</v>
          </cell>
        </row>
        <row r="1022">
          <cell r="K1022">
            <v>2029</v>
          </cell>
          <cell r="X1022">
            <v>0</v>
          </cell>
          <cell r="AE1022" t="str">
            <v>Improvements to Property</v>
          </cell>
        </row>
        <row r="1023">
          <cell r="K1023">
            <v>2027</v>
          </cell>
          <cell r="X1023">
            <v>0</v>
          </cell>
          <cell r="AE1023" t="str">
            <v>Improvements to Property</v>
          </cell>
        </row>
        <row r="1024">
          <cell r="K1024">
            <v>2020</v>
          </cell>
          <cell r="X1024">
            <v>0</v>
          </cell>
          <cell r="AE1024" t="str">
            <v>Improvements to Property</v>
          </cell>
        </row>
        <row r="1025">
          <cell r="K1025">
            <v>2024</v>
          </cell>
          <cell r="X1025">
            <v>0</v>
          </cell>
          <cell r="AE1025" t="str">
            <v>Improvements to Property</v>
          </cell>
        </row>
        <row r="1026">
          <cell r="K1026">
            <v>2019</v>
          </cell>
          <cell r="X1026">
            <v>0</v>
          </cell>
          <cell r="AE1026" t="str">
            <v>Improvements to Property</v>
          </cell>
        </row>
        <row r="1027">
          <cell r="K1027">
            <v>2027</v>
          </cell>
          <cell r="X1027">
            <v>25596</v>
          </cell>
          <cell r="AE1027" t="str">
            <v>Improvements to Property</v>
          </cell>
        </row>
        <row r="1028">
          <cell r="K1028">
            <v>2018</v>
          </cell>
          <cell r="X1028">
            <v>186000</v>
          </cell>
          <cell r="AE1028" t="str">
            <v>Improvements to Property</v>
          </cell>
        </row>
        <row r="1029">
          <cell r="K1029">
            <v>2023</v>
          </cell>
          <cell r="X1029">
            <v>0</v>
          </cell>
          <cell r="AE1029" t="str">
            <v>Communication Equipment</v>
          </cell>
        </row>
        <row r="1030">
          <cell r="K1030">
            <v>2024</v>
          </cell>
          <cell r="X1030">
            <v>0</v>
          </cell>
          <cell r="AE1030" t="str">
            <v>Communication Equipment</v>
          </cell>
        </row>
        <row r="1031">
          <cell r="K1031">
            <v>2029</v>
          </cell>
          <cell r="X1031">
            <v>0</v>
          </cell>
          <cell r="AE1031" t="str">
            <v>Regulators</v>
          </cell>
        </row>
        <row r="1032">
          <cell r="K1032">
            <v>2022</v>
          </cell>
          <cell r="X1032">
            <v>33119</v>
          </cell>
          <cell r="AE1032" t="str">
            <v>Regulators</v>
          </cell>
        </row>
        <row r="1033">
          <cell r="K1033">
            <v>2021</v>
          </cell>
          <cell r="X1033">
            <v>32304</v>
          </cell>
          <cell r="AE1033" t="str">
            <v>Regulators</v>
          </cell>
        </row>
        <row r="1034">
          <cell r="K1034">
            <v>2023</v>
          </cell>
          <cell r="X1034">
            <v>7356</v>
          </cell>
          <cell r="AE1034" t="str">
            <v>Meter/Reg Install - Comm</v>
          </cell>
        </row>
        <row r="1035">
          <cell r="K1035">
            <v>2027</v>
          </cell>
          <cell r="X1035">
            <v>154236</v>
          </cell>
          <cell r="AE1035" t="str">
            <v>Meter/Reg Install - Comm</v>
          </cell>
        </row>
        <row r="1036">
          <cell r="K1036">
            <v>2018</v>
          </cell>
          <cell r="X1036">
            <v>253654.26</v>
          </cell>
          <cell r="AE1036" t="str">
            <v>Meter/Reg Install - Comm</v>
          </cell>
        </row>
        <row r="1037">
          <cell r="K1037">
            <v>2029</v>
          </cell>
          <cell r="X1037">
            <v>236172</v>
          </cell>
          <cell r="AE1037" t="str">
            <v>Meter/Reg Install - Res</v>
          </cell>
        </row>
        <row r="1038">
          <cell r="K1038">
            <v>2026</v>
          </cell>
          <cell r="X1038">
            <v>0</v>
          </cell>
          <cell r="AE1038" t="str">
            <v>Alternative Fueling Stations</v>
          </cell>
        </row>
        <row r="1039">
          <cell r="K1039">
            <v>2021</v>
          </cell>
          <cell r="X1039">
            <v>0</v>
          </cell>
          <cell r="AE1039" t="str">
            <v>Alternative Fueling Stations</v>
          </cell>
        </row>
        <row r="1040">
          <cell r="K1040">
            <v>2022</v>
          </cell>
          <cell r="X1040">
            <v>0</v>
          </cell>
          <cell r="AE1040" t="str">
            <v>Alternative Fueling Stations</v>
          </cell>
        </row>
        <row r="1041">
          <cell r="K1041">
            <v>2024</v>
          </cell>
          <cell r="X1041">
            <v>2465783</v>
          </cell>
          <cell r="AE1041" t="str">
            <v>Municipal Improvements</v>
          </cell>
        </row>
        <row r="1042">
          <cell r="K1042">
            <v>2019</v>
          </cell>
          <cell r="X1042">
            <v>372959</v>
          </cell>
          <cell r="AE1042" t="str">
            <v>Municipal Improvements</v>
          </cell>
        </row>
        <row r="1043">
          <cell r="K1043">
            <v>2021</v>
          </cell>
          <cell r="X1043">
            <v>2130024</v>
          </cell>
          <cell r="AE1043" t="str">
            <v>Municipal Improvements</v>
          </cell>
        </row>
        <row r="1044">
          <cell r="K1044">
            <v>2021</v>
          </cell>
          <cell r="X1044">
            <v>555660</v>
          </cell>
          <cell r="AE1044" t="str">
            <v>Municipal Improvements</v>
          </cell>
        </row>
        <row r="1045">
          <cell r="K1045">
            <v>2029</v>
          </cell>
          <cell r="X1045">
            <v>820968</v>
          </cell>
          <cell r="AE1045" t="str">
            <v>Municipal Improvements</v>
          </cell>
        </row>
        <row r="1046">
          <cell r="K1046">
            <v>2027</v>
          </cell>
          <cell r="X1046">
            <v>33876</v>
          </cell>
          <cell r="AE1046" t="str">
            <v>Distribution System Improvements</v>
          </cell>
        </row>
        <row r="1047">
          <cell r="K1047">
            <v>2020</v>
          </cell>
          <cell r="X1047">
            <v>97379</v>
          </cell>
          <cell r="AE1047" t="str">
            <v>Distribution System Improvements</v>
          </cell>
        </row>
        <row r="1048">
          <cell r="K1048">
            <v>2018</v>
          </cell>
          <cell r="X1048">
            <v>95000</v>
          </cell>
          <cell r="AE1048" t="str">
            <v>Distribution System Improvements</v>
          </cell>
        </row>
        <row r="1049">
          <cell r="K1049">
            <v>2022</v>
          </cell>
          <cell r="X1049">
            <v>5388</v>
          </cell>
          <cell r="AE1049" t="str">
            <v>Distribution System Improvements</v>
          </cell>
        </row>
        <row r="1050">
          <cell r="K1050">
            <v>2020</v>
          </cell>
          <cell r="X1050">
            <v>0</v>
          </cell>
          <cell r="AE1050" t="str">
            <v>Misc. Non-Revenue Producing</v>
          </cell>
        </row>
        <row r="1051">
          <cell r="K1051">
            <v>2022</v>
          </cell>
          <cell r="X1051">
            <v>0</v>
          </cell>
          <cell r="AE1051" t="str">
            <v>Misc. Non-Revenue Producing</v>
          </cell>
        </row>
        <row r="1052">
          <cell r="K1052">
            <v>2026</v>
          </cell>
          <cell r="X1052">
            <v>0</v>
          </cell>
          <cell r="AE1052" t="str">
            <v>Misc. Non-Revenue Producing</v>
          </cell>
        </row>
        <row r="1053">
          <cell r="K1053">
            <v>2029</v>
          </cell>
          <cell r="X1053">
            <v>0</v>
          </cell>
          <cell r="AE1053" t="str">
            <v>Misc. Non-Revenue Producing</v>
          </cell>
        </row>
        <row r="1054">
          <cell r="K1054">
            <v>2020</v>
          </cell>
          <cell r="X1054">
            <v>7358400.04</v>
          </cell>
          <cell r="AE1054" t="str">
            <v>Cast Iron/Bare Steel Main Repl.</v>
          </cell>
        </row>
        <row r="1055">
          <cell r="K1055">
            <v>2026</v>
          </cell>
          <cell r="X1055">
            <v>11891</v>
          </cell>
          <cell r="AE1055" t="str">
            <v>Cathodic Protection</v>
          </cell>
        </row>
        <row r="1056">
          <cell r="K1056">
            <v>2026</v>
          </cell>
          <cell r="X1056">
            <v>0</v>
          </cell>
          <cell r="AE1056" t="str">
            <v>Tools and Shop Equipment</v>
          </cell>
        </row>
        <row r="1057">
          <cell r="K1057">
            <v>2024</v>
          </cell>
          <cell r="X1057">
            <v>0</v>
          </cell>
          <cell r="AE1057" t="str">
            <v>New Revenue Mains</v>
          </cell>
        </row>
        <row r="1058">
          <cell r="K1058">
            <v>2025</v>
          </cell>
          <cell r="X1058">
            <v>0</v>
          </cell>
          <cell r="AE1058" t="str">
            <v>New Revenue Mains</v>
          </cell>
        </row>
        <row r="1059">
          <cell r="K1059">
            <v>2027</v>
          </cell>
          <cell r="X1059">
            <v>0</v>
          </cell>
          <cell r="AE1059" t="str">
            <v>New Revenue Mains</v>
          </cell>
        </row>
        <row r="1060">
          <cell r="K1060">
            <v>2026</v>
          </cell>
          <cell r="X1060">
            <v>3343176</v>
          </cell>
          <cell r="AE1060" t="str">
            <v>New Revenue Mains</v>
          </cell>
        </row>
        <row r="1061">
          <cell r="K1061">
            <v>2022</v>
          </cell>
          <cell r="X1061">
            <v>3028752</v>
          </cell>
          <cell r="AE1061" t="str">
            <v>New Revenue Mains</v>
          </cell>
        </row>
        <row r="1062">
          <cell r="K1062">
            <v>2018</v>
          </cell>
          <cell r="X1062">
            <v>2823426.58</v>
          </cell>
          <cell r="AE1062" t="str">
            <v>New Revenue Services</v>
          </cell>
        </row>
        <row r="1063">
          <cell r="K1063">
            <v>2025</v>
          </cell>
          <cell r="X1063">
            <v>463872</v>
          </cell>
          <cell r="AE1063" t="str">
            <v>New Revenue Services</v>
          </cell>
        </row>
        <row r="1064">
          <cell r="K1064">
            <v>2027</v>
          </cell>
          <cell r="X1064">
            <v>4386252</v>
          </cell>
          <cell r="AE1064" t="str">
            <v>New Revenue Services</v>
          </cell>
        </row>
        <row r="1065">
          <cell r="K1065">
            <v>2020</v>
          </cell>
          <cell r="X1065">
            <v>2562.48</v>
          </cell>
          <cell r="AE1065" t="str">
            <v>Measuring and Regulation Station Equipment</v>
          </cell>
        </row>
        <row r="1066">
          <cell r="K1066">
            <v>2021</v>
          </cell>
          <cell r="X1066">
            <v>2638.32</v>
          </cell>
          <cell r="AE1066" t="str">
            <v>Measuring and Regulation Station Equipment</v>
          </cell>
        </row>
        <row r="1067">
          <cell r="K1067">
            <v>2027</v>
          </cell>
          <cell r="X1067">
            <v>3059.76</v>
          </cell>
          <cell r="AE1067" t="str">
            <v>Measuring and Regulation Station Equipment</v>
          </cell>
        </row>
        <row r="1068">
          <cell r="K1068">
            <v>2024</v>
          </cell>
          <cell r="X1068">
            <v>83210</v>
          </cell>
          <cell r="AE1068" t="str">
            <v>Transportation Vehicles</v>
          </cell>
        </row>
        <row r="1069">
          <cell r="K1069">
            <v>2024</v>
          </cell>
          <cell r="X1069">
            <v>0</v>
          </cell>
          <cell r="AE1069" t="str">
            <v>Transportation Vehicles</v>
          </cell>
        </row>
        <row r="1070">
          <cell r="K1070">
            <v>2027</v>
          </cell>
          <cell r="X1070">
            <v>0</v>
          </cell>
          <cell r="AE1070" t="str">
            <v>Transportation Vehicles</v>
          </cell>
        </row>
        <row r="1071">
          <cell r="K1071">
            <v>2024</v>
          </cell>
          <cell r="X1071">
            <v>0</v>
          </cell>
          <cell r="AE1071" t="str">
            <v>Transportation Vehicles</v>
          </cell>
        </row>
        <row r="1072">
          <cell r="K1072">
            <v>2028</v>
          </cell>
          <cell r="X1072">
            <v>0</v>
          </cell>
          <cell r="AE1072" t="str">
            <v>Transportation Vehicles</v>
          </cell>
        </row>
        <row r="1073">
          <cell r="K1073">
            <v>2018</v>
          </cell>
          <cell r="X1073">
            <v>122760</v>
          </cell>
          <cell r="AE1073" t="str">
            <v>Transportation Vehicles</v>
          </cell>
        </row>
        <row r="1074">
          <cell r="K1074">
            <v>2021</v>
          </cell>
          <cell r="X1074">
            <v>99348</v>
          </cell>
          <cell r="AE1074" t="str">
            <v>Transportation Vehicles</v>
          </cell>
        </row>
        <row r="1075">
          <cell r="K1075">
            <v>2019</v>
          </cell>
          <cell r="X1075">
            <v>94560</v>
          </cell>
          <cell r="AE1075" t="str">
            <v>Transportation Vehicles</v>
          </cell>
        </row>
        <row r="1076">
          <cell r="K1076">
            <v>2029</v>
          </cell>
          <cell r="X1076">
            <v>0</v>
          </cell>
          <cell r="AE1076" t="str">
            <v>Transportation Vehicles</v>
          </cell>
        </row>
        <row r="1077">
          <cell r="K1077">
            <v>2027</v>
          </cell>
          <cell r="X1077">
            <v>0</v>
          </cell>
          <cell r="AE1077" t="str">
            <v>Transportation Vehicles</v>
          </cell>
        </row>
        <row r="1078">
          <cell r="K1078">
            <v>2028</v>
          </cell>
          <cell r="X1078">
            <v>0</v>
          </cell>
          <cell r="AE1078" t="str">
            <v>Power Operated Equipment</v>
          </cell>
        </row>
        <row r="1079">
          <cell r="K1079">
            <v>2019</v>
          </cell>
          <cell r="X1079">
            <v>0</v>
          </cell>
          <cell r="AE1079" t="str">
            <v>Power Operated Equipment</v>
          </cell>
        </row>
        <row r="1080">
          <cell r="K1080">
            <v>2023</v>
          </cell>
          <cell r="X1080">
            <v>0</v>
          </cell>
          <cell r="AE1080" t="str">
            <v>Power Operated Equipment</v>
          </cell>
        </row>
        <row r="1081">
          <cell r="K1081">
            <v>2020</v>
          </cell>
          <cell r="X1081">
            <v>0</v>
          </cell>
          <cell r="AE1081" t="str">
            <v>Power Operated Equipment</v>
          </cell>
        </row>
        <row r="1082">
          <cell r="K1082">
            <v>2026</v>
          </cell>
          <cell r="X1082">
            <v>0</v>
          </cell>
          <cell r="AE1082" t="str">
            <v>Improvements to Property</v>
          </cell>
        </row>
        <row r="1083">
          <cell r="K1083">
            <v>2022</v>
          </cell>
          <cell r="X1083">
            <v>0</v>
          </cell>
          <cell r="AE1083" t="str">
            <v>Improvements to Property</v>
          </cell>
        </row>
        <row r="1084">
          <cell r="K1084">
            <v>2027</v>
          </cell>
          <cell r="X1084">
            <v>64008</v>
          </cell>
          <cell r="AE1084" t="str">
            <v>Improvements to Property</v>
          </cell>
        </row>
        <row r="1085">
          <cell r="K1085">
            <v>2027</v>
          </cell>
          <cell r="X1085">
            <v>0</v>
          </cell>
          <cell r="AE1085" t="str">
            <v>Improvements to Property</v>
          </cell>
        </row>
        <row r="1086">
          <cell r="K1086">
            <v>2023</v>
          </cell>
          <cell r="X1086">
            <v>0</v>
          </cell>
          <cell r="AE1086" t="str">
            <v>Communication Equipment</v>
          </cell>
        </row>
        <row r="1087">
          <cell r="K1087">
            <v>2018</v>
          </cell>
          <cell r="X1087">
            <v>0</v>
          </cell>
          <cell r="AE1087" t="str">
            <v>Communication Equipment</v>
          </cell>
        </row>
        <row r="1088">
          <cell r="K1088">
            <v>2018</v>
          </cell>
          <cell r="X1088">
            <v>0</v>
          </cell>
          <cell r="AE1088" t="str">
            <v>Communication Equipment</v>
          </cell>
        </row>
        <row r="1089">
          <cell r="K1089">
            <v>2025</v>
          </cell>
          <cell r="X1089">
            <v>0</v>
          </cell>
          <cell r="AE1089" t="str">
            <v>Communication Equipment</v>
          </cell>
        </row>
        <row r="1090">
          <cell r="K1090">
            <v>2026</v>
          </cell>
          <cell r="X1090">
            <v>0</v>
          </cell>
          <cell r="AE1090" t="str">
            <v>Communication Equipment</v>
          </cell>
        </row>
        <row r="1091">
          <cell r="K1091">
            <v>2024</v>
          </cell>
          <cell r="X1091">
            <v>45252</v>
          </cell>
          <cell r="AE1091" t="str">
            <v>Main Replacements</v>
          </cell>
        </row>
        <row r="1092">
          <cell r="K1092">
            <v>2023</v>
          </cell>
          <cell r="X1092">
            <v>11040</v>
          </cell>
          <cell r="AE1092" t="str">
            <v>Main Replacements</v>
          </cell>
        </row>
        <row r="1093">
          <cell r="K1093">
            <v>2029</v>
          </cell>
          <cell r="X1093">
            <v>183695</v>
          </cell>
          <cell r="AE1093" t="str">
            <v>Regulators</v>
          </cell>
        </row>
        <row r="1094">
          <cell r="K1094">
            <v>2020</v>
          </cell>
          <cell r="X1094">
            <v>147084</v>
          </cell>
          <cell r="AE1094" t="str">
            <v>Regulators</v>
          </cell>
        </row>
        <row r="1095">
          <cell r="K1095">
            <v>2028</v>
          </cell>
          <cell r="X1095">
            <v>0</v>
          </cell>
          <cell r="AE1095" t="str">
            <v>Regulators</v>
          </cell>
        </row>
        <row r="1096">
          <cell r="K1096">
            <v>2023</v>
          </cell>
          <cell r="X1096">
            <v>0</v>
          </cell>
          <cell r="AE1096" t="str">
            <v>Regulators</v>
          </cell>
        </row>
        <row r="1097">
          <cell r="K1097">
            <v>2019</v>
          </cell>
          <cell r="X1097">
            <v>153755</v>
          </cell>
          <cell r="AE1097" t="str">
            <v>Regulators</v>
          </cell>
        </row>
        <row r="1098">
          <cell r="K1098">
            <v>2027</v>
          </cell>
          <cell r="X1098">
            <v>0</v>
          </cell>
          <cell r="AE1098" t="str">
            <v>Regulators</v>
          </cell>
        </row>
        <row r="1099">
          <cell r="K1099">
            <v>2027</v>
          </cell>
          <cell r="X1099">
            <v>59327</v>
          </cell>
          <cell r="AE1099" t="str">
            <v>Meter/Reg Install - Comm</v>
          </cell>
        </row>
        <row r="1100">
          <cell r="K1100">
            <v>2019</v>
          </cell>
          <cell r="X1100">
            <v>48684</v>
          </cell>
          <cell r="AE1100" t="str">
            <v>Meter/Reg Install - Comm</v>
          </cell>
        </row>
        <row r="1101">
          <cell r="K1101">
            <v>2018</v>
          </cell>
          <cell r="X1101">
            <v>325540.86</v>
          </cell>
          <cell r="AE1101" t="str">
            <v>Meter/Reg Install - Comm</v>
          </cell>
        </row>
        <row r="1102">
          <cell r="K1102">
            <v>2028</v>
          </cell>
          <cell r="X1102">
            <v>296604</v>
          </cell>
          <cell r="AE1102" t="str">
            <v>Meter/Reg Install - Comm</v>
          </cell>
        </row>
        <row r="1103">
          <cell r="K1103">
            <v>2021</v>
          </cell>
          <cell r="X1103">
            <v>249528</v>
          </cell>
          <cell r="AE1103" t="str">
            <v>Meter/Reg Install - Comm</v>
          </cell>
        </row>
        <row r="1104">
          <cell r="K1104">
            <v>2022</v>
          </cell>
          <cell r="X1104">
            <v>255756</v>
          </cell>
          <cell r="AE1104" t="str">
            <v>Meter/Reg Install - Comm</v>
          </cell>
        </row>
        <row r="1105">
          <cell r="K1105">
            <v>2021</v>
          </cell>
          <cell r="X1105">
            <v>18384</v>
          </cell>
          <cell r="AE1105" t="str">
            <v>Meter/Reg Install - Comm</v>
          </cell>
        </row>
        <row r="1106">
          <cell r="K1106">
            <v>2028</v>
          </cell>
          <cell r="X1106">
            <v>21852</v>
          </cell>
          <cell r="AE1106" t="str">
            <v>Meter/Reg Install - Comm</v>
          </cell>
        </row>
        <row r="1107">
          <cell r="K1107">
            <v>2020</v>
          </cell>
          <cell r="X1107">
            <v>28367</v>
          </cell>
          <cell r="AE1107" t="str">
            <v>Meter/Reg Install - Res</v>
          </cell>
        </row>
        <row r="1108">
          <cell r="K1108">
            <v>2026</v>
          </cell>
          <cell r="X1108">
            <v>3660</v>
          </cell>
          <cell r="AE1108" t="str">
            <v>Meter/Reg Install - Res</v>
          </cell>
        </row>
        <row r="1109">
          <cell r="K1109">
            <v>2018</v>
          </cell>
          <cell r="X1109">
            <v>59348.88</v>
          </cell>
          <cell r="AE1109" t="str">
            <v>Meter/Reg Install - Res</v>
          </cell>
        </row>
        <row r="1110">
          <cell r="K1110">
            <v>2024</v>
          </cell>
          <cell r="X1110">
            <v>31308</v>
          </cell>
          <cell r="AE1110" t="str">
            <v>Meter/Reg Install - Res</v>
          </cell>
        </row>
        <row r="1111">
          <cell r="K1111">
            <v>2020</v>
          </cell>
          <cell r="X1111">
            <v>0</v>
          </cell>
          <cell r="AE1111" t="str">
            <v>Alternative Fueling Stations</v>
          </cell>
        </row>
        <row r="1112">
          <cell r="K1112">
            <v>2028</v>
          </cell>
          <cell r="X1112">
            <v>0</v>
          </cell>
          <cell r="AE1112" t="str">
            <v>Alternative Fueling Stations</v>
          </cell>
        </row>
        <row r="1113">
          <cell r="K1113">
            <v>2029</v>
          </cell>
          <cell r="X1113">
            <v>0</v>
          </cell>
          <cell r="AE1113" t="str">
            <v>Alternative Fueling Stations</v>
          </cell>
        </row>
        <row r="1114">
          <cell r="K1114">
            <v>2023</v>
          </cell>
          <cell r="X1114">
            <v>0</v>
          </cell>
          <cell r="AE1114" t="str">
            <v>Alternative Fueling Stations</v>
          </cell>
        </row>
        <row r="1115">
          <cell r="K1115">
            <v>2026</v>
          </cell>
          <cell r="X1115">
            <v>0</v>
          </cell>
          <cell r="AE1115" t="str">
            <v>Alternative Fueling Stations</v>
          </cell>
        </row>
        <row r="1116">
          <cell r="K1116">
            <v>2023</v>
          </cell>
          <cell r="X1116">
            <v>0</v>
          </cell>
          <cell r="AE1116" t="str">
            <v>Alternative Fueling Stations</v>
          </cell>
        </row>
        <row r="1117">
          <cell r="K1117">
            <v>2029</v>
          </cell>
          <cell r="X1117">
            <v>0</v>
          </cell>
          <cell r="AE1117" t="str">
            <v>Service Line Replacements</v>
          </cell>
        </row>
        <row r="1118">
          <cell r="K1118">
            <v>2023</v>
          </cell>
          <cell r="X1118">
            <v>28284</v>
          </cell>
          <cell r="AE1118" t="str">
            <v>Service Line Replacements</v>
          </cell>
        </row>
        <row r="1119">
          <cell r="K1119">
            <v>2020</v>
          </cell>
          <cell r="X1119">
            <v>26267</v>
          </cell>
          <cell r="AE1119" t="str">
            <v>Service Line Replacements</v>
          </cell>
        </row>
        <row r="1120">
          <cell r="K1120">
            <v>2021</v>
          </cell>
          <cell r="X1120">
            <v>26927</v>
          </cell>
          <cell r="AE1120" t="str">
            <v>Service Line Replacements</v>
          </cell>
        </row>
        <row r="1121">
          <cell r="K1121">
            <v>2028</v>
          </cell>
          <cell r="X1121">
            <v>59327</v>
          </cell>
          <cell r="AE1121" t="str">
            <v>Distribution System Improvements</v>
          </cell>
        </row>
        <row r="1122">
          <cell r="K1122">
            <v>2023</v>
          </cell>
          <cell r="X1122">
            <v>13764</v>
          </cell>
          <cell r="AE1122" t="str">
            <v>Distribution System Improvements</v>
          </cell>
        </row>
        <row r="1123">
          <cell r="K1123">
            <v>2024</v>
          </cell>
          <cell r="X1123">
            <v>53736</v>
          </cell>
          <cell r="AE1123" t="str">
            <v>Distribution System Improvements</v>
          </cell>
        </row>
        <row r="1124">
          <cell r="K1124">
            <v>2022</v>
          </cell>
          <cell r="X1124">
            <v>51156</v>
          </cell>
          <cell r="AE1124" t="str">
            <v>Distribution System Improvements</v>
          </cell>
        </row>
        <row r="1125">
          <cell r="K1125">
            <v>2018</v>
          </cell>
          <cell r="X1125">
            <v>19000</v>
          </cell>
          <cell r="AE1125" t="str">
            <v>Distribution System Improvements</v>
          </cell>
        </row>
        <row r="1126">
          <cell r="K1126">
            <v>2020</v>
          </cell>
          <cell r="X1126">
            <v>48684</v>
          </cell>
          <cell r="AE1126" t="str">
            <v>Distribution System Improvements</v>
          </cell>
        </row>
        <row r="1127">
          <cell r="K1127">
            <v>2023</v>
          </cell>
          <cell r="X1127">
            <v>261431</v>
          </cell>
          <cell r="AE1127" t="str">
            <v>Distribution System Improvements</v>
          </cell>
        </row>
        <row r="1128">
          <cell r="K1128">
            <v>2028</v>
          </cell>
          <cell r="X1128">
            <v>14544</v>
          </cell>
          <cell r="AE1128" t="str">
            <v>Distribution System Improvements</v>
          </cell>
        </row>
        <row r="1129">
          <cell r="K1129">
            <v>2029</v>
          </cell>
          <cell r="X1129">
            <v>14916</v>
          </cell>
          <cell r="AE1129" t="str">
            <v>Distribution System Improvements</v>
          </cell>
        </row>
        <row r="1130">
          <cell r="K1130">
            <v>2023</v>
          </cell>
          <cell r="X1130">
            <v>0</v>
          </cell>
          <cell r="AE1130" t="str">
            <v>Misc. Non-Revenue Producing</v>
          </cell>
        </row>
        <row r="1131">
          <cell r="K1131">
            <v>2020</v>
          </cell>
          <cell r="X1131">
            <v>0</v>
          </cell>
          <cell r="AE1131" t="str">
            <v>Misc. Non-Revenue Producing</v>
          </cell>
        </row>
        <row r="1132">
          <cell r="K1132">
            <v>2022</v>
          </cell>
          <cell r="X1132">
            <v>0</v>
          </cell>
          <cell r="AE1132" t="str">
            <v>Misc. Non-Revenue Producing</v>
          </cell>
        </row>
        <row r="1133">
          <cell r="K1133">
            <v>2019</v>
          </cell>
          <cell r="X1133">
            <v>0</v>
          </cell>
          <cell r="AE1133" t="str">
            <v>Misc. Non-Revenue Producing</v>
          </cell>
        </row>
        <row r="1134">
          <cell r="K1134">
            <v>2025</v>
          </cell>
          <cell r="X1134">
            <v>0</v>
          </cell>
          <cell r="AE1134" t="str">
            <v>Misc. Non-Revenue Producing</v>
          </cell>
        </row>
        <row r="1135">
          <cell r="K1135">
            <v>2024</v>
          </cell>
          <cell r="X1135">
            <v>0</v>
          </cell>
          <cell r="AE1135" t="str">
            <v>Misc. Non-Revenue Producing</v>
          </cell>
        </row>
        <row r="1136">
          <cell r="K1136">
            <v>2018</v>
          </cell>
          <cell r="X1136">
            <v>0</v>
          </cell>
          <cell r="AE1136" t="str">
            <v>Misc. Non-Revenue Producing</v>
          </cell>
        </row>
        <row r="1137">
          <cell r="K1137">
            <v>2020</v>
          </cell>
          <cell r="X1137">
            <v>0</v>
          </cell>
          <cell r="AE1137" t="str">
            <v>Misc. Non-Revenue Producing</v>
          </cell>
        </row>
        <row r="1138">
          <cell r="K1138">
            <v>2026</v>
          </cell>
          <cell r="X1138">
            <v>0</v>
          </cell>
          <cell r="AE1138" t="str">
            <v>Misc. Non-Revenue Producing</v>
          </cell>
        </row>
        <row r="1139">
          <cell r="K1139">
            <v>2018</v>
          </cell>
          <cell r="X1139">
            <v>0</v>
          </cell>
          <cell r="AE1139" t="str">
            <v>Cast Iron/Bare Steel Main Repl.</v>
          </cell>
        </row>
        <row r="1140">
          <cell r="K1140">
            <v>2020</v>
          </cell>
          <cell r="X1140">
            <v>0</v>
          </cell>
          <cell r="AE1140" t="str">
            <v>Cast Iron/Bare Steel Main Repl.</v>
          </cell>
        </row>
        <row r="1141">
          <cell r="K1141">
            <v>2021</v>
          </cell>
          <cell r="X1141">
            <v>0</v>
          </cell>
          <cell r="AE1141" t="str">
            <v>Cast Iron/Bare Steel Main Repl.</v>
          </cell>
        </row>
        <row r="1142">
          <cell r="K1142">
            <v>2019</v>
          </cell>
          <cell r="X1142">
            <v>545290.23999999999</v>
          </cell>
          <cell r="AE1142" t="str">
            <v>Cast Iron/Bare Steel Main Repl.</v>
          </cell>
        </row>
        <row r="1143">
          <cell r="K1143">
            <v>2020</v>
          </cell>
          <cell r="X1143">
            <v>35487.24</v>
          </cell>
          <cell r="AE1143" t="str">
            <v>Cast Iron/Bare Steel Main Repl.</v>
          </cell>
        </row>
        <row r="1144">
          <cell r="K1144">
            <v>2021</v>
          </cell>
          <cell r="X1144">
            <v>900000.04</v>
          </cell>
          <cell r="AE1144" t="str">
            <v>Cast Iron/Bare Steel Main Repl.</v>
          </cell>
        </row>
        <row r="1145">
          <cell r="K1145">
            <v>2019</v>
          </cell>
          <cell r="X1145">
            <v>790599.96</v>
          </cell>
          <cell r="AE1145" t="str">
            <v>Cast Iron/Bare Steel Main Repl.</v>
          </cell>
        </row>
        <row r="1146">
          <cell r="K1146">
            <v>2021</v>
          </cell>
          <cell r="X1146">
            <v>99999.96</v>
          </cell>
          <cell r="AE1146" t="str">
            <v>Cast Iron/Bare Steel Main Repl.</v>
          </cell>
        </row>
        <row r="1147">
          <cell r="K1147">
            <v>2026</v>
          </cell>
          <cell r="X1147">
            <v>95039</v>
          </cell>
          <cell r="AE1147" t="str">
            <v>Cathodic Protection</v>
          </cell>
        </row>
        <row r="1148">
          <cell r="K1148">
            <v>2019</v>
          </cell>
          <cell r="X1148">
            <v>81996</v>
          </cell>
          <cell r="AE1148" t="str">
            <v>Cathodic Protection</v>
          </cell>
        </row>
        <row r="1149">
          <cell r="K1149">
            <v>2022</v>
          </cell>
          <cell r="X1149">
            <v>173303</v>
          </cell>
          <cell r="AE1149" t="str">
            <v>Cathodic Protection</v>
          </cell>
        </row>
        <row r="1150">
          <cell r="K1150">
            <v>2019</v>
          </cell>
          <cell r="X1150">
            <v>21648</v>
          </cell>
          <cell r="AE1150" t="str">
            <v>Tools and Shop Equipment</v>
          </cell>
        </row>
        <row r="1151">
          <cell r="K1151">
            <v>2018</v>
          </cell>
          <cell r="X1151">
            <v>53707.5</v>
          </cell>
          <cell r="AE1151" t="str">
            <v>Tools and Shop Equipment</v>
          </cell>
        </row>
        <row r="1152">
          <cell r="K1152">
            <v>2021</v>
          </cell>
          <cell r="X1152">
            <v>23196</v>
          </cell>
          <cell r="AE1152" t="str">
            <v>Tools and Shop Equipment</v>
          </cell>
        </row>
        <row r="1153">
          <cell r="K1153">
            <v>2020</v>
          </cell>
          <cell r="X1153">
            <v>22404</v>
          </cell>
          <cell r="AE1153" t="str">
            <v>Tools and Shop Equipment</v>
          </cell>
        </row>
        <row r="1154">
          <cell r="K1154">
            <v>2028</v>
          </cell>
          <cell r="X1154">
            <v>0</v>
          </cell>
          <cell r="AE1154" t="str">
            <v>Tools and Shop Equipment</v>
          </cell>
        </row>
        <row r="1155">
          <cell r="K1155">
            <v>2018</v>
          </cell>
          <cell r="X1155">
            <v>0</v>
          </cell>
          <cell r="AE1155" t="str">
            <v>Tools and Shop Equipment</v>
          </cell>
        </row>
        <row r="1156">
          <cell r="K1156">
            <v>2024</v>
          </cell>
          <cell r="X1156">
            <v>2261400</v>
          </cell>
          <cell r="AE1156" t="str">
            <v>New Revenue Mains</v>
          </cell>
        </row>
        <row r="1157">
          <cell r="K1157">
            <v>2021</v>
          </cell>
          <cell r="X1157">
            <v>2099939</v>
          </cell>
          <cell r="AE1157" t="str">
            <v>New Revenue Mains</v>
          </cell>
        </row>
        <row r="1158">
          <cell r="K1158">
            <v>2029</v>
          </cell>
          <cell r="X1158">
            <v>0</v>
          </cell>
          <cell r="AE1158" t="str">
            <v>New Revenue Mains</v>
          </cell>
        </row>
        <row r="1159">
          <cell r="K1159">
            <v>2022</v>
          </cell>
          <cell r="X1159">
            <v>275952</v>
          </cell>
          <cell r="AE1159" t="str">
            <v>New Revenue Mains</v>
          </cell>
        </row>
        <row r="1160">
          <cell r="K1160">
            <v>2025</v>
          </cell>
          <cell r="X1160">
            <v>297168</v>
          </cell>
          <cell r="AE1160" t="str">
            <v>New Revenue Mains</v>
          </cell>
        </row>
        <row r="1161">
          <cell r="K1161">
            <v>2027</v>
          </cell>
          <cell r="X1161">
            <v>2741411</v>
          </cell>
          <cell r="AE1161" t="str">
            <v>New Revenue Services</v>
          </cell>
        </row>
        <row r="1162">
          <cell r="K1162">
            <v>2023</v>
          </cell>
          <cell r="X1162">
            <v>20364</v>
          </cell>
          <cell r="AE1162" t="str">
            <v>New Revenue Services</v>
          </cell>
        </row>
        <row r="1163">
          <cell r="K1163">
            <v>2025</v>
          </cell>
          <cell r="X1163">
            <v>2376</v>
          </cell>
          <cell r="AE1163" t="str">
            <v>New Revenue Services</v>
          </cell>
        </row>
        <row r="1164">
          <cell r="K1164">
            <v>2019</v>
          </cell>
          <cell r="X1164">
            <v>184500</v>
          </cell>
          <cell r="AE1164" t="str">
            <v>New Revenue Services</v>
          </cell>
        </row>
        <row r="1165">
          <cell r="K1165">
            <v>2020</v>
          </cell>
          <cell r="X1165">
            <v>189108</v>
          </cell>
          <cell r="AE1165" t="str">
            <v>New Revenue Services</v>
          </cell>
        </row>
        <row r="1166">
          <cell r="K1166">
            <v>2021</v>
          </cell>
          <cell r="X1166">
            <v>21540</v>
          </cell>
          <cell r="AE1166" t="str">
            <v>New Revenue Services</v>
          </cell>
        </row>
        <row r="1167">
          <cell r="K1167">
            <v>2022</v>
          </cell>
          <cell r="X1167">
            <v>22080</v>
          </cell>
          <cell r="AE1167" t="str">
            <v>New Revenue Services</v>
          </cell>
        </row>
        <row r="1168">
          <cell r="K1168">
            <v>2027</v>
          </cell>
          <cell r="X1168">
            <v>224796</v>
          </cell>
          <cell r="AE1168" t="str">
            <v>New Revenue Services</v>
          </cell>
        </row>
        <row r="1169">
          <cell r="K1169">
            <v>2020</v>
          </cell>
          <cell r="X1169">
            <v>2767500</v>
          </cell>
          <cell r="AE1169" t="str">
            <v>New Revenue Services</v>
          </cell>
        </row>
        <row r="1170">
          <cell r="K1170">
            <v>2023</v>
          </cell>
          <cell r="X1170">
            <v>331140</v>
          </cell>
          <cell r="AE1170" t="str">
            <v>New Revenue Services</v>
          </cell>
        </row>
        <row r="1171">
          <cell r="K1171">
            <v>2020</v>
          </cell>
          <cell r="X1171">
            <v>512.52</v>
          </cell>
          <cell r="AE1171" t="str">
            <v>Measuring and Regulation Station Equipment</v>
          </cell>
        </row>
        <row r="1172">
          <cell r="K1172">
            <v>2027</v>
          </cell>
          <cell r="X1172">
            <v>609.24</v>
          </cell>
          <cell r="AE1172" t="str">
            <v>Measuring and Regulation Station Equipment</v>
          </cell>
        </row>
        <row r="1173">
          <cell r="K1173">
            <v>2025</v>
          </cell>
          <cell r="X1173">
            <v>579.84</v>
          </cell>
          <cell r="AE1173" t="str">
            <v>Measuring and Regulation Station Equipment</v>
          </cell>
        </row>
        <row r="1174">
          <cell r="K1174">
            <v>2022</v>
          </cell>
          <cell r="X1174">
            <v>0</v>
          </cell>
          <cell r="AE1174" t="str">
            <v>Transportation Vehicles</v>
          </cell>
        </row>
        <row r="1175">
          <cell r="K1175">
            <v>2020</v>
          </cell>
          <cell r="X1175">
            <v>0</v>
          </cell>
          <cell r="AE1175" t="str">
            <v>Transportation Vehicles</v>
          </cell>
        </row>
        <row r="1176">
          <cell r="K1176">
            <v>2027</v>
          </cell>
          <cell r="X1176">
            <v>640038</v>
          </cell>
          <cell r="AE1176" t="str">
            <v>Transportation Vehicles</v>
          </cell>
        </row>
        <row r="1177">
          <cell r="K1177">
            <v>2024</v>
          </cell>
          <cell r="X1177">
            <v>594338</v>
          </cell>
          <cell r="AE1177" t="str">
            <v>Transportation Vehicles</v>
          </cell>
        </row>
        <row r="1178">
          <cell r="K1178">
            <v>2025</v>
          </cell>
          <cell r="X1178">
            <v>0</v>
          </cell>
          <cell r="AE1178" t="str">
            <v>Transportation Vehicles</v>
          </cell>
        </row>
        <row r="1179">
          <cell r="K1179">
            <v>2020</v>
          </cell>
          <cell r="X1179">
            <v>0</v>
          </cell>
          <cell r="AE1179" t="str">
            <v>Transportation Vehicles</v>
          </cell>
        </row>
        <row r="1180">
          <cell r="K1180">
            <v>2023</v>
          </cell>
          <cell r="X1180">
            <v>0</v>
          </cell>
          <cell r="AE1180" t="str">
            <v>Testing and Measuring Equipment</v>
          </cell>
        </row>
        <row r="1181">
          <cell r="K1181">
            <v>2029</v>
          </cell>
          <cell r="X1181">
            <v>0</v>
          </cell>
          <cell r="AE1181" t="str">
            <v>Testing and Measuring Equipment</v>
          </cell>
        </row>
        <row r="1182">
          <cell r="K1182">
            <v>2028</v>
          </cell>
          <cell r="X1182">
            <v>0</v>
          </cell>
          <cell r="AE1182" t="str">
            <v>Testing and Measuring Equipment</v>
          </cell>
        </row>
        <row r="1183">
          <cell r="K1183">
            <v>2018</v>
          </cell>
          <cell r="X1183">
            <v>0</v>
          </cell>
          <cell r="AE1183" t="str">
            <v>Power Operated Equipment</v>
          </cell>
        </row>
        <row r="1184">
          <cell r="K1184">
            <v>2027</v>
          </cell>
          <cell r="X1184">
            <v>0</v>
          </cell>
          <cell r="AE1184" t="str">
            <v>Power Operated Equipment</v>
          </cell>
        </row>
        <row r="1185">
          <cell r="K1185">
            <v>2023</v>
          </cell>
          <cell r="X1185">
            <v>0</v>
          </cell>
          <cell r="AE1185" t="str">
            <v>Power Operated Equipment</v>
          </cell>
        </row>
        <row r="1186">
          <cell r="K1186">
            <v>2022</v>
          </cell>
          <cell r="X1186">
            <v>0</v>
          </cell>
          <cell r="AE1186" t="str">
            <v>Power Operated Equipment</v>
          </cell>
        </row>
        <row r="1187">
          <cell r="K1187">
            <v>2024</v>
          </cell>
          <cell r="X1187">
            <v>0</v>
          </cell>
          <cell r="AE1187" t="str">
            <v>Power Operated Equipment</v>
          </cell>
        </row>
        <row r="1188">
          <cell r="K1188">
            <v>2023</v>
          </cell>
          <cell r="X1188">
            <v>0</v>
          </cell>
          <cell r="AE1188" t="str">
            <v>Power Operated Equipment</v>
          </cell>
        </row>
        <row r="1189">
          <cell r="K1189">
            <v>2027</v>
          </cell>
          <cell r="X1189">
            <v>0</v>
          </cell>
          <cell r="AE1189" t="str">
            <v>Power Operated Equipment</v>
          </cell>
        </row>
        <row r="1190">
          <cell r="K1190">
            <v>2021</v>
          </cell>
          <cell r="X1190">
            <v>0</v>
          </cell>
          <cell r="AE1190" t="str">
            <v>Office Equipment</v>
          </cell>
        </row>
        <row r="1191">
          <cell r="K1191">
            <v>2020</v>
          </cell>
          <cell r="X1191">
            <v>0</v>
          </cell>
          <cell r="AE1191" t="str">
            <v>Office Equipment</v>
          </cell>
        </row>
        <row r="1192">
          <cell r="K1192">
            <v>2029</v>
          </cell>
          <cell r="X1192">
            <v>0</v>
          </cell>
          <cell r="AE1192" t="str">
            <v>Office Equipment</v>
          </cell>
        </row>
        <row r="1193">
          <cell r="K1193">
            <v>2023</v>
          </cell>
          <cell r="X1193">
            <v>0</v>
          </cell>
          <cell r="AE1193" t="str">
            <v>Office Equipment</v>
          </cell>
        </row>
        <row r="1194">
          <cell r="K1194">
            <v>2020</v>
          </cell>
          <cell r="X1194">
            <v>0</v>
          </cell>
          <cell r="AE1194" t="str">
            <v>Office Equipment</v>
          </cell>
        </row>
        <row r="1195">
          <cell r="K1195">
            <v>2026</v>
          </cell>
          <cell r="X1195">
            <v>0</v>
          </cell>
          <cell r="AE1195" t="str">
            <v>Office Equipment</v>
          </cell>
        </row>
        <row r="1196">
          <cell r="K1196">
            <v>2025</v>
          </cell>
          <cell r="X1196">
            <v>0</v>
          </cell>
          <cell r="AE1196" t="str">
            <v>Office Equipment</v>
          </cell>
        </row>
        <row r="1197">
          <cell r="K1197">
            <v>2022</v>
          </cell>
          <cell r="X1197">
            <v>0</v>
          </cell>
          <cell r="AE1197" t="str">
            <v>Improvements to Property</v>
          </cell>
        </row>
        <row r="1198">
          <cell r="K1198">
            <v>2022</v>
          </cell>
          <cell r="X1198">
            <v>22632</v>
          </cell>
          <cell r="AE1198" t="str">
            <v>Improvements to Property</v>
          </cell>
        </row>
        <row r="1199">
          <cell r="K1199">
            <v>2019</v>
          </cell>
          <cell r="X1199">
            <v>52536</v>
          </cell>
          <cell r="AE1199" t="str">
            <v>Improvements to Property</v>
          </cell>
        </row>
        <row r="1200">
          <cell r="K1200">
            <v>2018</v>
          </cell>
          <cell r="X1200">
            <v>250000</v>
          </cell>
          <cell r="AE1200" t="str">
            <v>Daytona West Gate Station Relocate</v>
          </cell>
        </row>
        <row r="1201">
          <cell r="K1201">
            <v>2018</v>
          </cell>
          <cell r="X1201">
            <v>1371418.22</v>
          </cell>
          <cell r="AE1201" t="str">
            <v>Venetian Island, Biscayne (Palm)</v>
          </cell>
        </row>
        <row r="1202">
          <cell r="K1202">
            <v>2023</v>
          </cell>
          <cell r="X1202">
            <v>55188</v>
          </cell>
          <cell r="AE1202" t="str">
            <v>New Revenue Mains</v>
          </cell>
        </row>
        <row r="1203">
          <cell r="K1203">
            <v>2029</v>
          </cell>
          <cell r="X1203">
            <v>0</v>
          </cell>
          <cell r="AE1203" t="str">
            <v>New Revenue Mains</v>
          </cell>
        </row>
        <row r="1204">
          <cell r="K1204">
            <v>2021</v>
          </cell>
          <cell r="X1204">
            <v>52535</v>
          </cell>
          <cell r="AE1204" t="str">
            <v>New Revenue Mains</v>
          </cell>
        </row>
        <row r="1205">
          <cell r="K1205">
            <v>2018</v>
          </cell>
          <cell r="X1205">
            <v>110000</v>
          </cell>
          <cell r="AE1205" t="str">
            <v>New Revenue Mains</v>
          </cell>
        </row>
        <row r="1206">
          <cell r="K1206">
            <v>2018</v>
          </cell>
          <cell r="X1206">
            <v>2800000</v>
          </cell>
          <cell r="AE1206" t="str">
            <v>New Revenue Mains</v>
          </cell>
        </row>
        <row r="1207">
          <cell r="K1207">
            <v>2023</v>
          </cell>
          <cell r="X1207">
            <v>3167940</v>
          </cell>
          <cell r="AE1207" t="str">
            <v>New Revenue Mains</v>
          </cell>
        </row>
        <row r="1208">
          <cell r="K1208">
            <v>2026</v>
          </cell>
          <cell r="X1208">
            <v>0</v>
          </cell>
          <cell r="AE1208" t="str">
            <v>New Revenue Mains</v>
          </cell>
        </row>
        <row r="1209">
          <cell r="K1209">
            <v>2019</v>
          </cell>
          <cell r="X1209">
            <v>102504</v>
          </cell>
          <cell r="AE1209" t="str">
            <v>New Revenue Services</v>
          </cell>
        </row>
        <row r="1210">
          <cell r="K1210">
            <v>2018</v>
          </cell>
          <cell r="X1210">
            <v>868959.1</v>
          </cell>
          <cell r="AE1210" t="str">
            <v>New Revenue Services</v>
          </cell>
        </row>
        <row r="1211">
          <cell r="K1211">
            <v>2026</v>
          </cell>
          <cell r="X1211">
            <v>297171.48</v>
          </cell>
          <cell r="AE1211" t="str">
            <v>Measuring and Regulation Station Equipment</v>
          </cell>
        </row>
        <row r="1212">
          <cell r="K1212">
            <v>2021</v>
          </cell>
          <cell r="X1212">
            <v>262656.24</v>
          </cell>
          <cell r="AE1212" t="str">
            <v>Measuring and Regulation Station Equipment</v>
          </cell>
        </row>
        <row r="1213">
          <cell r="K1213">
            <v>2020</v>
          </cell>
          <cell r="X1213">
            <v>0</v>
          </cell>
          <cell r="AE1213" t="str">
            <v>Meters</v>
          </cell>
        </row>
        <row r="1214">
          <cell r="K1214">
            <v>2027</v>
          </cell>
          <cell r="X1214">
            <v>0</v>
          </cell>
          <cell r="AE1214" t="str">
            <v>Meters</v>
          </cell>
        </row>
        <row r="1215">
          <cell r="K1215">
            <v>2024</v>
          </cell>
          <cell r="X1215">
            <v>0</v>
          </cell>
          <cell r="AE1215" t="str">
            <v>Meters</v>
          </cell>
        </row>
        <row r="1216">
          <cell r="K1216">
            <v>2028</v>
          </cell>
          <cell r="X1216">
            <v>0</v>
          </cell>
          <cell r="AE1216" t="str">
            <v>Meters</v>
          </cell>
        </row>
        <row r="1217">
          <cell r="K1217">
            <v>2021</v>
          </cell>
          <cell r="X1217">
            <v>833380</v>
          </cell>
          <cell r="AE1217" t="str">
            <v>Transportation Vehicles</v>
          </cell>
        </row>
        <row r="1218">
          <cell r="K1218">
            <v>2023</v>
          </cell>
          <cell r="X1218">
            <v>875572</v>
          </cell>
          <cell r="AE1218" t="str">
            <v>Transportation Vehicles</v>
          </cell>
        </row>
        <row r="1219">
          <cell r="K1219">
            <v>2019</v>
          </cell>
          <cell r="X1219">
            <v>793226</v>
          </cell>
          <cell r="AE1219" t="str">
            <v>Transportation Vehicles</v>
          </cell>
        </row>
        <row r="1220">
          <cell r="K1220">
            <v>2027</v>
          </cell>
          <cell r="X1220">
            <v>0</v>
          </cell>
          <cell r="AE1220" t="str">
            <v>Transportation Vehicles</v>
          </cell>
        </row>
        <row r="1221">
          <cell r="K1221">
            <v>2021</v>
          </cell>
          <cell r="X1221">
            <v>33114</v>
          </cell>
          <cell r="AE1221" t="str">
            <v>Transportation Vehicles</v>
          </cell>
        </row>
        <row r="1222">
          <cell r="K1222">
            <v>2020</v>
          </cell>
          <cell r="X1222">
            <v>32302</v>
          </cell>
          <cell r="AE1222" t="str">
            <v>Transportation Vehicles</v>
          </cell>
        </row>
        <row r="1223">
          <cell r="K1223">
            <v>2018</v>
          </cell>
          <cell r="X1223">
            <v>43710</v>
          </cell>
          <cell r="AE1223" t="str">
            <v>Transportation Vehicles</v>
          </cell>
        </row>
        <row r="1224">
          <cell r="K1224">
            <v>2027</v>
          </cell>
          <cell r="X1224">
            <v>448028</v>
          </cell>
          <cell r="AE1224" t="str">
            <v>Transportation Vehicles</v>
          </cell>
        </row>
        <row r="1225">
          <cell r="K1225">
            <v>2023</v>
          </cell>
          <cell r="X1225">
            <v>0</v>
          </cell>
          <cell r="AE1225" t="str">
            <v>Testing and Measuring Equipment</v>
          </cell>
        </row>
        <row r="1226">
          <cell r="K1226">
            <v>2027</v>
          </cell>
          <cell r="X1226">
            <v>0</v>
          </cell>
          <cell r="AE1226" t="str">
            <v>Testing and Measuring Equipment</v>
          </cell>
        </row>
        <row r="1227">
          <cell r="K1227">
            <v>2018</v>
          </cell>
          <cell r="X1227">
            <v>15810</v>
          </cell>
          <cell r="AE1227" t="str">
            <v>Testing and Measuring Equipment</v>
          </cell>
        </row>
        <row r="1228">
          <cell r="K1228">
            <v>2024</v>
          </cell>
          <cell r="X1228">
            <v>0</v>
          </cell>
          <cell r="AE1228" t="str">
            <v>Testing and Measuring Equipment</v>
          </cell>
        </row>
        <row r="1229">
          <cell r="K1229">
            <v>2027</v>
          </cell>
          <cell r="X1229">
            <v>0</v>
          </cell>
          <cell r="AE1229" t="str">
            <v>Testing and Measuring Equipment</v>
          </cell>
        </row>
        <row r="1230">
          <cell r="K1230">
            <v>2018</v>
          </cell>
          <cell r="X1230">
            <v>3720</v>
          </cell>
          <cell r="AE1230" t="str">
            <v>Testing and Measuring Equipment</v>
          </cell>
        </row>
        <row r="1231">
          <cell r="K1231">
            <v>2029</v>
          </cell>
          <cell r="X1231">
            <v>0</v>
          </cell>
          <cell r="AE1231" t="str">
            <v>Testing and Measuring Equipment</v>
          </cell>
        </row>
        <row r="1232">
          <cell r="K1232">
            <v>2028</v>
          </cell>
          <cell r="X1232">
            <v>0</v>
          </cell>
          <cell r="AE1232" t="str">
            <v>Testing and Measuring Equipment</v>
          </cell>
        </row>
        <row r="1233">
          <cell r="K1233">
            <v>2020</v>
          </cell>
          <cell r="X1233">
            <v>0</v>
          </cell>
          <cell r="AE1233" t="str">
            <v>Testing and Measuring Equipment</v>
          </cell>
        </row>
        <row r="1234">
          <cell r="K1234">
            <v>2020</v>
          </cell>
          <cell r="X1234">
            <v>0</v>
          </cell>
          <cell r="AE1234" t="str">
            <v>Power Operated Equipment</v>
          </cell>
        </row>
        <row r="1235">
          <cell r="K1235">
            <v>2023</v>
          </cell>
          <cell r="X1235">
            <v>0</v>
          </cell>
          <cell r="AE1235" t="str">
            <v>Power Operated Equipment</v>
          </cell>
        </row>
        <row r="1236">
          <cell r="K1236">
            <v>2023</v>
          </cell>
          <cell r="X1236">
            <v>0</v>
          </cell>
          <cell r="AE1236" t="str">
            <v>Office Equipment</v>
          </cell>
        </row>
        <row r="1237">
          <cell r="K1237">
            <v>2025</v>
          </cell>
          <cell r="X1237">
            <v>0</v>
          </cell>
          <cell r="AE1237" t="str">
            <v>Office Equipment</v>
          </cell>
        </row>
        <row r="1238">
          <cell r="K1238">
            <v>2018</v>
          </cell>
          <cell r="X1238">
            <v>0</v>
          </cell>
          <cell r="AE1238" t="str">
            <v>Office Equipment</v>
          </cell>
        </row>
        <row r="1239">
          <cell r="K1239">
            <v>2029</v>
          </cell>
          <cell r="X1239">
            <v>0</v>
          </cell>
          <cell r="AE1239" t="str">
            <v>Office Equipment</v>
          </cell>
        </row>
        <row r="1240">
          <cell r="K1240">
            <v>2027</v>
          </cell>
          <cell r="X1240">
            <v>0</v>
          </cell>
          <cell r="AE1240" t="str">
            <v>Office Equipment</v>
          </cell>
        </row>
        <row r="1241">
          <cell r="K1241">
            <v>2020</v>
          </cell>
          <cell r="X1241">
            <v>0</v>
          </cell>
          <cell r="AE1241" t="str">
            <v>Office Equipment</v>
          </cell>
        </row>
        <row r="1242">
          <cell r="K1242">
            <v>2026</v>
          </cell>
          <cell r="X1242">
            <v>0</v>
          </cell>
          <cell r="AE1242" t="str">
            <v>Office Equipment</v>
          </cell>
        </row>
        <row r="1243">
          <cell r="K1243">
            <v>2026</v>
          </cell>
          <cell r="X1243">
            <v>0</v>
          </cell>
          <cell r="AE1243" t="str">
            <v>Office Equipment</v>
          </cell>
        </row>
        <row r="1244">
          <cell r="K1244">
            <v>2020</v>
          </cell>
          <cell r="X1244">
            <v>10764</v>
          </cell>
          <cell r="AE1244" t="str">
            <v>Improvements to Property</v>
          </cell>
        </row>
        <row r="1245">
          <cell r="K1245">
            <v>2023</v>
          </cell>
          <cell r="X1245">
            <v>11592</v>
          </cell>
          <cell r="AE1245" t="str">
            <v>Improvements to Property</v>
          </cell>
        </row>
        <row r="1246">
          <cell r="K1246">
            <v>2029</v>
          </cell>
          <cell r="X1246">
            <v>60516</v>
          </cell>
          <cell r="AE1246" t="str">
            <v>Improvements to Property</v>
          </cell>
        </row>
        <row r="1247">
          <cell r="K1247">
            <v>2020</v>
          </cell>
          <cell r="X1247">
            <v>41003</v>
          </cell>
          <cell r="AE1247" t="str">
            <v>Main Replacements</v>
          </cell>
        </row>
        <row r="1248">
          <cell r="K1248">
            <v>2026</v>
          </cell>
          <cell r="X1248">
            <v>11891</v>
          </cell>
          <cell r="AE1248" t="str">
            <v>Main Replacements</v>
          </cell>
        </row>
        <row r="1249">
          <cell r="K1249">
            <v>2022</v>
          </cell>
          <cell r="X1249">
            <v>10764</v>
          </cell>
          <cell r="AE1249" t="str">
            <v>Main Replacements</v>
          </cell>
        </row>
        <row r="1250">
          <cell r="K1250">
            <v>2023</v>
          </cell>
          <cell r="X1250">
            <v>11040</v>
          </cell>
          <cell r="AE1250" t="str">
            <v>Main Replacements</v>
          </cell>
        </row>
        <row r="1251">
          <cell r="K1251">
            <v>2022</v>
          </cell>
          <cell r="X1251">
            <v>86148</v>
          </cell>
          <cell r="AE1251" t="str">
            <v>Main Replacements</v>
          </cell>
        </row>
        <row r="1252">
          <cell r="K1252">
            <v>2019</v>
          </cell>
          <cell r="X1252">
            <v>79772</v>
          </cell>
          <cell r="AE1252" t="str">
            <v>Main Replacements</v>
          </cell>
        </row>
        <row r="1253">
          <cell r="K1253">
            <v>2018</v>
          </cell>
          <cell r="X1253">
            <v>80002</v>
          </cell>
          <cell r="AE1253" t="str">
            <v>Main Replacements</v>
          </cell>
        </row>
        <row r="1254">
          <cell r="K1254">
            <v>2018</v>
          </cell>
          <cell r="X1254">
            <v>0</v>
          </cell>
          <cell r="AE1254" t="str">
            <v>Regulators</v>
          </cell>
        </row>
        <row r="1255">
          <cell r="K1255">
            <v>2029</v>
          </cell>
          <cell r="X1255">
            <v>0</v>
          </cell>
          <cell r="AE1255" t="str">
            <v>Regulators</v>
          </cell>
        </row>
        <row r="1256">
          <cell r="K1256">
            <v>2021</v>
          </cell>
          <cell r="X1256">
            <v>0</v>
          </cell>
          <cell r="AE1256" t="str">
            <v>Regulators</v>
          </cell>
        </row>
        <row r="1257">
          <cell r="K1257">
            <v>2025</v>
          </cell>
          <cell r="X1257">
            <v>0</v>
          </cell>
          <cell r="AE1257" t="str">
            <v>Regulators</v>
          </cell>
        </row>
        <row r="1258">
          <cell r="K1258">
            <v>2021</v>
          </cell>
          <cell r="X1258">
            <v>264</v>
          </cell>
          <cell r="AE1258" t="str">
            <v>Meter/Reg Install - Comm</v>
          </cell>
        </row>
        <row r="1259">
          <cell r="K1259">
            <v>2020</v>
          </cell>
          <cell r="X1259">
            <v>4991</v>
          </cell>
          <cell r="AE1259" t="str">
            <v>Meter/Reg Install - Comm</v>
          </cell>
        </row>
        <row r="1260">
          <cell r="K1260">
            <v>2022</v>
          </cell>
          <cell r="X1260">
            <v>276</v>
          </cell>
          <cell r="AE1260" t="str">
            <v>Meter/Reg Install - Comm</v>
          </cell>
        </row>
        <row r="1261">
          <cell r="K1261">
            <v>2019</v>
          </cell>
          <cell r="X1261">
            <v>4872</v>
          </cell>
          <cell r="AE1261" t="str">
            <v>Meter/Reg Install - Comm</v>
          </cell>
        </row>
        <row r="1262">
          <cell r="K1262">
            <v>2026</v>
          </cell>
          <cell r="X1262">
            <v>300</v>
          </cell>
          <cell r="AE1262" t="str">
            <v>Meter/Reg Install - Comm</v>
          </cell>
        </row>
        <row r="1263">
          <cell r="K1263">
            <v>2020</v>
          </cell>
          <cell r="X1263">
            <v>264</v>
          </cell>
          <cell r="AE1263" t="str">
            <v>Meter/Reg Install - Comm</v>
          </cell>
        </row>
        <row r="1264">
          <cell r="K1264">
            <v>2019</v>
          </cell>
          <cell r="X1264">
            <v>35879</v>
          </cell>
          <cell r="AE1264" t="str">
            <v>Meter/Reg Install - Res</v>
          </cell>
        </row>
        <row r="1265">
          <cell r="K1265">
            <v>2020</v>
          </cell>
          <cell r="X1265">
            <v>330948</v>
          </cell>
          <cell r="AE1265" t="str">
            <v>Meter/Reg Install - Res</v>
          </cell>
        </row>
        <row r="1266">
          <cell r="K1266">
            <v>2028</v>
          </cell>
          <cell r="X1266">
            <v>44807</v>
          </cell>
          <cell r="AE1266" t="str">
            <v>Meter/Reg Install - Res</v>
          </cell>
        </row>
        <row r="1267">
          <cell r="K1267">
            <v>2029</v>
          </cell>
          <cell r="X1267">
            <v>413304</v>
          </cell>
          <cell r="AE1267" t="str">
            <v>Meter/Reg Install - Res</v>
          </cell>
        </row>
        <row r="1268">
          <cell r="K1268">
            <v>2026</v>
          </cell>
          <cell r="X1268">
            <v>42648</v>
          </cell>
          <cell r="AE1268" t="str">
            <v>Meter/Reg Install - Res</v>
          </cell>
        </row>
        <row r="1269">
          <cell r="K1269">
            <v>2020</v>
          </cell>
          <cell r="X1269">
            <v>36768</v>
          </cell>
          <cell r="AE1269" t="str">
            <v>Meter/Reg Install - Res</v>
          </cell>
        </row>
        <row r="1270">
          <cell r="K1270">
            <v>2029</v>
          </cell>
          <cell r="X1270">
            <v>0</v>
          </cell>
          <cell r="AE1270" t="str">
            <v>Testing and Measuring Equipment</v>
          </cell>
        </row>
        <row r="1271">
          <cell r="K1271">
            <v>2021</v>
          </cell>
          <cell r="X1271">
            <v>64608</v>
          </cell>
          <cell r="AE1271" t="str">
            <v>Cathodic Protection</v>
          </cell>
        </row>
        <row r="1272">
          <cell r="K1272">
            <v>2024</v>
          </cell>
          <cell r="X1272">
            <v>69587</v>
          </cell>
          <cell r="AE1272" t="str">
            <v>Cathodic Protection</v>
          </cell>
        </row>
        <row r="1273">
          <cell r="K1273">
            <v>2026</v>
          </cell>
          <cell r="X1273">
            <v>0</v>
          </cell>
          <cell r="AE1273" t="str">
            <v>Cathodic Protection</v>
          </cell>
        </row>
        <row r="1274">
          <cell r="K1274">
            <v>2027</v>
          </cell>
          <cell r="X1274">
            <v>0</v>
          </cell>
          <cell r="AE1274" t="str">
            <v>Cathodic Protection</v>
          </cell>
        </row>
        <row r="1275">
          <cell r="K1275">
            <v>2019</v>
          </cell>
          <cell r="X1275">
            <v>194748</v>
          </cell>
          <cell r="AE1275" t="str">
            <v>Cathodic Protection</v>
          </cell>
        </row>
        <row r="1276">
          <cell r="K1276">
            <v>2023</v>
          </cell>
          <cell r="X1276">
            <v>214968</v>
          </cell>
          <cell r="AE1276" t="str">
            <v>Cathodic Protection</v>
          </cell>
        </row>
        <row r="1277">
          <cell r="K1277">
            <v>2028</v>
          </cell>
          <cell r="X1277">
            <v>0</v>
          </cell>
          <cell r="AE1277" t="str">
            <v>Cathodic Protection</v>
          </cell>
        </row>
        <row r="1278">
          <cell r="K1278">
            <v>2019</v>
          </cell>
          <cell r="X1278">
            <v>0</v>
          </cell>
          <cell r="AE1278" t="str">
            <v>Cathodic Protection</v>
          </cell>
        </row>
        <row r="1279">
          <cell r="K1279">
            <v>2024</v>
          </cell>
          <cell r="X1279">
            <v>220343</v>
          </cell>
          <cell r="AE1279" t="str">
            <v>Cathodic Protection</v>
          </cell>
        </row>
        <row r="1280">
          <cell r="K1280">
            <v>2018</v>
          </cell>
          <cell r="X1280">
            <v>0</v>
          </cell>
          <cell r="AE1280" t="str">
            <v>Tools and Shop Equipment</v>
          </cell>
        </row>
        <row r="1281">
          <cell r="K1281">
            <v>2019</v>
          </cell>
          <cell r="X1281">
            <v>1084</v>
          </cell>
          <cell r="AE1281" t="str">
            <v>Tools and Shop Equipment</v>
          </cell>
        </row>
        <row r="1282">
          <cell r="K1282">
            <v>2028</v>
          </cell>
          <cell r="X1282">
            <v>0</v>
          </cell>
          <cell r="AE1282" t="str">
            <v>Tools and Shop Equipment</v>
          </cell>
        </row>
        <row r="1283">
          <cell r="K1283">
            <v>2026</v>
          </cell>
          <cell r="X1283">
            <v>2461175</v>
          </cell>
          <cell r="AE1283" t="str">
            <v>New Revenue Mains</v>
          </cell>
        </row>
        <row r="1284">
          <cell r="K1284">
            <v>2021</v>
          </cell>
          <cell r="X1284">
            <v>2175323</v>
          </cell>
          <cell r="AE1284" t="str">
            <v>New Revenue Mains</v>
          </cell>
        </row>
        <row r="1285">
          <cell r="K1285">
            <v>2026</v>
          </cell>
          <cell r="X1285">
            <v>0</v>
          </cell>
          <cell r="AE1285" t="str">
            <v>New Revenue Mains</v>
          </cell>
        </row>
        <row r="1286">
          <cell r="K1286">
            <v>2029</v>
          </cell>
          <cell r="X1286">
            <v>0</v>
          </cell>
          <cell r="AE1286" t="str">
            <v>New Revenue Mains</v>
          </cell>
        </row>
        <row r="1287">
          <cell r="K1287">
            <v>2027</v>
          </cell>
          <cell r="X1287">
            <v>0</v>
          </cell>
          <cell r="AE1287" t="str">
            <v>New Revenue Mains</v>
          </cell>
        </row>
        <row r="1288">
          <cell r="K1288">
            <v>2021</v>
          </cell>
          <cell r="X1288">
            <v>11671343</v>
          </cell>
          <cell r="AE1288" t="str">
            <v>New Revenue Mains</v>
          </cell>
        </row>
        <row r="1289">
          <cell r="K1289">
            <v>2026</v>
          </cell>
          <cell r="X1289">
            <v>13205051</v>
          </cell>
          <cell r="AE1289" t="str">
            <v>New Revenue Mains</v>
          </cell>
        </row>
        <row r="1290">
          <cell r="K1290">
            <v>2019</v>
          </cell>
          <cell r="X1290">
            <v>11108951</v>
          </cell>
          <cell r="AE1290" t="str">
            <v>New Revenue Mains</v>
          </cell>
        </row>
        <row r="1291">
          <cell r="K1291">
            <v>2021</v>
          </cell>
          <cell r="X1291">
            <v>9980.8799999999992</v>
          </cell>
          <cell r="AE1291" t="str">
            <v>Measuring and Regulation Station Equipment</v>
          </cell>
        </row>
        <row r="1292">
          <cell r="K1292">
            <v>2026</v>
          </cell>
          <cell r="X1292">
            <v>11292.48</v>
          </cell>
          <cell r="AE1292" t="str">
            <v>Measuring and Regulation Station Equipment</v>
          </cell>
        </row>
        <row r="1293">
          <cell r="K1293">
            <v>2029</v>
          </cell>
          <cell r="X1293">
            <v>640.08000000000004</v>
          </cell>
          <cell r="AE1293" t="str">
            <v>Measuring and Regulation Station Equipment</v>
          </cell>
        </row>
        <row r="1294">
          <cell r="K1294">
            <v>2028</v>
          </cell>
          <cell r="X1294">
            <v>624.48</v>
          </cell>
          <cell r="AE1294" t="str">
            <v>Measuring and Regulation Station Equipment</v>
          </cell>
        </row>
        <row r="1295">
          <cell r="K1295">
            <v>2018</v>
          </cell>
          <cell r="X1295">
            <v>10000</v>
          </cell>
          <cell r="AE1295" t="str">
            <v>Measuring and Regulation Station Equipment</v>
          </cell>
        </row>
        <row r="1296">
          <cell r="K1296">
            <v>2019</v>
          </cell>
          <cell r="X1296">
            <v>71250</v>
          </cell>
          <cell r="AE1296" t="str">
            <v>Measuring and Regulation Station Equipment</v>
          </cell>
        </row>
        <row r="1297">
          <cell r="K1297">
            <v>2025</v>
          </cell>
          <cell r="X1297">
            <v>4348.8</v>
          </cell>
          <cell r="AE1297" t="str">
            <v>Measuring and Regulation Station Equipment</v>
          </cell>
        </row>
        <row r="1298">
          <cell r="K1298">
            <v>2022</v>
          </cell>
          <cell r="X1298">
            <v>76728.479999999996</v>
          </cell>
          <cell r="AE1298" t="str">
            <v>Measuring and Regulation Station Equipment</v>
          </cell>
        </row>
        <row r="1299">
          <cell r="K1299">
            <v>2024</v>
          </cell>
          <cell r="X1299">
            <v>537418.92000000004</v>
          </cell>
          <cell r="AE1299" t="str">
            <v>Measuring and Regulation Station Equipment</v>
          </cell>
        </row>
        <row r="1300">
          <cell r="K1300">
            <v>2029</v>
          </cell>
          <cell r="X1300">
            <v>608040.24</v>
          </cell>
          <cell r="AE1300" t="str">
            <v>Measuring and Regulation Station Equipment</v>
          </cell>
        </row>
        <row r="1301">
          <cell r="K1301">
            <v>2023</v>
          </cell>
          <cell r="X1301">
            <v>99999.96</v>
          </cell>
          <cell r="AE1301" t="str">
            <v>Measuring and Regulation Station Equipment</v>
          </cell>
        </row>
        <row r="1302">
          <cell r="K1302">
            <v>2018</v>
          </cell>
          <cell r="X1302">
            <v>100000</v>
          </cell>
          <cell r="AE1302" t="str">
            <v>Measuring and Regulation Station Equipment</v>
          </cell>
        </row>
        <row r="1303">
          <cell r="K1303">
            <v>2020</v>
          </cell>
          <cell r="X1303">
            <v>7687.44</v>
          </cell>
          <cell r="AE1303" t="str">
            <v>Measuring and Regulation Station Equipment</v>
          </cell>
        </row>
        <row r="1304">
          <cell r="K1304">
            <v>2029</v>
          </cell>
          <cell r="X1304">
            <v>9600.6</v>
          </cell>
          <cell r="AE1304" t="str">
            <v>Measuring and Regulation Station Equipment</v>
          </cell>
        </row>
        <row r="1305">
          <cell r="K1305">
            <v>2019</v>
          </cell>
          <cell r="X1305">
            <v>142500</v>
          </cell>
          <cell r="AE1305" t="str">
            <v>Measuring and Regulation Station Equipment</v>
          </cell>
        </row>
        <row r="1306">
          <cell r="K1306">
            <v>2018</v>
          </cell>
          <cell r="X1306">
            <v>-11613.84</v>
          </cell>
          <cell r="AE1306" t="str">
            <v>Transportation Vehicles</v>
          </cell>
        </row>
        <row r="1307">
          <cell r="K1307">
            <v>2019</v>
          </cell>
          <cell r="X1307">
            <v>0</v>
          </cell>
          <cell r="AE1307" t="str">
            <v>Transportation Vehicles</v>
          </cell>
        </row>
        <row r="1308">
          <cell r="K1308">
            <v>2028</v>
          </cell>
          <cell r="X1308">
            <v>0</v>
          </cell>
          <cell r="AE1308" t="str">
            <v>Transportation Vehicles</v>
          </cell>
        </row>
        <row r="1309">
          <cell r="K1309">
            <v>2022</v>
          </cell>
          <cell r="X1309">
            <v>90512</v>
          </cell>
          <cell r="AE1309" t="str">
            <v>Transportation Vehicles</v>
          </cell>
        </row>
        <row r="1310">
          <cell r="K1310">
            <v>2027</v>
          </cell>
          <cell r="X1310">
            <v>0</v>
          </cell>
          <cell r="AE1310" t="str">
            <v>Transportation Vehicles</v>
          </cell>
        </row>
        <row r="1311">
          <cell r="K1311">
            <v>2024</v>
          </cell>
          <cell r="X1311">
            <v>95090</v>
          </cell>
          <cell r="AE1311" t="str">
            <v>Transportation Vehicles</v>
          </cell>
        </row>
        <row r="1312">
          <cell r="K1312">
            <v>2018</v>
          </cell>
          <cell r="X1312">
            <v>-38207.19</v>
          </cell>
          <cell r="AE1312" t="str">
            <v>Transportation Vehicles</v>
          </cell>
        </row>
        <row r="1313">
          <cell r="K1313">
            <v>2020</v>
          </cell>
          <cell r="X1313">
            <v>376910</v>
          </cell>
          <cell r="AE1313" t="str">
            <v>Transportation Vehicles</v>
          </cell>
        </row>
        <row r="1314">
          <cell r="K1314">
            <v>2028</v>
          </cell>
          <cell r="X1314">
            <v>0</v>
          </cell>
          <cell r="AE1314" t="str">
            <v>Transportation Vehicles</v>
          </cell>
        </row>
        <row r="1315">
          <cell r="K1315">
            <v>2023</v>
          </cell>
          <cell r="X1315">
            <v>0</v>
          </cell>
          <cell r="AE1315" t="str">
            <v>Transportation Vehicles</v>
          </cell>
        </row>
        <row r="1316">
          <cell r="K1316">
            <v>2019</v>
          </cell>
          <cell r="X1316">
            <v>0</v>
          </cell>
          <cell r="AE1316" t="str">
            <v>Testing and Measuring Equipment</v>
          </cell>
        </row>
        <row r="1317">
          <cell r="K1317">
            <v>2020</v>
          </cell>
          <cell r="X1317">
            <v>0</v>
          </cell>
          <cell r="AE1317" t="str">
            <v>Power Operated Equipment</v>
          </cell>
        </row>
        <row r="1318">
          <cell r="K1318">
            <v>2023</v>
          </cell>
          <cell r="X1318">
            <v>0</v>
          </cell>
          <cell r="AE1318" t="str">
            <v>Power Operated Equipment</v>
          </cell>
        </row>
        <row r="1319">
          <cell r="K1319">
            <v>2028</v>
          </cell>
          <cell r="X1319">
            <v>0</v>
          </cell>
          <cell r="AE1319" t="str">
            <v>Power Operated Equipment</v>
          </cell>
        </row>
        <row r="1320">
          <cell r="K1320">
            <v>2022</v>
          </cell>
          <cell r="X1320">
            <v>0</v>
          </cell>
          <cell r="AE1320" t="str">
            <v>Power Operated Equipment</v>
          </cell>
        </row>
        <row r="1321">
          <cell r="K1321">
            <v>2020</v>
          </cell>
          <cell r="X1321">
            <v>0</v>
          </cell>
          <cell r="AE1321" t="str">
            <v>Office Equipment</v>
          </cell>
        </row>
        <row r="1322">
          <cell r="K1322">
            <v>2025</v>
          </cell>
          <cell r="X1322">
            <v>0</v>
          </cell>
          <cell r="AE1322" t="str">
            <v>Office Equipment</v>
          </cell>
        </row>
        <row r="1323">
          <cell r="K1323">
            <v>2018</v>
          </cell>
          <cell r="X1323">
            <v>0</v>
          </cell>
          <cell r="AE1323" t="str">
            <v>Office Equipment</v>
          </cell>
        </row>
        <row r="1324">
          <cell r="K1324">
            <v>2026</v>
          </cell>
          <cell r="X1324">
            <v>0</v>
          </cell>
          <cell r="AE1324" t="str">
            <v>Office Equipment</v>
          </cell>
        </row>
        <row r="1325">
          <cell r="K1325">
            <v>2021</v>
          </cell>
          <cell r="X1325">
            <v>0</v>
          </cell>
          <cell r="AE1325" t="str">
            <v>Office Equipment</v>
          </cell>
        </row>
        <row r="1326">
          <cell r="K1326">
            <v>2018</v>
          </cell>
          <cell r="X1326">
            <v>18600</v>
          </cell>
          <cell r="AE1326" t="str">
            <v>Improvements to Property</v>
          </cell>
        </row>
        <row r="1327">
          <cell r="K1327">
            <v>2022</v>
          </cell>
          <cell r="X1327">
            <v>39600</v>
          </cell>
          <cell r="AE1327" t="str">
            <v>Improvements to Property</v>
          </cell>
        </row>
        <row r="1328">
          <cell r="K1328">
            <v>2025</v>
          </cell>
          <cell r="X1328">
            <v>59435</v>
          </cell>
          <cell r="AE1328" t="str">
            <v>Regulators</v>
          </cell>
        </row>
        <row r="1329">
          <cell r="K1329">
            <v>2019</v>
          </cell>
          <cell r="X1329">
            <v>51251</v>
          </cell>
          <cell r="AE1329" t="str">
            <v>Regulators</v>
          </cell>
        </row>
        <row r="1330">
          <cell r="K1330">
            <v>2028</v>
          </cell>
          <cell r="X1330">
            <v>0</v>
          </cell>
          <cell r="AE1330" t="str">
            <v>Regulators</v>
          </cell>
        </row>
        <row r="1331">
          <cell r="K1331">
            <v>2023</v>
          </cell>
          <cell r="X1331">
            <v>56568</v>
          </cell>
          <cell r="AE1331" t="str">
            <v>Regulators</v>
          </cell>
        </row>
        <row r="1332">
          <cell r="K1332">
            <v>2027</v>
          </cell>
          <cell r="X1332">
            <v>0</v>
          </cell>
          <cell r="AE1332" t="str">
            <v>Regulators</v>
          </cell>
        </row>
        <row r="1333">
          <cell r="K1333">
            <v>2022</v>
          </cell>
          <cell r="X1333">
            <v>1104</v>
          </cell>
          <cell r="AE1333" t="str">
            <v>Meter/Reg Install - Comm</v>
          </cell>
        </row>
        <row r="1334">
          <cell r="K1334">
            <v>2028</v>
          </cell>
          <cell r="X1334">
            <v>24323</v>
          </cell>
          <cell r="AE1334" t="str">
            <v>Meter/Reg Install - Comm</v>
          </cell>
        </row>
        <row r="1335">
          <cell r="K1335">
            <v>2027</v>
          </cell>
          <cell r="X1335">
            <v>1248</v>
          </cell>
          <cell r="AE1335" t="str">
            <v>Meter/Reg Install - Comm</v>
          </cell>
        </row>
        <row r="1336">
          <cell r="K1336">
            <v>2028</v>
          </cell>
          <cell r="X1336">
            <v>10236</v>
          </cell>
          <cell r="AE1336" t="str">
            <v>Meter/Reg Install - Comm</v>
          </cell>
        </row>
        <row r="1337">
          <cell r="K1337">
            <v>2023</v>
          </cell>
          <cell r="X1337">
            <v>171972</v>
          </cell>
          <cell r="AE1337" t="str">
            <v>Meter/Reg Install - Comm</v>
          </cell>
        </row>
        <row r="1338">
          <cell r="K1338">
            <v>2019</v>
          </cell>
          <cell r="X1338">
            <v>2052</v>
          </cell>
          <cell r="AE1338" t="str">
            <v>Meter/Reg Install - Comm</v>
          </cell>
        </row>
        <row r="1339">
          <cell r="K1339">
            <v>2026</v>
          </cell>
          <cell r="X1339">
            <v>46296</v>
          </cell>
          <cell r="AE1339" t="str">
            <v>Meter/Reg Install - Comm</v>
          </cell>
        </row>
        <row r="1340">
          <cell r="K1340">
            <v>2020</v>
          </cell>
          <cell r="X1340">
            <v>2100</v>
          </cell>
          <cell r="AE1340" t="str">
            <v>Meter/Reg Install - Comm</v>
          </cell>
        </row>
        <row r="1341">
          <cell r="K1341">
            <v>2021</v>
          </cell>
          <cell r="X1341">
            <v>2148</v>
          </cell>
          <cell r="AE1341" t="str">
            <v>Meter/Reg Install - Comm</v>
          </cell>
        </row>
        <row r="1342">
          <cell r="K1342">
            <v>2029</v>
          </cell>
          <cell r="X1342">
            <v>49859</v>
          </cell>
          <cell r="AE1342" t="str">
            <v>Meter/Reg Install - Comm</v>
          </cell>
        </row>
        <row r="1343">
          <cell r="K1343">
            <v>2026</v>
          </cell>
          <cell r="X1343">
            <v>0</v>
          </cell>
          <cell r="AE1343" t="str">
            <v>Alternative Fueling Stations</v>
          </cell>
        </row>
        <row r="1344">
          <cell r="K1344">
            <v>2019</v>
          </cell>
          <cell r="X1344">
            <v>200003</v>
          </cell>
          <cell r="AE1344" t="str">
            <v>Service Line Replacements</v>
          </cell>
        </row>
        <row r="1345">
          <cell r="K1345">
            <v>2029</v>
          </cell>
          <cell r="X1345">
            <v>256019</v>
          </cell>
          <cell r="AE1345" t="str">
            <v>Service Line Replacements</v>
          </cell>
        </row>
        <row r="1346">
          <cell r="K1346">
            <v>2029</v>
          </cell>
          <cell r="X1346">
            <v>17100</v>
          </cell>
          <cell r="AE1346" t="str">
            <v>Municipal Improvements</v>
          </cell>
        </row>
        <row r="1347">
          <cell r="K1347">
            <v>2028</v>
          </cell>
          <cell r="X1347">
            <v>65160</v>
          </cell>
          <cell r="AE1347" t="str">
            <v>Municipal Improvements</v>
          </cell>
        </row>
        <row r="1348">
          <cell r="K1348">
            <v>2026</v>
          </cell>
          <cell r="X1348">
            <v>14772</v>
          </cell>
          <cell r="AE1348" t="str">
            <v>Municipal Improvements</v>
          </cell>
        </row>
        <row r="1349">
          <cell r="K1349">
            <v>2028</v>
          </cell>
          <cell r="X1349">
            <v>16284</v>
          </cell>
          <cell r="AE1349" t="str">
            <v>Municipal Improvements</v>
          </cell>
        </row>
        <row r="1350">
          <cell r="K1350">
            <v>2022</v>
          </cell>
          <cell r="X1350">
            <v>0</v>
          </cell>
          <cell r="AE1350" t="str">
            <v>Misc. Non-Revenue Producing</v>
          </cell>
        </row>
        <row r="1351">
          <cell r="K1351">
            <v>2024</v>
          </cell>
          <cell r="X1351">
            <v>0</v>
          </cell>
          <cell r="AE1351" t="str">
            <v>Misc. Non-Revenue Producing</v>
          </cell>
        </row>
        <row r="1352">
          <cell r="K1352">
            <v>2026</v>
          </cell>
          <cell r="X1352">
            <v>0</v>
          </cell>
          <cell r="AE1352" t="str">
            <v>Misc. Non-Revenue Producing</v>
          </cell>
        </row>
        <row r="1353">
          <cell r="K1353">
            <v>2028</v>
          </cell>
          <cell r="X1353">
            <v>12491</v>
          </cell>
          <cell r="AE1353" t="str">
            <v>Cathodic Protection</v>
          </cell>
        </row>
        <row r="1354">
          <cell r="K1354">
            <v>2029</v>
          </cell>
          <cell r="X1354">
            <v>12803</v>
          </cell>
          <cell r="AE1354" t="str">
            <v>Cathodic Protection</v>
          </cell>
        </row>
        <row r="1355">
          <cell r="K1355">
            <v>2026</v>
          </cell>
          <cell r="X1355">
            <v>17063</v>
          </cell>
          <cell r="AE1355" t="str">
            <v>Cathodic Protection</v>
          </cell>
        </row>
        <row r="1356">
          <cell r="K1356">
            <v>2027</v>
          </cell>
          <cell r="X1356">
            <v>20484</v>
          </cell>
          <cell r="AE1356" t="str">
            <v>Tools and Shop Equipment</v>
          </cell>
        </row>
        <row r="1357">
          <cell r="K1357">
            <v>2025</v>
          </cell>
          <cell r="X1357">
            <v>19500</v>
          </cell>
          <cell r="AE1357" t="str">
            <v>Tools and Shop Equipment</v>
          </cell>
        </row>
        <row r="1358">
          <cell r="K1358">
            <v>2021</v>
          </cell>
          <cell r="X1358">
            <v>14184</v>
          </cell>
          <cell r="AE1358" t="str">
            <v>Meter/Reg Install - Res</v>
          </cell>
        </row>
        <row r="1359">
          <cell r="K1359">
            <v>2020</v>
          </cell>
          <cell r="X1359">
            <v>13836</v>
          </cell>
          <cell r="AE1359" t="str">
            <v>Meter/Reg Install - Res</v>
          </cell>
        </row>
        <row r="1360">
          <cell r="K1360">
            <v>2027</v>
          </cell>
          <cell r="X1360">
            <v>16452</v>
          </cell>
          <cell r="AE1360" t="str">
            <v>Meter/Reg Install - Res</v>
          </cell>
        </row>
        <row r="1361">
          <cell r="K1361">
            <v>2018</v>
          </cell>
          <cell r="X1361">
            <v>2470.8200000000002</v>
          </cell>
          <cell r="AE1361" t="str">
            <v>Meter/Reg Install - Res</v>
          </cell>
        </row>
        <row r="1362">
          <cell r="K1362">
            <v>2019</v>
          </cell>
          <cell r="X1362">
            <v>13500</v>
          </cell>
          <cell r="AE1362" t="str">
            <v>Meter/Reg Install - Res</v>
          </cell>
        </row>
        <row r="1363">
          <cell r="K1363">
            <v>2019</v>
          </cell>
          <cell r="X1363">
            <v>1500</v>
          </cell>
          <cell r="AE1363" t="str">
            <v>Meter/Reg Install - Res</v>
          </cell>
        </row>
        <row r="1364">
          <cell r="K1364">
            <v>2024</v>
          </cell>
          <cell r="X1364">
            <v>15276</v>
          </cell>
          <cell r="AE1364" t="str">
            <v>Meter/Reg Install - Res</v>
          </cell>
        </row>
        <row r="1365">
          <cell r="K1365">
            <v>2021</v>
          </cell>
          <cell r="X1365">
            <v>215376</v>
          </cell>
          <cell r="AE1365" t="str">
            <v>Service Line Replacements</v>
          </cell>
        </row>
        <row r="1366">
          <cell r="K1366">
            <v>2028</v>
          </cell>
          <cell r="X1366">
            <v>256019</v>
          </cell>
          <cell r="AE1366" t="str">
            <v>Service Line Replacements</v>
          </cell>
        </row>
        <row r="1367">
          <cell r="K1367">
            <v>2027</v>
          </cell>
          <cell r="X1367">
            <v>49644</v>
          </cell>
          <cell r="AE1367" t="str">
            <v>Municipal Improvements</v>
          </cell>
        </row>
        <row r="1368">
          <cell r="K1368">
            <v>2020</v>
          </cell>
          <cell r="X1368">
            <v>0</v>
          </cell>
          <cell r="AE1368" t="str">
            <v>Misc. Non-Revenue Producing</v>
          </cell>
        </row>
        <row r="1369">
          <cell r="K1369">
            <v>2018</v>
          </cell>
          <cell r="X1369">
            <v>0</v>
          </cell>
          <cell r="AE1369" t="str">
            <v>Misc. Non-Revenue Producing</v>
          </cell>
        </row>
        <row r="1370">
          <cell r="K1370">
            <v>2029</v>
          </cell>
          <cell r="X1370">
            <v>0</v>
          </cell>
          <cell r="AE1370" t="str">
            <v>Misc. Non-Revenue Producing</v>
          </cell>
        </row>
        <row r="1371">
          <cell r="K1371">
            <v>2023</v>
          </cell>
          <cell r="X1371">
            <v>0</v>
          </cell>
          <cell r="AE1371" t="str">
            <v>Misc. Non-Revenue Producing</v>
          </cell>
        </row>
        <row r="1372">
          <cell r="K1372">
            <v>2018</v>
          </cell>
          <cell r="X1372">
            <v>0</v>
          </cell>
          <cell r="AE1372" t="str">
            <v>Misc. Non-Revenue Producing</v>
          </cell>
        </row>
        <row r="1373">
          <cell r="K1373">
            <v>2027</v>
          </cell>
          <cell r="X1373">
            <v>0</v>
          </cell>
          <cell r="AE1373" t="str">
            <v>Misc. Non-Revenue Producing</v>
          </cell>
        </row>
        <row r="1374">
          <cell r="K1374">
            <v>2028</v>
          </cell>
          <cell r="X1374">
            <v>0</v>
          </cell>
          <cell r="AE1374" t="str">
            <v>Misc. Non-Revenue Producing</v>
          </cell>
        </row>
        <row r="1375">
          <cell r="K1375">
            <v>2021</v>
          </cell>
          <cell r="X1375">
            <v>0</v>
          </cell>
          <cell r="AE1375" t="str">
            <v>Misc. Non-Revenue Producing</v>
          </cell>
        </row>
        <row r="1376">
          <cell r="K1376">
            <v>2022</v>
          </cell>
          <cell r="X1376">
            <v>0</v>
          </cell>
          <cell r="AE1376" t="str">
            <v>Misc. Non-Revenue Producing</v>
          </cell>
        </row>
        <row r="1377">
          <cell r="K1377">
            <v>2029</v>
          </cell>
          <cell r="X1377">
            <v>0</v>
          </cell>
          <cell r="AE1377" t="str">
            <v>Misc. Non-Revenue Producing</v>
          </cell>
        </row>
        <row r="1378">
          <cell r="K1378">
            <v>2022</v>
          </cell>
          <cell r="X1378">
            <v>0</v>
          </cell>
          <cell r="AE1378" t="str">
            <v>Misc. Non-Revenue Producing</v>
          </cell>
        </row>
        <row r="1379">
          <cell r="K1379">
            <v>2027</v>
          </cell>
          <cell r="X1379">
            <v>0</v>
          </cell>
          <cell r="AE1379" t="str">
            <v>Misc. Non-Revenue Producing</v>
          </cell>
        </row>
        <row r="1380">
          <cell r="K1380">
            <v>2029</v>
          </cell>
          <cell r="X1380">
            <v>0</v>
          </cell>
          <cell r="AE1380" t="str">
            <v>Misc. Non-Revenue Producing</v>
          </cell>
        </row>
        <row r="1381">
          <cell r="K1381">
            <v>2027</v>
          </cell>
          <cell r="X1381">
            <v>0</v>
          </cell>
          <cell r="AE1381" t="str">
            <v>Misc. Non-Revenue Producing</v>
          </cell>
        </row>
        <row r="1382">
          <cell r="K1382">
            <v>2019</v>
          </cell>
          <cell r="X1382">
            <v>0</v>
          </cell>
          <cell r="AE1382" t="str">
            <v>Misc. Non-Revenue Producing</v>
          </cell>
        </row>
        <row r="1383">
          <cell r="K1383">
            <v>2019</v>
          </cell>
          <cell r="X1383">
            <v>0</v>
          </cell>
          <cell r="AE1383" t="str">
            <v>Misc. Non-Revenue Producing</v>
          </cell>
        </row>
        <row r="1384">
          <cell r="K1384">
            <v>2027</v>
          </cell>
          <cell r="X1384">
            <v>0</v>
          </cell>
          <cell r="AE1384" t="str">
            <v>Misc. Non-Revenue Producing</v>
          </cell>
        </row>
        <row r="1385">
          <cell r="K1385">
            <v>2024</v>
          </cell>
          <cell r="X1385">
            <v>0</v>
          </cell>
          <cell r="AE1385" t="str">
            <v>Misc. Non-Revenue Producing</v>
          </cell>
        </row>
        <row r="1386">
          <cell r="K1386">
            <v>2025</v>
          </cell>
          <cell r="X1386">
            <v>0</v>
          </cell>
          <cell r="AE1386" t="str">
            <v>Misc. Non-Revenue Producing</v>
          </cell>
        </row>
        <row r="1387">
          <cell r="K1387">
            <v>2021</v>
          </cell>
          <cell r="X1387">
            <v>0</v>
          </cell>
          <cell r="AE1387" t="str">
            <v>Cast Iron/Bare Steel Main Repl.</v>
          </cell>
        </row>
        <row r="1388">
          <cell r="K1388">
            <v>2019</v>
          </cell>
          <cell r="X1388">
            <v>0</v>
          </cell>
          <cell r="AE1388" t="str">
            <v>Cast Iron/Bare Steel Main Repl.</v>
          </cell>
        </row>
        <row r="1389">
          <cell r="K1389">
            <v>2019</v>
          </cell>
          <cell r="X1389">
            <v>649155.6</v>
          </cell>
          <cell r="AE1389" t="str">
            <v>Cast Iron/Bare Steel Main Repl.</v>
          </cell>
        </row>
        <row r="1390">
          <cell r="K1390">
            <v>2018</v>
          </cell>
          <cell r="X1390">
            <v>115276.3</v>
          </cell>
          <cell r="AE1390" t="str">
            <v>Cast Iron/Bare Steel Main Repl.</v>
          </cell>
        </row>
        <row r="1391">
          <cell r="K1391">
            <v>2020</v>
          </cell>
          <cell r="X1391">
            <v>0</v>
          </cell>
          <cell r="AE1391" t="str">
            <v>Cast Iron/Bare Steel Main Repl.</v>
          </cell>
        </row>
        <row r="1392">
          <cell r="K1392">
            <v>2018</v>
          </cell>
          <cell r="X1392">
            <v>86482</v>
          </cell>
          <cell r="AE1392" t="str">
            <v>Tools and Shop Equipment</v>
          </cell>
        </row>
        <row r="1393">
          <cell r="K1393">
            <v>2019</v>
          </cell>
          <cell r="X1393">
            <v>48708</v>
          </cell>
          <cell r="AE1393" t="str">
            <v>Tools and Shop Equipment</v>
          </cell>
        </row>
        <row r="1394">
          <cell r="K1394">
            <v>2023</v>
          </cell>
          <cell r="X1394">
            <v>57984</v>
          </cell>
          <cell r="AE1394" t="str">
            <v>Tools and Shop Equipment</v>
          </cell>
        </row>
        <row r="1395">
          <cell r="K1395">
            <v>2024</v>
          </cell>
          <cell r="X1395">
            <v>0</v>
          </cell>
          <cell r="AE1395" t="str">
            <v>Tools and Shop Equipment</v>
          </cell>
        </row>
        <row r="1396">
          <cell r="K1396">
            <v>2019</v>
          </cell>
          <cell r="X1396">
            <v>0</v>
          </cell>
          <cell r="AE1396" t="str">
            <v>Tools and Shop Equipment</v>
          </cell>
        </row>
        <row r="1397">
          <cell r="K1397">
            <v>2024</v>
          </cell>
          <cell r="X1397">
            <v>77268</v>
          </cell>
          <cell r="AE1397" t="str">
            <v>Tools and Shop Equipment</v>
          </cell>
        </row>
        <row r="1398">
          <cell r="K1398">
            <v>2027</v>
          </cell>
          <cell r="X1398">
            <v>0</v>
          </cell>
          <cell r="AE1398" t="str">
            <v>Tools and Shop Equipment</v>
          </cell>
        </row>
        <row r="1399">
          <cell r="K1399">
            <v>2019</v>
          </cell>
          <cell r="X1399">
            <v>63868</v>
          </cell>
          <cell r="AE1399" t="str">
            <v>Tools and Shop Equipment</v>
          </cell>
        </row>
        <row r="1400">
          <cell r="K1400">
            <v>2021</v>
          </cell>
          <cell r="X1400">
            <v>68448</v>
          </cell>
          <cell r="AE1400" t="str">
            <v>Tools and Shop Equipment</v>
          </cell>
        </row>
        <row r="1401">
          <cell r="K1401">
            <v>2020</v>
          </cell>
          <cell r="X1401">
            <v>0</v>
          </cell>
          <cell r="AE1401" t="str">
            <v>Tools and Shop Equipment</v>
          </cell>
        </row>
        <row r="1402">
          <cell r="K1402">
            <v>2023</v>
          </cell>
          <cell r="X1402">
            <v>82788</v>
          </cell>
          <cell r="AE1402" t="str">
            <v>New Revenue Services</v>
          </cell>
        </row>
        <row r="1403">
          <cell r="K1403">
            <v>2025</v>
          </cell>
          <cell r="X1403">
            <v>3744360</v>
          </cell>
          <cell r="AE1403" t="str">
            <v>New Revenue Services</v>
          </cell>
        </row>
        <row r="1404">
          <cell r="K1404">
            <v>2021</v>
          </cell>
          <cell r="X1404">
            <v>3392208</v>
          </cell>
          <cell r="AE1404" t="str">
            <v>New Revenue Services</v>
          </cell>
        </row>
        <row r="1405">
          <cell r="K1405">
            <v>2024</v>
          </cell>
          <cell r="X1405">
            <v>405888</v>
          </cell>
          <cell r="AE1405" t="str">
            <v>New Revenue Services</v>
          </cell>
        </row>
        <row r="1406">
          <cell r="K1406">
            <v>2022</v>
          </cell>
          <cell r="X1406">
            <v>353220</v>
          </cell>
          <cell r="AE1406" t="str">
            <v>New Revenue Services</v>
          </cell>
        </row>
        <row r="1407">
          <cell r="K1407">
            <v>2027</v>
          </cell>
          <cell r="X1407">
            <v>3596724</v>
          </cell>
          <cell r="AE1407" t="str">
            <v>New Revenue Services</v>
          </cell>
        </row>
        <row r="1408">
          <cell r="K1408">
            <v>2028</v>
          </cell>
          <cell r="X1408">
            <v>3686640</v>
          </cell>
          <cell r="AE1408" t="str">
            <v>New Revenue Services</v>
          </cell>
        </row>
        <row r="1409">
          <cell r="K1409">
            <v>2018</v>
          </cell>
          <cell r="X1409">
            <v>91700</v>
          </cell>
          <cell r="AE1409" t="str">
            <v>Regulators</v>
          </cell>
        </row>
        <row r="1410">
          <cell r="K1410">
            <v>2024</v>
          </cell>
          <cell r="X1410">
            <v>0</v>
          </cell>
          <cell r="AE1410" t="str">
            <v>New Revenue Mains</v>
          </cell>
        </row>
        <row r="1411">
          <cell r="K1411">
            <v>2022</v>
          </cell>
          <cell r="X1411">
            <v>0</v>
          </cell>
          <cell r="AE1411" t="str">
            <v>New Revenue Mains</v>
          </cell>
        </row>
        <row r="1412">
          <cell r="K1412">
            <v>2022</v>
          </cell>
          <cell r="X1412">
            <v>4688291</v>
          </cell>
          <cell r="AE1412" t="str">
            <v>New Revenue Mains</v>
          </cell>
        </row>
        <row r="1413">
          <cell r="K1413">
            <v>2020</v>
          </cell>
          <cell r="X1413">
            <v>3876768</v>
          </cell>
          <cell r="AE1413" t="str">
            <v>New Revenue Mains</v>
          </cell>
        </row>
        <row r="1414">
          <cell r="K1414">
            <v>2028</v>
          </cell>
          <cell r="X1414">
            <v>4723464</v>
          </cell>
          <cell r="AE1414" t="str">
            <v>New Revenue Mains</v>
          </cell>
        </row>
        <row r="1415">
          <cell r="K1415">
            <v>2026</v>
          </cell>
          <cell r="X1415">
            <v>0</v>
          </cell>
          <cell r="AE1415" t="str">
            <v>Transportation Vehicles</v>
          </cell>
        </row>
        <row r="1416">
          <cell r="K1416">
            <v>2024</v>
          </cell>
          <cell r="X1416">
            <v>83210</v>
          </cell>
          <cell r="AE1416" t="str">
            <v>Transportation Vehicles</v>
          </cell>
        </row>
        <row r="1417">
          <cell r="K1417">
            <v>2026</v>
          </cell>
          <cell r="X1417">
            <v>87422</v>
          </cell>
          <cell r="AE1417" t="str">
            <v>Transportation Vehicles</v>
          </cell>
        </row>
        <row r="1418">
          <cell r="K1418">
            <v>2021</v>
          </cell>
          <cell r="X1418">
            <v>77268</v>
          </cell>
          <cell r="AE1418" t="str">
            <v>Transportation Vehicles</v>
          </cell>
        </row>
        <row r="1419">
          <cell r="K1419">
            <v>2021</v>
          </cell>
          <cell r="X1419">
            <v>0</v>
          </cell>
          <cell r="AE1419" t="str">
            <v>Testing and Measuring Equipment</v>
          </cell>
        </row>
        <row r="1420">
          <cell r="K1420">
            <v>2028</v>
          </cell>
          <cell r="X1420">
            <v>0</v>
          </cell>
          <cell r="AE1420" t="str">
            <v>Office Equipment</v>
          </cell>
        </row>
        <row r="1421">
          <cell r="K1421">
            <v>2018</v>
          </cell>
          <cell r="X1421">
            <v>0</v>
          </cell>
          <cell r="AE1421" t="str">
            <v>Improvements to Property</v>
          </cell>
        </row>
        <row r="1422">
          <cell r="K1422">
            <v>2027</v>
          </cell>
          <cell r="X1422">
            <v>100000</v>
          </cell>
          <cell r="AE1422" t="str">
            <v>Communication Equipment</v>
          </cell>
        </row>
        <row r="1423">
          <cell r="K1423">
            <v>2029</v>
          </cell>
          <cell r="X1423">
            <v>100000</v>
          </cell>
          <cell r="AE1423" t="str">
            <v>Communication Equipment</v>
          </cell>
        </row>
        <row r="1424">
          <cell r="K1424">
            <v>2023</v>
          </cell>
          <cell r="X1424">
            <v>0</v>
          </cell>
          <cell r="AE1424" t="str">
            <v>Communication Equipment</v>
          </cell>
        </row>
        <row r="1425">
          <cell r="K1425">
            <v>2026</v>
          </cell>
          <cell r="X1425">
            <v>0</v>
          </cell>
          <cell r="AE1425" t="str">
            <v>Communication Equipment</v>
          </cell>
        </row>
        <row r="1426">
          <cell r="K1426">
            <v>2021</v>
          </cell>
          <cell r="X1426">
            <v>168096</v>
          </cell>
          <cell r="AE1426" t="str">
            <v>Main Replacements</v>
          </cell>
        </row>
        <row r="1427">
          <cell r="K1427">
            <v>2024</v>
          </cell>
          <cell r="X1427">
            <v>45252</v>
          </cell>
          <cell r="AE1427" t="str">
            <v>Main Replacements</v>
          </cell>
        </row>
        <row r="1428">
          <cell r="K1428">
            <v>2020</v>
          </cell>
          <cell r="X1428">
            <v>41004</v>
          </cell>
          <cell r="AE1428" t="str">
            <v>Main Replacements</v>
          </cell>
        </row>
        <row r="1429">
          <cell r="K1429">
            <v>2026</v>
          </cell>
          <cell r="X1429">
            <v>47544</v>
          </cell>
          <cell r="AE1429" t="str">
            <v>Main Replacements</v>
          </cell>
        </row>
        <row r="1430">
          <cell r="K1430">
            <v>2024</v>
          </cell>
          <cell r="X1430">
            <v>101831</v>
          </cell>
          <cell r="AE1430" t="str">
            <v>Main Replacements</v>
          </cell>
        </row>
        <row r="1431">
          <cell r="K1431">
            <v>2021</v>
          </cell>
          <cell r="X1431">
            <v>378216</v>
          </cell>
          <cell r="AE1431" t="str">
            <v>Main Replacements</v>
          </cell>
        </row>
        <row r="1432">
          <cell r="K1432">
            <v>2024</v>
          </cell>
          <cell r="X1432">
            <v>407304</v>
          </cell>
          <cell r="AE1432" t="str">
            <v>Main Replacements</v>
          </cell>
        </row>
        <row r="1433">
          <cell r="K1433">
            <v>2027</v>
          </cell>
          <cell r="X1433">
            <v>109656</v>
          </cell>
          <cell r="AE1433" t="str">
            <v>Main Replacements</v>
          </cell>
        </row>
        <row r="1434">
          <cell r="K1434">
            <v>2022</v>
          </cell>
          <cell r="X1434">
            <v>8616</v>
          </cell>
          <cell r="AE1434" t="str">
            <v>Main Replacements</v>
          </cell>
        </row>
        <row r="1435">
          <cell r="K1435">
            <v>2022</v>
          </cell>
          <cell r="X1435">
            <v>2148</v>
          </cell>
          <cell r="AE1435" t="str">
            <v>Main Replacements</v>
          </cell>
        </row>
        <row r="1436">
          <cell r="K1436">
            <v>2019</v>
          </cell>
          <cell r="X1436">
            <v>7992</v>
          </cell>
          <cell r="AE1436" t="str">
            <v>Main Replacements</v>
          </cell>
        </row>
        <row r="1437">
          <cell r="K1437">
            <v>2019</v>
          </cell>
          <cell r="X1437">
            <v>300000</v>
          </cell>
          <cell r="AE1437" t="str">
            <v>Main Replacements</v>
          </cell>
        </row>
        <row r="1438">
          <cell r="K1438">
            <v>2018</v>
          </cell>
          <cell r="X1438">
            <v>341060.37</v>
          </cell>
          <cell r="AE1438" t="str">
            <v>Main Replacements</v>
          </cell>
        </row>
        <row r="1439">
          <cell r="K1439">
            <v>2026</v>
          </cell>
          <cell r="X1439">
            <v>950952</v>
          </cell>
          <cell r="AE1439" t="str">
            <v>Main Replacements</v>
          </cell>
        </row>
        <row r="1440">
          <cell r="K1440">
            <v>2018</v>
          </cell>
          <cell r="X1440">
            <v>954215.21</v>
          </cell>
          <cell r="AE1440" t="str">
            <v>Main Replacements</v>
          </cell>
        </row>
        <row r="1441">
          <cell r="K1441">
            <v>2026</v>
          </cell>
          <cell r="X1441">
            <v>204996</v>
          </cell>
          <cell r="AE1441" t="str">
            <v>Main Replacements</v>
          </cell>
        </row>
        <row r="1442">
          <cell r="K1442">
            <v>2027</v>
          </cell>
          <cell r="X1442">
            <v>6240</v>
          </cell>
          <cell r="AE1442" t="str">
            <v>Regulators</v>
          </cell>
        </row>
        <row r="1443">
          <cell r="K1443">
            <v>2023</v>
          </cell>
          <cell r="X1443">
            <v>254568</v>
          </cell>
          <cell r="AE1443" t="str">
            <v>Meter/Reg Install - Res</v>
          </cell>
        </row>
        <row r="1444">
          <cell r="K1444">
            <v>2020</v>
          </cell>
          <cell r="X1444">
            <v>26268</v>
          </cell>
          <cell r="AE1444" t="str">
            <v>Meter/Reg Install - Res</v>
          </cell>
        </row>
        <row r="1445">
          <cell r="K1445">
            <v>2021</v>
          </cell>
          <cell r="X1445">
            <v>12924</v>
          </cell>
          <cell r="AE1445" t="str">
            <v>Meter/Reg Install - Res</v>
          </cell>
        </row>
        <row r="1446">
          <cell r="K1446">
            <v>2029</v>
          </cell>
          <cell r="X1446">
            <v>15744</v>
          </cell>
          <cell r="AE1446" t="str">
            <v>Meter/Reg Install - Res</v>
          </cell>
        </row>
        <row r="1447">
          <cell r="K1447">
            <v>2021</v>
          </cell>
          <cell r="X1447">
            <v>116303</v>
          </cell>
          <cell r="AE1447" t="str">
            <v>Meter/Reg Install - Res</v>
          </cell>
        </row>
        <row r="1448">
          <cell r="K1448">
            <v>2022</v>
          </cell>
          <cell r="X1448">
            <v>0</v>
          </cell>
          <cell r="AE1448" t="str">
            <v>Meter/Reg Install - Res</v>
          </cell>
        </row>
        <row r="1449">
          <cell r="K1449">
            <v>2029</v>
          </cell>
          <cell r="X1449">
            <v>0</v>
          </cell>
          <cell r="AE1449" t="str">
            <v>Meter/Reg Install - Res</v>
          </cell>
        </row>
        <row r="1450">
          <cell r="K1450">
            <v>2021</v>
          </cell>
          <cell r="X1450">
            <v>0</v>
          </cell>
          <cell r="AE1450" t="str">
            <v>Meter/Reg Install - Res</v>
          </cell>
        </row>
        <row r="1451">
          <cell r="K1451">
            <v>2023</v>
          </cell>
          <cell r="X1451">
            <v>0</v>
          </cell>
          <cell r="AE1451" t="str">
            <v>Meter/Reg Install - Res</v>
          </cell>
        </row>
        <row r="1452">
          <cell r="K1452">
            <v>2023</v>
          </cell>
          <cell r="X1452">
            <v>20364</v>
          </cell>
          <cell r="AE1452" t="str">
            <v>Meter/Reg Install - Res</v>
          </cell>
        </row>
        <row r="1453">
          <cell r="K1453">
            <v>2020</v>
          </cell>
          <cell r="X1453">
            <v>18912</v>
          </cell>
          <cell r="AE1453" t="str">
            <v>Meter/Reg Install - Res</v>
          </cell>
        </row>
        <row r="1454">
          <cell r="K1454">
            <v>2022</v>
          </cell>
          <cell r="X1454">
            <v>19871</v>
          </cell>
          <cell r="AE1454" t="str">
            <v>Meter/Reg Install - Res</v>
          </cell>
        </row>
        <row r="1455">
          <cell r="K1455">
            <v>2028</v>
          </cell>
          <cell r="X1455">
            <v>2556</v>
          </cell>
          <cell r="AE1455" t="str">
            <v>Meter/Reg Install - Res</v>
          </cell>
        </row>
        <row r="1456">
          <cell r="K1456">
            <v>2028</v>
          </cell>
          <cell r="X1456">
            <v>0</v>
          </cell>
          <cell r="AE1456" t="str">
            <v>Alternative Fueling Stations</v>
          </cell>
        </row>
        <row r="1457">
          <cell r="K1457">
            <v>2020</v>
          </cell>
          <cell r="X1457">
            <v>0</v>
          </cell>
          <cell r="AE1457" t="str">
            <v>Alternative Fueling Stations</v>
          </cell>
        </row>
        <row r="1458">
          <cell r="K1458">
            <v>2025</v>
          </cell>
          <cell r="X1458">
            <v>59435</v>
          </cell>
          <cell r="AE1458" t="str">
            <v>Service Line Replacements</v>
          </cell>
        </row>
        <row r="1459">
          <cell r="K1459">
            <v>2019</v>
          </cell>
          <cell r="X1459">
            <v>51251</v>
          </cell>
          <cell r="AE1459" t="str">
            <v>Service Line Replacements</v>
          </cell>
        </row>
        <row r="1460">
          <cell r="K1460">
            <v>2028</v>
          </cell>
          <cell r="X1460">
            <v>128004</v>
          </cell>
          <cell r="AE1460" t="str">
            <v>Service Line Replacements</v>
          </cell>
        </row>
        <row r="1461">
          <cell r="K1461">
            <v>2028</v>
          </cell>
          <cell r="X1461">
            <v>279240</v>
          </cell>
          <cell r="AE1461" t="str">
            <v>Municipal Improvements</v>
          </cell>
        </row>
        <row r="1462">
          <cell r="K1462">
            <v>2026</v>
          </cell>
          <cell r="X1462">
            <v>1013112</v>
          </cell>
          <cell r="AE1462" t="str">
            <v>Municipal Improvements</v>
          </cell>
        </row>
        <row r="1463">
          <cell r="K1463">
            <v>2023</v>
          </cell>
          <cell r="X1463">
            <v>2556</v>
          </cell>
          <cell r="AE1463" t="str">
            <v>Municipal Improvements</v>
          </cell>
        </row>
        <row r="1464">
          <cell r="K1464">
            <v>2025</v>
          </cell>
          <cell r="X1464">
            <v>11256</v>
          </cell>
          <cell r="AE1464" t="str">
            <v>Municipal Improvements</v>
          </cell>
        </row>
        <row r="1465">
          <cell r="K1465">
            <v>2019</v>
          </cell>
          <cell r="X1465">
            <v>1600007</v>
          </cell>
          <cell r="AE1465" t="str">
            <v>Municipal Improvements</v>
          </cell>
        </row>
        <row r="1466">
          <cell r="K1466">
            <v>2020</v>
          </cell>
          <cell r="X1466">
            <v>420000</v>
          </cell>
          <cell r="AE1466" t="str">
            <v>Municipal Improvements</v>
          </cell>
        </row>
        <row r="1467">
          <cell r="K1467">
            <v>2027</v>
          </cell>
          <cell r="X1467">
            <v>2363928</v>
          </cell>
          <cell r="AE1467" t="str">
            <v>Municipal Improvements</v>
          </cell>
        </row>
        <row r="1468">
          <cell r="K1468">
            <v>2025</v>
          </cell>
          <cell r="X1468">
            <v>536040</v>
          </cell>
          <cell r="AE1468" t="str">
            <v>Municipal Improvements</v>
          </cell>
        </row>
        <row r="1469">
          <cell r="K1469">
            <v>2022</v>
          </cell>
          <cell r="X1469">
            <v>1852200</v>
          </cell>
          <cell r="AE1469" t="str">
            <v>Municipal Improvements</v>
          </cell>
        </row>
        <row r="1470">
          <cell r="K1470">
            <v>2021</v>
          </cell>
          <cell r="X1470">
            <v>1764000</v>
          </cell>
          <cell r="AE1470" t="str">
            <v>Municipal Improvements</v>
          </cell>
        </row>
        <row r="1471">
          <cell r="K1471">
            <v>2028</v>
          </cell>
          <cell r="X1471">
            <v>2482127</v>
          </cell>
          <cell r="AE1471" t="str">
            <v>Municipal Improvements</v>
          </cell>
        </row>
        <row r="1472">
          <cell r="K1472">
            <v>2019</v>
          </cell>
          <cell r="X1472">
            <v>399996</v>
          </cell>
          <cell r="AE1472" t="str">
            <v>Municipal Improvements</v>
          </cell>
        </row>
        <row r="1473">
          <cell r="K1473">
            <v>2029</v>
          </cell>
          <cell r="X1473">
            <v>121608</v>
          </cell>
          <cell r="AE1473" t="str">
            <v>Distribution System Improvements</v>
          </cell>
        </row>
        <row r="1474">
          <cell r="K1474">
            <v>2029</v>
          </cell>
          <cell r="X1474">
            <v>6396</v>
          </cell>
          <cell r="AE1474" t="str">
            <v>Distribution System Improvements</v>
          </cell>
        </row>
        <row r="1475">
          <cell r="K1475">
            <v>2024</v>
          </cell>
          <cell r="X1475">
            <v>107484</v>
          </cell>
          <cell r="AE1475" t="str">
            <v>Distribution System Improvements</v>
          </cell>
        </row>
        <row r="1476">
          <cell r="K1476">
            <v>2023</v>
          </cell>
          <cell r="X1476">
            <v>0</v>
          </cell>
          <cell r="AE1476" t="str">
            <v>Communication Equipment</v>
          </cell>
        </row>
        <row r="1477">
          <cell r="K1477">
            <v>2023</v>
          </cell>
          <cell r="X1477">
            <v>0</v>
          </cell>
          <cell r="AE1477" t="str">
            <v>Communication Equipment</v>
          </cell>
        </row>
        <row r="1478">
          <cell r="K1478">
            <v>2028</v>
          </cell>
          <cell r="X1478">
            <v>0</v>
          </cell>
          <cell r="AE1478" t="str">
            <v>Communication Equipment</v>
          </cell>
        </row>
        <row r="1479">
          <cell r="K1479">
            <v>2025</v>
          </cell>
          <cell r="X1479">
            <v>0</v>
          </cell>
          <cell r="AE1479" t="str">
            <v>Communication Equipment</v>
          </cell>
        </row>
        <row r="1480">
          <cell r="K1480">
            <v>2027</v>
          </cell>
          <cell r="X1480">
            <v>0</v>
          </cell>
          <cell r="AE1480" t="str">
            <v>Communication Equipment</v>
          </cell>
        </row>
        <row r="1481">
          <cell r="K1481">
            <v>2021</v>
          </cell>
          <cell r="X1481">
            <v>0</v>
          </cell>
          <cell r="AE1481" t="str">
            <v>Communication Equipment</v>
          </cell>
        </row>
        <row r="1482">
          <cell r="K1482">
            <v>2023</v>
          </cell>
          <cell r="X1482">
            <v>88296</v>
          </cell>
          <cell r="AE1482" t="str">
            <v>Main Replacements</v>
          </cell>
        </row>
        <row r="1483">
          <cell r="K1483">
            <v>2028</v>
          </cell>
          <cell r="X1483">
            <v>0</v>
          </cell>
          <cell r="AE1483" t="str">
            <v>Main Replacements</v>
          </cell>
        </row>
        <row r="1484">
          <cell r="K1484">
            <v>2023</v>
          </cell>
          <cell r="X1484">
            <v>0</v>
          </cell>
          <cell r="AE1484" t="str">
            <v>Main Replacements</v>
          </cell>
        </row>
        <row r="1485">
          <cell r="K1485">
            <v>2025</v>
          </cell>
          <cell r="X1485">
            <v>0</v>
          </cell>
          <cell r="AE1485" t="str">
            <v>Main Replacements</v>
          </cell>
        </row>
        <row r="1486">
          <cell r="K1486">
            <v>2024</v>
          </cell>
          <cell r="X1486">
            <v>0</v>
          </cell>
          <cell r="AE1486" t="str">
            <v>Main Replacements</v>
          </cell>
        </row>
        <row r="1487">
          <cell r="K1487">
            <v>2027</v>
          </cell>
          <cell r="X1487">
            <v>95099</v>
          </cell>
          <cell r="AE1487" t="str">
            <v>Main Replacements</v>
          </cell>
        </row>
        <row r="1488">
          <cell r="K1488">
            <v>2029</v>
          </cell>
          <cell r="X1488">
            <v>409620</v>
          </cell>
          <cell r="AE1488" t="str">
            <v>Main Replacements</v>
          </cell>
        </row>
        <row r="1489">
          <cell r="K1489">
            <v>2023</v>
          </cell>
          <cell r="X1489">
            <v>753216</v>
          </cell>
          <cell r="AE1489" t="str">
            <v>Main Replacements</v>
          </cell>
        </row>
        <row r="1490">
          <cell r="K1490">
            <v>2022</v>
          </cell>
          <cell r="X1490">
            <v>5519</v>
          </cell>
          <cell r="AE1490" t="str">
            <v>Regulators</v>
          </cell>
        </row>
        <row r="1491">
          <cell r="K1491">
            <v>2020</v>
          </cell>
          <cell r="X1491">
            <v>0</v>
          </cell>
          <cell r="AE1491" t="str">
            <v>Regulators</v>
          </cell>
        </row>
        <row r="1492">
          <cell r="K1492">
            <v>2025</v>
          </cell>
          <cell r="X1492">
            <v>0</v>
          </cell>
          <cell r="AE1492" t="str">
            <v>Regulators</v>
          </cell>
        </row>
        <row r="1493">
          <cell r="K1493">
            <v>2024</v>
          </cell>
          <cell r="X1493">
            <v>0</v>
          </cell>
          <cell r="AE1493" t="str">
            <v>Regulators</v>
          </cell>
        </row>
        <row r="1494">
          <cell r="K1494">
            <v>2022</v>
          </cell>
          <cell r="X1494">
            <v>0</v>
          </cell>
          <cell r="AE1494" t="str">
            <v>Alternative Fueling Stations</v>
          </cell>
        </row>
        <row r="1495">
          <cell r="K1495">
            <v>2026</v>
          </cell>
          <cell r="X1495">
            <v>0</v>
          </cell>
          <cell r="AE1495" t="str">
            <v>Alternative Fueling Stations</v>
          </cell>
        </row>
        <row r="1496">
          <cell r="K1496">
            <v>2028</v>
          </cell>
          <cell r="X1496">
            <v>128004</v>
          </cell>
          <cell r="AE1496" t="str">
            <v>Service Line Replacements</v>
          </cell>
        </row>
        <row r="1497">
          <cell r="K1497">
            <v>2023</v>
          </cell>
          <cell r="X1497">
            <v>113136</v>
          </cell>
          <cell r="AE1497" t="str">
            <v>Service Line Replacements</v>
          </cell>
        </row>
        <row r="1498">
          <cell r="K1498">
            <v>2025</v>
          </cell>
          <cell r="X1498">
            <v>118871</v>
          </cell>
          <cell r="AE1498" t="str">
            <v>Service Line Replacements</v>
          </cell>
        </row>
        <row r="1499">
          <cell r="K1499">
            <v>2022</v>
          </cell>
          <cell r="X1499">
            <v>165575</v>
          </cell>
          <cell r="AE1499" t="str">
            <v>Service Line Replacements</v>
          </cell>
        </row>
        <row r="1500">
          <cell r="K1500">
            <v>2020</v>
          </cell>
          <cell r="X1500">
            <v>52535</v>
          </cell>
          <cell r="AE1500" t="str">
            <v>Service Line Replacements</v>
          </cell>
        </row>
        <row r="1501">
          <cell r="K1501">
            <v>2024</v>
          </cell>
          <cell r="X1501">
            <v>811787</v>
          </cell>
          <cell r="AE1501" t="str">
            <v>Service Line Replacements</v>
          </cell>
        </row>
        <row r="1502">
          <cell r="K1502">
            <v>2028</v>
          </cell>
          <cell r="X1502">
            <v>896063</v>
          </cell>
          <cell r="AE1502" t="str">
            <v>Service Line Replacements</v>
          </cell>
        </row>
        <row r="1503">
          <cell r="K1503">
            <v>2019</v>
          </cell>
          <cell r="X1503">
            <v>10500</v>
          </cell>
          <cell r="AE1503" t="str">
            <v>Municipal Improvements</v>
          </cell>
        </row>
        <row r="1504">
          <cell r="K1504">
            <v>2028</v>
          </cell>
          <cell r="X1504">
            <v>16284</v>
          </cell>
          <cell r="AE1504" t="str">
            <v>Municipal Improvements</v>
          </cell>
        </row>
        <row r="1505">
          <cell r="K1505">
            <v>2023</v>
          </cell>
          <cell r="X1505">
            <v>8148</v>
          </cell>
          <cell r="AE1505" t="str">
            <v>Distribution System Improvements</v>
          </cell>
        </row>
        <row r="1506">
          <cell r="K1506">
            <v>2021</v>
          </cell>
          <cell r="X1506">
            <v>147276</v>
          </cell>
          <cell r="AE1506" t="str">
            <v>Distribution System Improvements</v>
          </cell>
        </row>
        <row r="1507">
          <cell r="K1507">
            <v>2018</v>
          </cell>
          <cell r="X1507">
            <v>9519.01</v>
          </cell>
          <cell r="AE1507" t="str">
            <v>Distribution System Improvements</v>
          </cell>
        </row>
        <row r="1508">
          <cell r="K1508">
            <v>2023</v>
          </cell>
          <cell r="X1508">
            <v>13800</v>
          </cell>
          <cell r="AE1508" t="str">
            <v>Distribution System Improvements</v>
          </cell>
        </row>
        <row r="1509">
          <cell r="K1509">
            <v>2026</v>
          </cell>
          <cell r="X1509">
            <v>282312</v>
          </cell>
          <cell r="AE1509" t="str">
            <v>Distribution System Improvements</v>
          </cell>
        </row>
        <row r="1510">
          <cell r="K1510">
            <v>2021</v>
          </cell>
          <cell r="X1510">
            <v>249528</v>
          </cell>
          <cell r="AE1510" t="str">
            <v>Distribution System Improvements</v>
          </cell>
        </row>
        <row r="1511">
          <cell r="K1511">
            <v>2027</v>
          </cell>
          <cell r="X1511">
            <v>289368</v>
          </cell>
          <cell r="AE1511" t="str">
            <v>Distribution System Improvements</v>
          </cell>
        </row>
        <row r="1512">
          <cell r="K1512">
            <v>2021</v>
          </cell>
          <cell r="X1512">
            <v>0</v>
          </cell>
          <cell r="AE1512" t="str">
            <v>Cast Iron/Bare Steel Main Repl.</v>
          </cell>
        </row>
        <row r="1513">
          <cell r="K1513">
            <v>2018</v>
          </cell>
          <cell r="X1513">
            <v>88070.37</v>
          </cell>
          <cell r="AE1513" t="str">
            <v>Cathodic Protection</v>
          </cell>
        </row>
        <row r="1514">
          <cell r="K1514">
            <v>2023</v>
          </cell>
          <cell r="X1514">
            <v>11315</v>
          </cell>
          <cell r="AE1514" t="str">
            <v>Cathodic Protection</v>
          </cell>
        </row>
        <row r="1515">
          <cell r="K1515">
            <v>2020</v>
          </cell>
          <cell r="X1515">
            <v>167051</v>
          </cell>
          <cell r="AE1515" t="str">
            <v>Cathodic Protection</v>
          </cell>
        </row>
        <row r="1516">
          <cell r="K1516">
            <v>2026</v>
          </cell>
          <cell r="X1516">
            <v>0</v>
          </cell>
          <cell r="AE1516" t="str">
            <v>Cathodic Protection</v>
          </cell>
        </row>
        <row r="1517">
          <cell r="K1517">
            <v>2029</v>
          </cell>
          <cell r="X1517">
            <v>208620</v>
          </cell>
          <cell r="AE1517" t="str">
            <v>Cathodic Protection</v>
          </cell>
        </row>
        <row r="1518">
          <cell r="K1518">
            <v>2027</v>
          </cell>
          <cell r="X1518">
            <v>198564</v>
          </cell>
          <cell r="AE1518" t="str">
            <v>Cathodic Protection</v>
          </cell>
        </row>
        <row r="1519">
          <cell r="K1519">
            <v>2028</v>
          </cell>
          <cell r="X1519">
            <v>0</v>
          </cell>
          <cell r="AE1519" t="str">
            <v>Tools and Shop Equipment</v>
          </cell>
        </row>
        <row r="1520">
          <cell r="K1520">
            <v>2018</v>
          </cell>
          <cell r="X1520">
            <v>110000</v>
          </cell>
          <cell r="AE1520" t="str">
            <v>Tools and Shop Equipment</v>
          </cell>
        </row>
        <row r="1521">
          <cell r="K1521">
            <v>2019</v>
          </cell>
          <cell r="X1521">
            <v>16232</v>
          </cell>
          <cell r="AE1521" t="str">
            <v>Tools and Shop Equipment</v>
          </cell>
        </row>
        <row r="1522">
          <cell r="K1522">
            <v>2027</v>
          </cell>
          <cell r="X1522">
            <v>19200</v>
          </cell>
          <cell r="AE1522" t="str">
            <v>Tools and Shop Equipment</v>
          </cell>
        </row>
        <row r="1523">
          <cell r="K1523">
            <v>2019</v>
          </cell>
          <cell r="X1523">
            <v>0</v>
          </cell>
          <cell r="AE1523" t="str">
            <v>Tools and Shop Equipment</v>
          </cell>
        </row>
        <row r="1524">
          <cell r="K1524">
            <v>2020</v>
          </cell>
          <cell r="X1524">
            <v>0</v>
          </cell>
          <cell r="AE1524" t="str">
            <v>Tools and Shop Equipment</v>
          </cell>
        </row>
        <row r="1525">
          <cell r="K1525">
            <v>2027</v>
          </cell>
          <cell r="X1525">
            <v>0</v>
          </cell>
          <cell r="AE1525" t="str">
            <v>Tools and Shop Equipment</v>
          </cell>
        </row>
        <row r="1526">
          <cell r="K1526">
            <v>2027</v>
          </cell>
          <cell r="X1526">
            <v>0</v>
          </cell>
          <cell r="AE1526" t="str">
            <v>Tools and Shop Equipment</v>
          </cell>
        </row>
        <row r="1527">
          <cell r="K1527">
            <v>2026</v>
          </cell>
          <cell r="X1527">
            <v>81180</v>
          </cell>
          <cell r="AE1527" t="str">
            <v>Tools and Shop Equipment</v>
          </cell>
        </row>
        <row r="1528">
          <cell r="K1528">
            <v>2025</v>
          </cell>
          <cell r="X1528">
            <v>0</v>
          </cell>
          <cell r="AE1528" t="str">
            <v>New Revenue Mains</v>
          </cell>
        </row>
        <row r="1529">
          <cell r="K1529">
            <v>2020</v>
          </cell>
          <cell r="X1529">
            <v>1680996</v>
          </cell>
          <cell r="AE1529" t="str">
            <v>New Revenue Mains</v>
          </cell>
        </row>
        <row r="1530">
          <cell r="K1530">
            <v>2026</v>
          </cell>
          <cell r="X1530">
            <v>84693.96</v>
          </cell>
          <cell r="AE1530" t="str">
            <v>Measuring and Regulation Station Equipment</v>
          </cell>
        </row>
        <row r="1531">
          <cell r="K1531">
            <v>2022</v>
          </cell>
          <cell r="X1531">
            <v>4038.36</v>
          </cell>
          <cell r="AE1531" t="str">
            <v>Measuring and Regulation Station Equipment</v>
          </cell>
        </row>
        <row r="1532">
          <cell r="K1532">
            <v>2027</v>
          </cell>
          <cell r="X1532">
            <v>289370.64</v>
          </cell>
          <cell r="AE1532" t="str">
            <v>Measuring and Regulation Station Equipment</v>
          </cell>
        </row>
        <row r="1533">
          <cell r="K1533">
            <v>2025</v>
          </cell>
          <cell r="X1533">
            <v>14496.12</v>
          </cell>
          <cell r="AE1533" t="str">
            <v>Measuring and Regulation Station Equipment</v>
          </cell>
        </row>
        <row r="1534">
          <cell r="K1534">
            <v>2026</v>
          </cell>
          <cell r="X1534">
            <v>282312.96000000002</v>
          </cell>
          <cell r="AE1534" t="str">
            <v>Measuring and Regulation Station Equipment</v>
          </cell>
        </row>
        <row r="1535">
          <cell r="K1535">
            <v>2024</v>
          </cell>
          <cell r="X1535">
            <v>150000</v>
          </cell>
          <cell r="AE1535" t="str">
            <v>Measuring and Regulation Station Equipment</v>
          </cell>
        </row>
        <row r="1536">
          <cell r="K1536">
            <v>2021</v>
          </cell>
          <cell r="X1536">
            <v>249523.44</v>
          </cell>
          <cell r="AE1536" t="str">
            <v>Measuring and Regulation Station Equipment</v>
          </cell>
        </row>
        <row r="1537">
          <cell r="K1537">
            <v>2018</v>
          </cell>
          <cell r="X1537">
            <v>0</v>
          </cell>
          <cell r="AE1537" t="str">
            <v>Tools and Shop Equipment</v>
          </cell>
        </row>
        <row r="1538">
          <cell r="K1538">
            <v>2024</v>
          </cell>
          <cell r="X1538">
            <v>0</v>
          </cell>
          <cell r="AE1538" t="str">
            <v>Tools and Shop Equipment</v>
          </cell>
        </row>
        <row r="1539">
          <cell r="K1539">
            <v>2028</v>
          </cell>
          <cell r="X1539">
            <v>0</v>
          </cell>
          <cell r="AE1539" t="str">
            <v>Tools and Shop Equipment</v>
          </cell>
        </row>
        <row r="1540">
          <cell r="K1540">
            <v>2026</v>
          </cell>
          <cell r="X1540">
            <v>0</v>
          </cell>
          <cell r="AE1540" t="str">
            <v>Tools and Shop Equipment</v>
          </cell>
        </row>
        <row r="1541">
          <cell r="K1541">
            <v>2023</v>
          </cell>
          <cell r="X1541">
            <v>0</v>
          </cell>
          <cell r="AE1541" t="str">
            <v>Tools and Shop Equipment</v>
          </cell>
        </row>
        <row r="1542">
          <cell r="K1542">
            <v>2024</v>
          </cell>
          <cell r="X1542">
            <v>0</v>
          </cell>
          <cell r="AE1542" t="str">
            <v>Transportation Vehicles</v>
          </cell>
        </row>
        <row r="1543">
          <cell r="K1543">
            <v>2025</v>
          </cell>
          <cell r="X1543">
            <v>0</v>
          </cell>
          <cell r="AE1543" t="str">
            <v>Transportation Vehicles</v>
          </cell>
        </row>
        <row r="1544">
          <cell r="K1544">
            <v>2029</v>
          </cell>
          <cell r="X1544">
            <v>0</v>
          </cell>
          <cell r="AE1544" t="str">
            <v>Transportation Vehicles</v>
          </cell>
        </row>
        <row r="1545">
          <cell r="K1545">
            <v>2019</v>
          </cell>
          <cell r="X1545">
            <v>31516</v>
          </cell>
          <cell r="AE1545" t="str">
            <v>Transportation Vehicles</v>
          </cell>
        </row>
        <row r="1546">
          <cell r="K1546">
            <v>2024</v>
          </cell>
          <cell r="X1546">
            <v>0</v>
          </cell>
          <cell r="AE1546" t="str">
            <v>Testing and Measuring Equipment</v>
          </cell>
        </row>
        <row r="1547">
          <cell r="K1547">
            <v>2018</v>
          </cell>
          <cell r="X1547">
            <v>0</v>
          </cell>
          <cell r="AE1547" t="str">
            <v>Testing and Measuring Equipment</v>
          </cell>
        </row>
        <row r="1548">
          <cell r="K1548">
            <v>2019</v>
          </cell>
          <cell r="X1548">
            <v>205000</v>
          </cell>
          <cell r="AE1548" t="str">
            <v>Testing and Measuring Equipment</v>
          </cell>
        </row>
        <row r="1549">
          <cell r="K1549">
            <v>2020</v>
          </cell>
          <cell r="X1549">
            <v>215000</v>
          </cell>
          <cell r="AE1549" t="str">
            <v>Testing and Measuring Equipment</v>
          </cell>
        </row>
        <row r="1550">
          <cell r="K1550">
            <v>2028</v>
          </cell>
          <cell r="X1550">
            <v>318000</v>
          </cell>
          <cell r="AE1550" t="str">
            <v>Testing and Measuring Equipment</v>
          </cell>
        </row>
        <row r="1551">
          <cell r="K1551">
            <v>2024</v>
          </cell>
          <cell r="X1551">
            <v>0</v>
          </cell>
          <cell r="AE1551" t="str">
            <v>Testing and Measuring Equipment</v>
          </cell>
        </row>
        <row r="1552">
          <cell r="K1552">
            <v>2021</v>
          </cell>
          <cell r="X1552">
            <v>0</v>
          </cell>
          <cell r="AE1552" t="str">
            <v>Testing and Measuring Equipment</v>
          </cell>
        </row>
        <row r="1553">
          <cell r="K1553">
            <v>2018</v>
          </cell>
          <cell r="X1553">
            <v>0</v>
          </cell>
          <cell r="AE1553" t="str">
            <v>Testing and Measuring Equipment</v>
          </cell>
        </row>
        <row r="1554">
          <cell r="K1554">
            <v>2025</v>
          </cell>
          <cell r="X1554">
            <v>0</v>
          </cell>
          <cell r="AE1554" t="str">
            <v>Testing and Measuring Equipment</v>
          </cell>
        </row>
        <row r="1555">
          <cell r="K1555">
            <v>2028</v>
          </cell>
          <cell r="X1555">
            <v>0</v>
          </cell>
          <cell r="AE1555" t="str">
            <v>Testing and Measuring Equipment</v>
          </cell>
        </row>
        <row r="1556">
          <cell r="K1556">
            <v>2027</v>
          </cell>
          <cell r="X1556">
            <v>0</v>
          </cell>
          <cell r="AE1556" t="str">
            <v>Testing and Measuring Equipment</v>
          </cell>
        </row>
        <row r="1557">
          <cell r="K1557">
            <v>2028</v>
          </cell>
          <cell r="X1557">
            <v>0</v>
          </cell>
          <cell r="AE1557" t="str">
            <v>Power Operated Equipment</v>
          </cell>
        </row>
        <row r="1558">
          <cell r="K1558">
            <v>2022</v>
          </cell>
          <cell r="X1558">
            <v>0</v>
          </cell>
          <cell r="AE1558" t="str">
            <v>Power Operated Equipment</v>
          </cell>
        </row>
        <row r="1559">
          <cell r="K1559">
            <v>2027</v>
          </cell>
          <cell r="X1559">
            <v>0</v>
          </cell>
          <cell r="AE1559" t="str">
            <v>Power Operated Equipment</v>
          </cell>
        </row>
        <row r="1560">
          <cell r="K1560">
            <v>2029</v>
          </cell>
          <cell r="X1560">
            <v>0</v>
          </cell>
          <cell r="AE1560" t="str">
            <v>Power Operated Equipment</v>
          </cell>
        </row>
        <row r="1561">
          <cell r="K1561">
            <v>2023</v>
          </cell>
          <cell r="X1561">
            <v>0</v>
          </cell>
          <cell r="AE1561" t="str">
            <v>Power Operated Equipment</v>
          </cell>
        </row>
        <row r="1562">
          <cell r="K1562">
            <v>2023</v>
          </cell>
          <cell r="X1562">
            <v>0</v>
          </cell>
          <cell r="AE1562" t="str">
            <v>Power Operated Equipment</v>
          </cell>
        </row>
        <row r="1563">
          <cell r="K1563">
            <v>2027</v>
          </cell>
          <cell r="X1563">
            <v>0</v>
          </cell>
          <cell r="AE1563" t="str">
            <v>Office Equipment</v>
          </cell>
        </row>
        <row r="1564">
          <cell r="K1564">
            <v>2018</v>
          </cell>
          <cell r="X1564">
            <v>0</v>
          </cell>
          <cell r="AE1564" t="str">
            <v>Office Equipment</v>
          </cell>
        </row>
        <row r="1565">
          <cell r="K1565">
            <v>2026</v>
          </cell>
          <cell r="X1565">
            <v>0</v>
          </cell>
          <cell r="AE1565" t="str">
            <v>Office Equipment</v>
          </cell>
        </row>
        <row r="1566">
          <cell r="K1566">
            <v>2020</v>
          </cell>
          <cell r="X1566">
            <v>0</v>
          </cell>
          <cell r="AE1566" t="str">
            <v>Office Equipment</v>
          </cell>
        </row>
        <row r="1567">
          <cell r="K1567">
            <v>2024</v>
          </cell>
          <cell r="X1567">
            <v>0</v>
          </cell>
          <cell r="AE1567" t="str">
            <v>Office Equipment</v>
          </cell>
        </row>
        <row r="1568">
          <cell r="K1568">
            <v>2024</v>
          </cell>
          <cell r="X1568">
            <v>0</v>
          </cell>
          <cell r="AE1568" t="str">
            <v>Office Equipment</v>
          </cell>
        </row>
        <row r="1569">
          <cell r="K1569">
            <v>2020</v>
          </cell>
          <cell r="X1569">
            <v>0</v>
          </cell>
          <cell r="AE1569" t="str">
            <v>Office Equipment</v>
          </cell>
        </row>
        <row r="1570">
          <cell r="K1570">
            <v>2019</v>
          </cell>
          <cell r="X1570">
            <v>0</v>
          </cell>
          <cell r="AE1570" t="str">
            <v>Office Equipment</v>
          </cell>
        </row>
        <row r="1571">
          <cell r="K1571">
            <v>2025</v>
          </cell>
          <cell r="X1571">
            <v>0</v>
          </cell>
          <cell r="AE1571" t="str">
            <v>Office Equipment</v>
          </cell>
        </row>
        <row r="1572">
          <cell r="K1572">
            <v>2028</v>
          </cell>
          <cell r="X1572">
            <v>0</v>
          </cell>
          <cell r="AE1572" t="str">
            <v>Office Equipment</v>
          </cell>
        </row>
        <row r="1573">
          <cell r="K1573">
            <v>2025</v>
          </cell>
          <cell r="X1573">
            <v>0</v>
          </cell>
          <cell r="AE1573" t="str">
            <v>Improvements to Property</v>
          </cell>
        </row>
        <row r="1574">
          <cell r="K1574">
            <v>2024</v>
          </cell>
          <cell r="X1574">
            <v>0</v>
          </cell>
          <cell r="AE1574" t="str">
            <v>Improvements to Property</v>
          </cell>
        </row>
        <row r="1575">
          <cell r="K1575">
            <v>2018</v>
          </cell>
          <cell r="X1575">
            <v>0</v>
          </cell>
          <cell r="AE1575" t="str">
            <v>Improvements to Property</v>
          </cell>
        </row>
        <row r="1576">
          <cell r="K1576">
            <v>2018</v>
          </cell>
          <cell r="X1576">
            <v>17670</v>
          </cell>
          <cell r="AE1576" t="str">
            <v>Improvements to Property</v>
          </cell>
        </row>
        <row r="1577">
          <cell r="K1577">
            <v>2021</v>
          </cell>
          <cell r="X1577">
            <v>27600</v>
          </cell>
          <cell r="AE1577" t="str">
            <v>Improvements to Property</v>
          </cell>
        </row>
        <row r="1578">
          <cell r="K1578">
            <v>2025</v>
          </cell>
          <cell r="X1578">
            <v>30456</v>
          </cell>
          <cell r="AE1578" t="str">
            <v>Improvements to Property</v>
          </cell>
        </row>
        <row r="1579">
          <cell r="K1579">
            <v>2026</v>
          </cell>
          <cell r="X1579">
            <v>31224</v>
          </cell>
          <cell r="AE1579" t="str">
            <v>Improvements to Property</v>
          </cell>
        </row>
        <row r="1580">
          <cell r="K1580">
            <v>2023</v>
          </cell>
          <cell r="X1580">
            <v>23196</v>
          </cell>
          <cell r="AE1580" t="str">
            <v>Improvements to Property</v>
          </cell>
        </row>
        <row r="1581">
          <cell r="K1581">
            <v>2022</v>
          </cell>
          <cell r="X1581">
            <v>0</v>
          </cell>
          <cell r="AE1581" t="str">
            <v>Improvements to Property</v>
          </cell>
        </row>
        <row r="1582">
          <cell r="K1582">
            <v>2021</v>
          </cell>
          <cell r="X1582">
            <v>66228</v>
          </cell>
          <cell r="AE1582" t="str">
            <v>Improvements to Property</v>
          </cell>
        </row>
        <row r="1583">
          <cell r="K1583">
            <v>2020</v>
          </cell>
          <cell r="X1583">
            <v>0</v>
          </cell>
          <cell r="AE1583" t="str">
            <v>Improvements to Property</v>
          </cell>
        </row>
        <row r="1584">
          <cell r="K1584">
            <v>2022</v>
          </cell>
          <cell r="X1584">
            <v>67884</v>
          </cell>
          <cell r="AE1584" t="str">
            <v>Improvements to Property</v>
          </cell>
        </row>
        <row r="1585">
          <cell r="K1585">
            <v>2029</v>
          </cell>
          <cell r="X1585">
            <v>0</v>
          </cell>
          <cell r="AE1585" t="str">
            <v>Communication Equipment</v>
          </cell>
        </row>
        <row r="1586">
          <cell r="K1586">
            <v>2028</v>
          </cell>
          <cell r="X1586">
            <v>124884</v>
          </cell>
          <cell r="AE1586" t="str">
            <v>Main Replacements</v>
          </cell>
        </row>
        <row r="1587">
          <cell r="K1587">
            <v>2024</v>
          </cell>
          <cell r="X1587">
            <v>113136</v>
          </cell>
          <cell r="AE1587" t="str">
            <v>Main Replacements</v>
          </cell>
        </row>
        <row r="1588">
          <cell r="K1588">
            <v>2023</v>
          </cell>
          <cell r="X1588">
            <v>441528</v>
          </cell>
          <cell r="AE1588" t="str">
            <v>Main Replacements</v>
          </cell>
        </row>
        <row r="1589">
          <cell r="K1589">
            <v>2029</v>
          </cell>
          <cell r="X1589">
            <v>512039</v>
          </cell>
          <cell r="AE1589" t="str">
            <v>Main Replacements</v>
          </cell>
        </row>
        <row r="1590">
          <cell r="K1590">
            <v>2029</v>
          </cell>
          <cell r="X1590">
            <v>102408</v>
          </cell>
          <cell r="AE1590" t="str">
            <v>Main Replacements</v>
          </cell>
        </row>
        <row r="1591">
          <cell r="K1591">
            <v>2018</v>
          </cell>
          <cell r="X1591">
            <v>320035.46000000002</v>
          </cell>
          <cell r="AE1591" t="str">
            <v>Main Replacements</v>
          </cell>
        </row>
        <row r="1592">
          <cell r="K1592">
            <v>2025</v>
          </cell>
          <cell r="X1592">
            <v>23196</v>
          </cell>
          <cell r="AE1592" t="str">
            <v>Main Replacements</v>
          </cell>
        </row>
        <row r="1593">
          <cell r="K1593">
            <v>2020</v>
          </cell>
          <cell r="X1593">
            <v>20496</v>
          </cell>
          <cell r="AE1593" t="str">
            <v>Main Replacements</v>
          </cell>
        </row>
        <row r="1594">
          <cell r="K1594">
            <v>2022</v>
          </cell>
          <cell r="X1594">
            <v>21540</v>
          </cell>
          <cell r="AE1594" t="str">
            <v>Main Replacements</v>
          </cell>
        </row>
        <row r="1595">
          <cell r="K1595">
            <v>2027</v>
          </cell>
          <cell r="X1595">
            <v>24372</v>
          </cell>
          <cell r="AE1595" t="str">
            <v>Main Replacements</v>
          </cell>
        </row>
        <row r="1596">
          <cell r="K1596">
            <v>2024</v>
          </cell>
          <cell r="X1596">
            <v>5798</v>
          </cell>
          <cell r="AE1596" t="str">
            <v>Regulators</v>
          </cell>
        </row>
        <row r="1597">
          <cell r="K1597">
            <v>2028</v>
          </cell>
          <cell r="X1597">
            <v>48647</v>
          </cell>
          <cell r="AE1597" t="str">
            <v>Meter/Reg Install - Comm</v>
          </cell>
        </row>
        <row r="1598">
          <cell r="K1598">
            <v>2019</v>
          </cell>
          <cell r="X1598">
            <v>389507</v>
          </cell>
          <cell r="AE1598" t="str">
            <v>Meter/Reg Install - Comm</v>
          </cell>
        </row>
        <row r="1599">
          <cell r="K1599">
            <v>2023</v>
          </cell>
          <cell r="X1599">
            <v>429935</v>
          </cell>
          <cell r="AE1599" t="str">
            <v>Meter/Reg Install - Comm</v>
          </cell>
        </row>
        <row r="1600">
          <cell r="K1600">
            <v>2028</v>
          </cell>
          <cell r="X1600">
            <v>486443</v>
          </cell>
          <cell r="AE1600" t="str">
            <v>Meter/Reg Install - Comm</v>
          </cell>
        </row>
        <row r="1601">
          <cell r="K1601">
            <v>2026</v>
          </cell>
          <cell r="X1601">
            <v>274140</v>
          </cell>
          <cell r="AE1601" t="str">
            <v>Meter/Reg Install - Res</v>
          </cell>
        </row>
        <row r="1602">
          <cell r="K1602">
            <v>2020</v>
          </cell>
          <cell r="X1602">
            <v>26268</v>
          </cell>
          <cell r="AE1602" t="str">
            <v>Meter/Reg Install - Res</v>
          </cell>
        </row>
        <row r="1603">
          <cell r="K1603">
            <v>2018</v>
          </cell>
          <cell r="X1603">
            <v>94474.5</v>
          </cell>
          <cell r="AE1603" t="str">
            <v>Meter/Reg Install - Res</v>
          </cell>
        </row>
        <row r="1604">
          <cell r="K1604">
            <v>2019</v>
          </cell>
          <cell r="X1604">
            <v>476999</v>
          </cell>
          <cell r="AE1604" t="str">
            <v>Meter/Reg Install - Res</v>
          </cell>
        </row>
        <row r="1605">
          <cell r="K1605">
            <v>2020</v>
          </cell>
          <cell r="X1605">
            <v>488927</v>
          </cell>
          <cell r="AE1605" t="str">
            <v>Meter/Reg Install - Res</v>
          </cell>
        </row>
        <row r="1606">
          <cell r="K1606">
            <v>2027</v>
          </cell>
          <cell r="X1606">
            <v>37464</v>
          </cell>
          <cell r="AE1606" t="str">
            <v>Meter/Reg Install - Res</v>
          </cell>
        </row>
        <row r="1607">
          <cell r="K1607">
            <v>2027</v>
          </cell>
          <cell r="X1607">
            <v>71184</v>
          </cell>
          <cell r="AE1607" t="str">
            <v>Meter/Reg Install - Res</v>
          </cell>
        </row>
        <row r="1608">
          <cell r="K1608">
            <v>2018</v>
          </cell>
          <cell r="X1608">
            <v>115888.44</v>
          </cell>
          <cell r="AE1608" t="str">
            <v>Meter/Reg Install - Res</v>
          </cell>
        </row>
        <row r="1609">
          <cell r="K1609">
            <v>2025</v>
          </cell>
          <cell r="X1609">
            <v>231939</v>
          </cell>
          <cell r="AE1609" t="str">
            <v>Alternative Fueling Stations</v>
          </cell>
        </row>
        <row r="1610">
          <cell r="K1610">
            <v>2028</v>
          </cell>
          <cell r="X1610">
            <v>249773</v>
          </cell>
          <cell r="AE1610" t="str">
            <v>Alternative Fueling Stations</v>
          </cell>
        </row>
        <row r="1611">
          <cell r="K1611">
            <v>2021</v>
          </cell>
          <cell r="X1611">
            <v>0</v>
          </cell>
          <cell r="AE1611" t="str">
            <v>Alternative Fueling Stations</v>
          </cell>
        </row>
        <row r="1612">
          <cell r="K1612">
            <v>2028</v>
          </cell>
          <cell r="X1612">
            <v>0</v>
          </cell>
          <cell r="AE1612" t="str">
            <v>Alternative Fueling Stations</v>
          </cell>
        </row>
        <row r="1613">
          <cell r="K1613">
            <v>2024</v>
          </cell>
          <cell r="X1613">
            <v>0</v>
          </cell>
          <cell r="AE1613" t="str">
            <v>Alternative Fueling Stations</v>
          </cell>
        </row>
        <row r="1614">
          <cell r="K1614">
            <v>2026</v>
          </cell>
          <cell r="X1614">
            <v>0</v>
          </cell>
          <cell r="AE1614" t="str">
            <v>Office Equipment</v>
          </cell>
        </row>
        <row r="1615">
          <cell r="K1615">
            <v>2022</v>
          </cell>
          <cell r="X1615">
            <v>0</v>
          </cell>
          <cell r="AE1615" t="str">
            <v>Office Equipment</v>
          </cell>
        </row>
        <row r="1616">
          <cell r="K1616">
            <v>2027</v>
          </cell>
          <cell r="X1616">
            <v>0</v>
          </cell>
          <cell r="AE1616" t="str">
            <v>Undetermined Capital Projects 5yr</v>
          </cell>
        </row>
        <row r="1617">
          <cell r="K1617">
            <v>2018</v>
          </cell>
          <cell r="X1617">
            <v>0</v>
          </cell>
          <cell r="AE1617" t="str">
            <v>Loxahatchee Rd-Hillsboro Canal Impr</v>
          </cell>
        </row>
        <row r="1618">
          <cell r="K1618">
            <v>2018</v>
          </cell>
          <cell r="X1618">
            <v>950000.04</v>
          </cell>
          <cell r="AE1618" t="str">
            <v>Lake Nona-Airport-Wewahootee Rd DSI</v>
          </cell>
        </row>
        <row r="1619">
          <cell r="K1619">
            <v>2019</v>
          </cell>
          <cell r="X1619">
            <v>0</v>
          </cell>
          <cell r="AE1619" t="str">
            <v>Gate-Oneco Gate Station - Upgrade</v>
          </cell>
        </row>
        <row r="1620">
          <cell r="K1620">
            <v>2018</v>
          </cell>
          <cell r="X1620">
            <v>1200000</v>
          </cell>
          <cell r="AE1620" t="str">
            <v>Gate-Oneco Gate Station - Upgrade</v>
          </cell>
        </row>
        <row r="1621">
          <cell r="K1621">
            <v>2019</v>
          </cell>
          <cell r="X1621">
            <v>0</v>
          </cell>
          <cell r="AE1621" t="str">
            <v>Camp Blanding</v>
          </cell>
        </row>
        <row r="1622">
          <cell r="K1622">
            <v>2024</v>
          </cell>
          <cell r="X1622">
            <v>2101000</v>
          </cell>
          <cell r="AE1622" t="str">
            <v>Office Equipment</v>
          </cell>
        </row>
        <row r="1623">
          <cell r="K1623">
            <v>2028</v>
          </cell>
          <cell r="X1623">
            <v>2319000</v>
          </cell>
          <cell r="AE1623" t="str">
            <v>Office Equipment</v>
          </cell>
        </row>
        <row r="1624">
          <cell r="K1624">
            <v>2018</v>
          </cell>
          <cell r="X1624">
            <v>0</v>
          </cell>
          <cell r="AE1624" t="str">
            <v>Software-Eng Design and Drafting</v>
          </cell>
        </row>
        <row r="1625">
          <cell r="K1625">
            <v>2028</v>
          </cell>
          <cell r="X1625">
            <v>0</v>
          </cell>
          <cell r="AE1625" t="str">
            <v>Software-Eng Design and Drafting</v>
          </cell>
        </row>
        <row r="1626">
          <cell r="K1626">
            <v>2023</v>
          </cell>
          <cell r="X1626">
            <v>0</v>
          </cell>
          <cell r="AE1626" t="str">
            <v>Software-Eng Design and Drafting</v>
          </cell>
        </row>
        <row r="1627">
          <cell r="K1627">
            <v>2026</v>
          </cell>
          <cell r="X1627">
            <v>0</v>
          </cell>
          <cell r="AE1627" t="str">
            <v>Software-Eng Design and Drafting</v>
          </cell>
        </row>
        <row r="1628">
          <cell r="K1628">
            <v>2018</v>
          </cell>
          <cell r="X1628">
            <v>1152000</v>
          </cell>
          <cell r="AE1628" t="str">
            <v>Gate-JEA Brandy Branch Bi-Direct</v>
          </cell>
        </row>
        <row r="1629">
          <cell r="K1629">
            <v>2023</v>
          </cell>
          <cell r="X1629">
            <v>746328</v>
          </cell>
          <cell r="AE1629" t="str">
            <v>PPP Main Replacement</v>
          </cell>
        </row>
        <row r="1630">
          <cell r="K1630">
            <v>2022</v>
          </cell>
          <cell r="X1630">
            <v>38327</v>
          </cell>
          <cell r="AE1630" t="str">
            <v>PPP Main Replacement</v>
          </cell>
        </row>
        <row r="1631">
          <cell r="K1631">
            <v>2025</v>
          </cell>
          <cell r="X1631">
            <v>784115</v>
          </cell>
          <cell r="AE1631" t="str">
            <v>PPP Main Replacement</v>
          </cell>
        </row>
        <row r="1632">
          <cell r="K1632">
            <v>2019</v>
          </cell>
          <cell r="X1632">
            <v>18744</v>
          </cell>
          <cell r="AE1632" t="str">
            <v>PPP Main Replacement</v>
          </cell>
        </row>
        <row r="1633">
          <cell r="K1633">
            <v>2022</v>
          </cell>
          <cell r="X1633">
            <v>25800</v>
          </cell>
          <cell r="AE1633" t="str">
            <v>PPP Main Replacement</v>
          </cell>
        </row>
        <row r="1634">
          <cell r="K1634">
            <v>2018</v>
          </cell>
          <cell r="X1634">
            <v>0</v>
          </cell>
          <cell r="AE1634" t="str">
            <v>PPP Main Replacement</v>
          </cell>
        </row>
        <row r="1635">
          <cell r="K1635">
            <v>2019</v>
          </cell>
          <cell r="X1635">
            <v>97152</v>
          </cell>
          <cell r="AE1635" t="str">
            <v>PPP Main Replacement</v>
          </cell>
        </row>
        <row r="1636">
          <cell r="K1636">
            <v>2027</v>
          </cell>
          <cell r="X1636">
            <v>2873711</v>
          </cell>
          <cell r="AE1636" t="str">
            <v>PPP Main Replacement</v>
          </cell>
        </row>
        <row r="1637">
          <cell r="K1637">
            <v>2028</v>
          </cell>
          <cell r="X1637">
            <v>155028</v>
          </cell>
          <cell r="AE1637" t="str">
            <v>PPP Main Replacement</v>
          </cell>
        </row>
        <row r="1638">
          <cell r="K1638">
            <v>2025</v>
          </cell>
          <cell r="X1638">
            <v>3246240</v>
          </cell>
          <cell r="AE1638" t="str">
            <v>PPP Main Replacement</v>
          </cell>
        </row>
        <row r="1639">
          <cell r="K1639">
            <v>2025</v>
          </cell>
          <cell r="X1639">
            <v>170856</v>
          </cell>
          <cell r="AE1639" t="str">
            <v>PPP Main Replacement</v>
          </cell>
        </row>
        <row r="1640">
          <cell r="K1640">
            <v>2024</v>
          </cell>
          <cell r="X1640">
            <v>36432</v>
          </cell>
          <cell r="AE1640" t="str">
            <v>PPP Main Replacement</v>
          </cell>
        </row>
        <row r="1641">
          <cell r="K1641">
            <v>2018</v>
          </cell>
          <cell r="X1641">
            <v>1336432.1000000001</v>
          </cell>
          <cell r="AE1641" t="str">
            <v>Peoples Gas Leak Management Project</v>
          </cell>
        </row>
        <row r="1642">
          <cell r="K1642">
            <v>2022</v>
          </cell>
          <cell r="X1642">
            <v>166980</v>
          </cell>
          <cell r="AE1642" t="str">
            <v>PPP Main Replacement</v>
          </cell>
        </row>
        <row r="1643">
          <cell r="K1643">
            <v>2021</v>
          </cell>
          <cell r="X1643">
            <v>3095255</v>
          </cell>
          <cell r="AE1643" t="str">
            <v>PPP Main Replacement</v>
          </cell>
        </row>
        <row r="1644">
          <cell r="K1644">
            <v>2019</v>
          </cell>
          <cell r="X1644">
            <v>121344</v>
          </cell>
          <cell r="AE1644" t="str">
            <v>PPP Main Replacement</v>
          </cell>
        </row>
        <row r="1645">
          <cell r="K1645">
            <v>2020</v>
          </cell>
          <cell r="X1645">
            <v>3019752</v>
          </cell>
          <cell r="AE1645" t="str">
            <v>PPP Main Replacement</v>
          </cell>
        </row>
        <row r="1646">
          <cell r="K1646">
            <v>2023</v>
          </cell>
          <cell r="X1646">
            <v>3251952</v>
          </cell>
          <cell r="AE1646" t="str">
            <v>PPP Main Replacement</v>
          </cell>
        </row>
        <row r="1647">
          <cell r="K1647">
            <v>2025</v>
          </cell>
          <cell r="X1647">
            <v>3416580</v>
          </cell>
          <cell r="AE1647" t="str">
            <v>PPP Main Replacement</v>
          </cell>
        </row>
        <row r="1648">
          <cell r="K1648">
            <v>2018</v>
          </cell>
          <cell r="X1648">
            <v>21882.81</v>
          </cell>
          <cell r="AE1648" t="str">
            <v>PPP Main Replacement</v>
          </cell>
        </row>
        <row r="1649">
          <cell r="K1649">
            <v>2019</v>
          </cell>
          <cell r="X1649">
            <v>25644</v>
          </cell>
          <cell r="AE1649" t="str">
            <v>PPP Main Replacement</v>
          </cell>
        </row>
        <row r="1650">
          <cell r="K1650">
            <v>2022</v>
          </cell>
          <cell r="X1650">
            <v>670608</v>
          </cell>
          <cell r="AE1650" t="str">
            <v>PPP Main Replacement</v>
          </cell>
        </row>
        <row r="1651">
          <cell r="K1651">
            <v>2026</v>
          </cell>
          <cell r="X1651">
            <v>1186092</v>
          </cell>
          <cell r="AE1651" t="str">
            <v>PPP Main Replacement</v>
          </cell>
        </row>
        <row r="1652">
          <cell r="K1652">
            <v>2023</v>
          </cell>
          <cell r="X1652">
            <v>57972</v>
          </cell>
          <cell r="AE1652" t="str">
            <v>PPP Main Replacement</v>
          </cell>
        </row>
        <row r="1653">
          <cell r="K1653">
            <v>2024</v>
          </cell>
          <cell r="X1653">
            <v>59412</v>
          </cell>
          <cell r="AE1653" t="str">
            <v>PPP Main Replacement</v>
          </cell>
        </row>
        <row r="1654">
          <cell r="K1654">
            <v>2027</v>
          </cell>
          <cell r="X1654">
            <v>1215744</v>
          </cell>
          <cell r="AE1654" t="str">
            <v>PPP Main Replacement</v>
          </cell>
        </row>
        <row r="1655">
          <cell r="K1655">
            <v>2029</v>
          </cell>
          <cell r="X1655">
            <v>0</v>
          </cell>
          <cell r="AE1655" t="str">
            <v>PPP Main Replacement</v>
          </cell>
        </row>
        <row r="1656">
          <cell r="K1656">
            <v>2025</v>
          </cell>
          <cell r="X1656">
            <v>2820</v>
          </cell>
          <cell r="AE1656" t="str">
            <v>PPP Main Replacement</v>
          </cell>
        </row>
        <row r="1657">
          <cell r="K1657">
            <v>2027</v>
          </cell>
          <cell r="X1657">
            <v>536879</v>
          </cell>
          <cell r="AE1657" t="str">
            <v>PPP Main Replacement</v>
          </cell>
        </row>
        <row r="1658">
          <cell r="K1658">
            <v>2018</v>
          </cell>
          <cell r="X1658">
            <v>0</v>
          </cell>
          <cell r="AE1658" t="str">
            <v>PPP Main Replacement</v>
          </cell>
        </row>
        <row r="1659">
          <cell r="K1659">
            <v>2026</v>
          </cell>
          <cell r="X1659">
            <v>1119719</v>
          </cell>
          <cell r="AE1659" t="str">
            <v>PPP Main Replacement</v>
          </cell>
        </row>
        <row r="1660">
          <cell r="K1660">
            <v>2025</v>
          </cell>
          <cell r="X1660">
            <v>180192</v>
          </cell>
          <cell r="AE1660" t="str">
            <v>PPP Main Replacement</v>
          </cell>
        </row>
        <row r="1661">
          <cell r="K1661">
            <v>2021</v>
          </cell>
          <cell r="X1661">
            <v>8592</v>
          </cell>
          <cell r="AE1661" t="str">
            <v>PPP Main Replacement</v>
          </cell>
        </row>
        <row r="1662">
          <cell r="K1662">
            <v>2021</v>
          </cell>
          <cell r="X1662">
            <v>163247</v>
          </cell>
          <cell r="AE1662" t="str">
            <v>PPP Main Replacement</v>
          </cell>
        </row>
        <row r="1663">
          <cell r="K1663">
            <v>2028</v>
          </cell>
          <cell r="X1663">
            <v>194051</v>
          </cell>
          <cell r="AE1663" t="str">
            <v>PPP Main Replacement</v>
          </cell>
        </row>
        <row r="1664">
          <cell r="K1664">
            <v>2022</v>
          </cell>
          <cell r="X1664">
            <v>0</v>
          </cell>
          <cell r="AE1664" t="str">
            <v>PPP Main Replacement</v>
          </cell>
        </row>
        <row r="1665">
          <cell r="K1665">
            <v>2018</v>
          </cell>
          <cell r="X1665">
            <v>0</v>
          </cell>
          <cell r="AE1665" t="str">
            <v>PPP Main Replacement</v>
          </cell>
        </row>
        <row r="1666">
          <cell r="K1666">
            <v>2025</v>
          </cell>
          <cell r="X1666">
            <v>0</v>
          </cell>
          <cell r="AE1666" t="str">
            <v>PPP Main Replacement</v>
          </cell>
        </row>
        <row r="1667">
          <cell r="K1667">
            <v>2018</v>
          </cell>
          <cell r="X1667">
            <v>0</v>
          </cell>
          <cell r="AE1667" t="str">
            <v>PPP Main Replacement</v>
          </cell>
        </row>
        <row r="1668">
          <cell r="K1668">
            <v>2025</v>
          </cell>
          <cell r="X1668">
            <v>0</v>
          </cell>
          <cell r="AE1668" t="str">
            <v>PPP Main Replacement</v>
          </cell>
        </row>
        <row r="1669">
          <cell r="K1669">
            <v>2028</v>
          </cell>
          <cell r="X1669">
            <v>0</v>
          </cell>
          <cell r="AE1669" t="str">
            <v>PPP Main Replacement</v>
          </cell>
        </row>
        <row r="1670">
          <cell r="K1670">
            <v>2018</v>
          </cell>
          <cell r="X1670">
            <v>180185.5</v>
          </cell>
          <cell r="AE1670" t="str">
            <v>Main-Fenny Springs Residential</v>
          </cell>
        </row>
        <row r="1671">
          <cell r="K1671">
            <v>2018</v>
          </cell>
          <cell r="X1671">
            <v>0</v>
          </cell>
          <cell r="AE1671" t="str">
            <v>Beach &amp; Treasure Island Backfeed</v>
          </cell>
        </row>
        <row r="1672">
          <cell r="K1672">
            <v>2019</v>
          </cell>
          <cell r="X1672">
            <v>0</v>
          </cell>
          <cell r="AE1672" t="str">
            <v>Beach &amp; Treasure Island Backfeed</v>
          </cell>
        </row>
        <row r="1673">
          <cell r="K1673">
            <v>2020</v>
          </cell>
          <cell r="X1673">
            <v>285000</v>
          </cell>
          <cell r="AE1673" t="str">
            <v>Beach &amp; Treasure Island Backfeed</v>
          </cell>
        </row>
        <row r="1674">
          <cell r="K1674">
            <v>2020</v>
          </cell>
          <cell r="X1674">
            <v>0</v>
          </cell>
          <cell r="AE1674" t="str">
            <v>Snell Is &amp; Brightwaters Water Cross</v>
          </cell>
        </row>
        <row r="1675">
          <cell r="K1675">
            <v>2018</v>
          </cell>
          <cell r="X1675">
            <v>0</v>
          </cell>
          <cell r="AE1675" t="str">
            <v>Lakeland S/SW Backfeed</v>
          </cell>
        </row>
        <row r="1676">
          <cell r="K1676">
            <v>2018</v>
          </cell>
          <cell r="X1676">
            <v>0</v>
          </cell>
          <cell r="AE1676" t="str">
            <v>PGS Unbudgeted &amp; Unforeseen</v>
          </cell>
        </row>
        <row r="1677">
          <cell r="K1677">
            <v>2025</v>
          </cell>
          <cell r="X1677">
            <v>2814000</v>
          </cell>
          <cell r="AE1677" t="str">
            <v>PGS Unbudgeted &amp; Unforeseen</v>
          </cell>
        </row>
        <row r="1678">
          <cell r="K1678">
            <v>2020</v>
          </cell>
          <cell r="X1678">
            <v>2375000</v>
          </cell>
          <cell r="AE1678" t="str">
            <v>Replace Trout River Crossing</v>
          </cell>
        </row>
        <row r="1679">
          <cell r="K1679">
            <v>2019</v>
          </cell>
          <cell r="X1679">
            <v>237500</v>
          </cell>
          <cell r="AE1679" t="str">
            <v>Replace Trout River Crossing</v>
          </cell>
        </row>
        <row r="1680">
          <cell r="K1680">
            <v>2018</v>
          </cell>
          <cell r="X1680">
            <v>112.15</v>
          </cell>
          <cell r="AE1680" t="str">
            <v>Main-Bonita Beach Road Estates Dev</v>
          </cell>
        </row>
        <row r="1681">
          <cell r="K1681">
            <v>2023</v>
          </cell>
          <cell r="X1681">
            <v>0</v>
          </cell>
          <cell r="AE1681" t="str">
            <v>Main-Bonita Beach Road Estates Dev</v>
          </cell>
        </row>
        <row r="1682">
          <cell r="K1682">
            <v>2019</v>
          </cell>
          <cell r="X1682">
            <v>5253122</v>
          </cell>
          <cell r="AE1682" t="str">
            <v>SCADA Software</v>
          </cell>
        </row>
        <row r="1683">
          <cell r="K1683">
            <v>2020</v>
          </cell>
          <cell r="X1683">
            <v>5384456</v>
          </cell>
          <cell r="AE1683" t="str">
            <v>SCADA Software</v>
          </cell>
        </row>
        <row r="1684">
          <cell r="K1684">
            <v>2018</v>
          </cell>
          <cell r="X1684">
            <v>172000</v>
          </cell>
          <cell r="AE1684" t="str">
            <v>Communication Equipment</v>
          </cell>
        </row>
        <row r="1685">
          <cell r="K1685">
            <v>2029</v>
          </cell>
          <cell r="X1685">
            <v>1200000</v>
          </cell>
          <cell r="AE1685" t="str">
            <v>Main-Replace Under St John-Fuller W</v>
          </cell>
        </row>
        <row r="1686">
          <cell r="K1686">
            <v>2019</v>
          </cell>
          <cell r="X1686">
            <v>0</v>
          </cell>
          <cell r="AE1686" t="str">
            <v>PragmaCad</v>
          </cell>
        </row>
        <row r="1687">
          <cell r="K1687">
            <v>2020</v>
          </cell>
          <cell r="X1687">
            <v>85000</v>
          </cell>
          <cell r="AE1687" t="str">
            <v>Main-Mayport/South Side Beaches</v>
          </cell>
        </row>
        <row r="1688">
          <cell r="K1688">
            <v>2019</v>
          </cell>
          <cell r="X1688">
            <v>150000</v>
          </cell>
          <cell r="AE1688" t="str">
            <v>Gate-Ft. Myers Gate - Sulfur</v>
          </cell>
        </row>
        <row r="1689">
          <cell r="K1689">
            <v>2023</v>
          </cell>
          <cell r="X1689">
            <v>74312</v>
          </cell>
          <cell r="AE1689" t="str">
            <v>Deerfield Beach - Upgrade</v>
          </cell>
        </row>
        <row r="1690">
          <cell r="K1690">
            <v>2025</v>
          </cell>
          <cell r="X1690">
            <v>78074</v>
          </cell>
          <cell r="AE1690" t="str">
            <v>Deerfield Beach - Upgrade</v>
          </cell>
        </row>
        <row r="1691">
          <cell r="K1691">
            <v>2022</v>
          </cell>
          <cell r="X1691">
            <v>72500</v>
          </cell>
          <cell r="AE1691" t="str">
            <v>Deerfield Beach - Upgrade</v>
          </cell>
        </row>
        <row r="1692">
          <cell r="K1692">
            <v>2022</v>
          </cell>
          <cell r="X1692">
            <v>0</v>
          </cell>
          <cell r="AE1692" t="str">
            <v>Teraveirty Subdivision</v>
          </cell>
        </row>
        <row r="1693">
          <cell r="K1693">
            <v>2023</v>
          </cell>
          <cell r="X1693">
            <v>0</v>
          </cell>
          <cell r="AE1693" t="str">
            <v>Combee Rd &amp; East Gate to Eaton Park</v>
          </cell>
        </row>
        <row r="1694">
          <cell r="K1694">
            <v>2026</v>
          </cell>
          <cell r="X1694">
            <v>30000</v>
          </cell>
          <cell r="AE1694" t="str">
            <v>Ridgewood to A1A Back Feed</v>
          </cell>
        </row>
        <row r="1695">
          <cell r="K1695">
            <v>2026</v>
          </cell>
          <cell r="X1695">
            <v>570000</v>
          </cell>
          <cell r="AE1695" t="str">
            <v>Ridgewood to A1A Back Feed</v>
          </cell>
        </row>
        <row r="1696">
          <cell r="K1696">
            <v>2027</v>
          </cell>
          <cell r="X1696">
            <v>475000</v>
          </cell>
          <cell r="AE1696" t="str">
            <v>JAX to DAY Connection Upgrade</v>
          </cell>
        </row>
        <row r="1697">
          <cell r="K1697">
            <v>2022</v>
          </cell>
          <cell r="X1697">
            <v>2400000</v>
          </cell>
          <cell r="AE1697" t="str">
            <v>Main-Replace-Fulford to 11th Street</v>
          </cell>
        </row>
        <row r="1698">
          <cell r="K1698">
            <v>2025</v>
          </cell>
          <cell r="X1698">
            <v>2400000</v>
          </cell>
          <cell r="AE1698" t="str">
            <v>Main-Replace-Fulford to 11th Street</v>
          </cell>
        </row>
        <row r="1699">
          <cell r="K1699">
            <v>2020</v>
          </cell>
          <cell r="X1699">
            <v>200000</v>
          </cell>
          <cell r="AE1699" t="str">
            <v>Main-Replace-Las Olas Blvd</v>
          </cell>
        </row>
        <row r="1700">
          <cell r="K1700">
            <v>2020</v>
          </cell>
          <cell r="X1700">
            <v>1400000</v>
          </cell>
          <cell r="AE1700" t="str">
            <v>Main-Replace St Joe Hospital</v>
          </cell>
        </row>
        <row r="1701">
          <cell r="K1701">
            <v>2018</v>
          </cell>
          <cell r="X1701">
            <v>0</v>
          </cell>
          <cell r="AE1701" t="str">
            <v>Julington Creek</v>
          </cell>
        </row>
        <row r="1702">
          <cell r="K1702">
            <v>2022</v>
          </cell>
          <cell r="X1702">
            <v>0</v>
          </cell>
          <cell r="AE1702" t="str">
            <v>CNG Projects</v>
          </cell>
        </row>
        <row r="1703">
          <cell r="K1703">
            <v>2019</v>
          </cell>
          <cell r="X1703">
            <v>0</v>
          </cell>
          <cell r="AE1703" t="str">
            <v>Jacksonville-Fernandina Upgrade</v>
          </cell>
        </row>
        <row r="1704">
          <cell r="K1704">
            <v>2028</v>
          </cell>
          <cell r="X1704">
            <v>32003</v>
          </cell>
          <cell r="AE1704" t="str">
            <v>Service Line Replacements</v>
          </cell>
        </row>
        <row r="1705">
          <cell r="K1705">
            <v>2022</v>
          </cell>
          <cell r="X1705">
            <v>27599</v>
          </cell>
          <cell r="AE1705" t="str">
            <v>Service Line Replacements</v>
          </cell>
        </row>
        <row r="1706">
          <cell r="K1706">
            <v>2023</v>
          </cell>
          <cell r="X1706">
            <v>28284</v>
          </cell>
          <cell r="AE1706" t="str">
            <v>Service Line Replacements</v>
          </cell>
        </row>
        <row r="1707">
          <cell r="K1707">
            <v>2019</v>
          </cell>
          <cell r="X1707">
            <v>0</v>
          </cell>
          <cell r="AE1707" t="str">
            <v>Reimbursable Construction</v>
          </cell>
        </row>
        <row r="1708">
          <cell r="K1708">
            <v>2018</v>
          </cell>
          <cell r="X1708">
            <v>0</v>
          </cell>
          <cell r="AE1708" t="str">
            <v>Reimbursable Construction</v>
          </cell>
        </row>
        <row r="1709">
          <cell r="K1709">
            <v>2026</v>
          </cell>
          <cell r="X1709">
            <v>0</v>
          </cell>
          <cell r="AE1709" t="str">
            <v>Reimbursable Construction</v>
          </cell>
        </row>
        <row r="1710">
          <cell r="K1710">
            <v>2024</v>
          </cell>
          <cell r="X1710">
            <v>0</v>
          </cell>
          <cell r="AE1710" t="str">
            <v>Reimbursable Construction</v>
          </cell>
        </row>
        <row r="1711">
          <cell r="K1711">
            <v>2026</v>
          </cell>
          <cell r="X1711">
            <v>0</v>
          </cell>
          <cell r="AE1711" t="str">
            <v>Reimbursable Construction</v>
          </cell>
        </row>
        <row r="1712">
          <cell r="K1712">
            <v>2020</v>
          </cell>
          <cell r="X1712">
            <v>11028</v>
          </cell>
          <cell r="AE1712" t="str">
            <v>Municipal Improvements</v>
          </cell>
        </row>
        <row r="1713">
          <cell r="K1713">
            <v>2022</v>
          </cell>
          <cell r="X1713">
            <v>218796</v>
          </cell>
          <cell r="AE1713" t="str">
            <v>Municipal Improvements</v>
          </cell>
        </row>
        <row r="1714">
          <cell r="K1714">
            <v>2020</v>
          </cell>
          <cell r="X1714">
            <v>198455</v>
          </cell>
          <cell r="AE1714" t="str">
            <v>Municipal Improvements</v>
          </cell>
        </row>
        <row r="1715">
          <cell r="K1715">
            <v>2023</v>
          </cell>
          <cell r="X1715">
            <v>918924</v>
          </cell>
          <cell r="AE1715" t="str">
            <v>Municipal Improvements</v>
          </cell>
        </row>
        <row r="1716">
          <cell r="K1716">
            <v>2018</v>
          </cell>
          <cell r="X1716">
            <v>114884.93</v>
          </cell>
          <cell r="AE1716" t="str">
            <v>Municipal Improvements</v>
          </cell>
        </row>
        <row r="1717">
          <cell r="K1717">
            <v>2025</v>
          </cell>
          <cell r="X1717">
            <v>55080</v>
          </cell>
          <cell r="AE1717" t="str">
            <v>Distribution System Improvements</v>
          </cell>
        </row>
        <row r="1718">
          <cell r="K1718">
            <v>2018</v>
          </cell>
          <cell r="X1718">
            <v>146914.25</v>
          </cell>
          <cell r="AE1718" t="str">
            <v>Distribution System Improvements</v>
          </cell>
        </row>
        <row r="1719">
          <cell r="K1719">
            <v>2022</v>
          </cell>
          <cell r="X1719">
            <v>0</v>
          </cell>
          <cell r="AE1719" t="str">
            <v>Distribution System Improvements</v>
          </cell>
        </row>
        <row r="1720">
          <cell r="K1720">
            <v>2023</v>
          </cell>
          <cell r="X1720">
            <v>0</v>
          </cell>
          <cell r="AE1720" t="str">
            <v>Distribution System Improvements</v>
          </cell>
        </row>
        <row r="1721">
          <cell r="K1721">
            <v>2021</v>
          </cell>
          <cell r="X1721">
            <v>0</v>
          </cell>
          <cell r="AE1721" t="str">
            <v>Distribution System Improvements</v>
          </cell>
        </row>
        <row r="1722">
          <cell r="K1722">
            <v>2025</v>
          </cell>
          <cell r="X1722">
            <v>0</v>
          </cell>
          <cell r="AE1722" t="str">
            <v>Distribution System Improvements</v>
          </cell>
        </row>
        <row r="1723">
          <cell r="K1723">
            <v>2023</v>
          </cell>
          <cell r="X1723">
            <v>13800</v>
          </cell>
          <cell r="AE1723" t="str">
            <v>Distribution System Improvements</v>
          </cell>
        </row>
        <row r="1724">
          <cell r="K1724">
            <v>2022</v>
          </cell>
          <cell r="X1724">
            <v>13464</v>
          </cell>
          <cell r="AE1724" t="str">
            <v>Distribution System Improvements</v>
          </cell>
        </row>
        <row r="1725">
          <cell r="K1725">
            <v>2024</v>
          </cell>
          <cell r="X1725">
            <v>14148</v>
          </cell>
          <cell r="AE1725" t="str">
            <v>Distribution System Improvements</v>
          </cell>
        </row>
        <row r="1726">
          <cell r="K1726">
            <v>2029</v>
          </cell>
          <cell r="X1726">
            <v>304020</v>
          </cell>
          <cell r="AE1726" t="str">
            <v>Distribution System Improvements</v>
          </cell>
        </row>
        <row r="1727">
          <cell r="K1727">
            <v>2026</v>
          </cell>
          <cell r="X1727">
            <v>14856</v>
          </cell>
          <cell r="AE1727" t="str">
            <v>Distribution System Improvements</v>
          </cell>
        </row>
        <row r="1728">
          <cell r="K1728">
            <v>2028</v>
          </cell>
          <cell r="X1728">
            <v>465888</v>
          </cell>
          <cell r="AE1728" t="str">
            <v>Distribution System Improvements</v>
          </cell>
        </row>
        <row r="1729">
          <cell r="K1729">
            <v>2028</v>
          </cell>
          <cell r="X1729">
            <v>24516</v>
          </cell>
          <cell r="AE1729" t="str">
            <v>Distribution System Improvements</v>
          </cell>
        </row>
        <row r="1730">
          <cell r="K1730">
            <v>2023</v>
          </cell>
          <cell r="X1730">
            <v>21672</v>
          </cell>
          <cell r="AE1730" t="str">
            <v>Distribution System Improvements</v>
          </cell>
        </row>
        <row r="1731">
          <cell r="K1731">
            <v>2019</v>
          </cell>
          <cell r="X1731">
            <v>5004</v>
          </cell>
          <cell r="AE1731" t="str">
            <v>Distribution System Improvements</v>
          </cell>
        </row>
        <row r="1732">
          <cell r="K1732">
            <v>2019</v>
          </cell>
          <cell r="X1732">
            <v>94992</v>
          </cell>
          <cell r="AE1732" t="str">
            <v>Distribution System Improvements</v>
          </cell>
        </row>
        <row r="1733">
          <cell r="K1733">
            <v>2024</v>
          </cell>
          <cell r="X1733">
            <v>39600</v>
          </cell>
          <cell r="AE1733" t="str">
            <v>Distribution System Improvements</v>
          </cell>
        </row>
        <row r="1734">
          <cell r="K1734">
            <v>2029</v>
          </cell>
          <cell r="X1734">
            <v>44808</v>
          </cell>
          <cell r="AE1734" t="str">
            <v>Distribution System Improvements</v>
          </cell>
        </row>
        <row r="1735">
          <cell r="K1735">
            <v>2018</v>
          </cell>
          <cell r="X1735">
            <v>6150</v>
          </cell>
          <cell r="AE1735" t="str">
            <v>Distribution System Improvements</v>
          </cell>
        </row>
        <row r="1736">
          <cell r="K1736">
            <v>2027</v>
          </cell>
          <cell r="X1736">
            <v>810239</v>
          </cell>
          <cell r="AE1736" t="str">
            <v>Distribution System Improvements</v>
          </cell>
        </row>
        <row r="1737">
          <cell r="K1737">
            <v>2027</v>
          </cell>
          <cell r="X1737">
            <v>42648</v>
          </cell>
          <cell r="AE1737" t="str">
            <v>Distribution System Improvements</v>
          </cell>
        </row>
        <row r="1738">
          <cell r="K1738">
            <v>2026</v>
          </cell>
          <cell r="X1738">
            <v>790476</v>
          </cell>
          <cell r="AE1738" t="str">
            <v>Distribution System Improvements</v>
          </cell>
        </row>
        <row r="1739">
          <cell r="K1739">
            <v>2023</v>
          </cell>
          <cell r="X1739">
            <v>38628</v>
          </cell>
          <cell r="AE1739" t="str">
            <v>Distribution System Improvements</v>
          </cell>
        </row>
        <row r="1740">
          <cell r="K1740">
            <v>2025</v>
          </cell>
          <cell r="X1740">
            <v>0</v>
          </cell>
          <cell r="AE1740" t="str">
            <v>Misc. Non-Revenue Producing</v>
          </cell>
        </row>
        <row r="1741">
          <cell r="K1741">
            <v>2018</v>
          </cell>
          <cell r="X1741">
            <v>0</v>
          </cell>
          <cell r="AE1741" t="str">
            <v>Misc. Non-Revenue Producing</v>
          </cell>
        </row>
        <row r="1742">
          <cell r="K1742">
            <v>2023</v>
          </cell>
          <cell r="X1742">
            <v>0</v>
          </cell>
          <cell r="AE1742" t="str">
            <v>Misc. Non-Revenue Producing</v>
          </cell>
        </row>
        <row r="1743">
          <cell r="K1743">
            <v>2022</v>
          </cell>
          <cell r="X1743">
            <v>0</v>
          </cell>
          <cell r="AE1743" t="str">
            <v>Misc. Non-Revenue Producing</v>
          </cell>
        </row>
        <row r="1744">
          <cell r="K1744">
            <v>2019</v>
          </cell>
          <cell r="X1744">
            <v>0</v>
          </cell>
          <cell r="AE1744" t="str">
            <v>Misc. Non-Revenue Producing</v>
          </cell>
        </row>
        <row r="1745">
          <cell r="K1745">
            <v>2018</v>
          </cell>
          <cell r="X1745">
            <v>0</v>
          </cell>
          <cell r="AE1745" t="str">
            <v>Misc. Non-Revenue Producing</v>
          </cell>
        </row>
        <row r="1746">
          <cell r="K1746">
            <v>2020</v>
          </cell>
          <cell r="X1746">
            <v>0</v>
          </cell>
          <cell r="AE1746" t="str">
            <v>Misc. Non-Revenue Producing</v>
          </cell>
        </row>
        <row r="1747">
          <cell r="K1747">
            <v>2027</v>
          </cell>
          <cell r="X1747">
            <v>0</v>
          </cell>
          <cell r="AE1747" t="str">
            <v>Misc. Non-Revenue Producing</v>
          </cell>
        </row>
        <row r="1748">
          <cell r="K1748">
            <v>2029</v>
          </cell>
          <cell r="X1748">
            <v>0</v>
          </cell>
          <cell r="AE1748" t="str">
            <v>Misc. Non-Revenue Producing</v>
          </cell>
        </row>
        <row r="1749">
          <cell r="K1749">
            <v>2028</v>
          </cell>
          <cell r="X1749">
            <v>224015</v>
          </cell>
          <cell r="AE1749" t="str">
            <v>Cathodic Protection</v>
          </cell>
        </row>
        <row r="1750">
          <cell r="K1750">
            <v>2025</v>
          </cell>
          <cell r="X1750">
            <v>1224</v>
          </cell>
          <cell r="AE1750" t="str">
            <v>Tools and Shop Equipment</v>
          </cell>
        </row>
        <row r="1751">
          <cell r="K1751">
            <v>2019</v>
          </cell>
          <cell r="X1751">
            <v>0</v>
          </cell>
          <cell r="AE1751" t="str">
            <v>New Revenue Mains</v>
          </cell>
        </row>
        <row r="1752">
          <cell r="K1752">
            <v>2020</v>
          </cell>
          <cell r="X1752">
            <v>0</v>
          </cell>
          <cell r="AE1752" t="str">
            <v>New Revenue Mains</v>
          </cell>
        </row>
        <row r="1753">
          <cell r="K1753">
            <v>2023</v>
          </cell>
          <cell r="X1753">
            <v>0</v>
          </cell>
          <cell r="AE1753" t="str">
            <v>New Revenue Mains</v>
          </cell>
        </row>
        <row r="1754">
          <cell r="K1754">
            <v>2022</v>
          </cell>
          <cell r="X1754">
            <v>0</v>
          </cell>
          <cell r="AE1754" t="str">
            <v>New Revenue Mains</v>
          </cell>
        </row>
        <row r="1755">
          <cell r="K1755">
            <v>2021</v>
          </cell>
          <cell r="X1755">
            <v>269220</v>
          </cell>
          <cell r="AE1755" t="str">
            <v>New Revenue Mains</v>
          </cell>
        </row>
        <row r="1756">
          <cell r="K1756">
            <v>2029</v>
          </cell>
          <cell r="X1756">
            <v>328020</v>
          </cell>
          <cell r="AE1756" t="str">
            <v>New Revenue Mains</v>
          </cell>
        </row>
        <row r="1757">
          <cell r="K1757">
            <v>2026</v>
          </cell>
          <cell r="X1757">
            <v>0</v>
          </cell>
          <cell r="AE1757" t="str">
            <v>New Revenue Mains</v>
          </cell>
        </row>
        <row r="1758">
          <cell r="K1758">
            <v>2029</v>
          </cell>
          <cell r="X1758">
            <v>0</v>
          </cell>
          <cell r="AE1758" t="str">
            <v>New Revenue Mains</v>
          </cell>
        </row>
        <row r="1759">
          <cell r="K1759">
            <v>2019</v>
          </cell>
          <cell r="X1759">
            <v>368999</v>
          </cell>
          <cell r="AE1759" t="str">
            <v>New Revenue Services</v>
          </cell>
        </row>
        <row r="1760">
          <cell r="K1760">
            <v>2018</v>
          </cell>
          <cell r="X1760">
            <v>40607.68</v>
          </cell>
          <cell r="AE1760" t="str">
            <v>New Revenue Services</v>
          </cell>
        </row>
        <row r="1761">
          <cell r="K1761">
            <v>2023</v>
          </cell>
          <cell r="X1761">
            <v>1018272</v>
          </cell>
          <cell r="AE1761" t="str">
            <v>New Revenue Services</v>
          </cell>
        </row>
        <row r="1762">
          <cell r="K1762">
            <v>2028</v>
          </cell>
          <cell r="X1762">
            <v>128004</v>
          </cell>
          <cell r="AE1762" t="str">
            <v>New Revenue Services</v>
          </cell>
        </row>
        <row r="1763">
          <cell r="K1763">
            <v>2023</v>
          </cell>
          <cell r="X1763">
            <v>113136</v>
          </cell>
          <cell r="AE1763" t="str">
            <v>New Revenue Services</v>
          </cell>
        </row>
        <row r="1764">
          <cell r="K1764">
            <v>2022</v>
          </cell>
          <cell r="X1764">
            <v>993432</v>
          </cell>
          <cell r="AE1764" t="str">
            <v>New Revenue Services</v>
          </cell>
        </row>
        <row r="1765">
          <cell r="K1765">
            <v>2027</v>
          </cell>
          <cell r="X1765">
            <v>124884</v>
          </cell>
          <cell r="AE1765" t="str">
            <v>New Revenue Services</v>
          </cell>
        </row>
        <row r="1766">
          <cell r="K1766">
            <v>2024</v>
          </cell>
          <cell r="X1766">
            <v>0</v>
          </cell>
          <cell r="AE1766" t="str">
            <v>Measuring and Regulation Station Equipment</v>
          </cell>
        </row>
        <row r="1767">
          <cell r="K1767">
            <v>2019</v>
          </cell>
          <cell r="X1767">
            <v>0</v>
          </cell>
          <cell r="AE1767" t="str">
            <v>Measuring and Regulation Station Equipment</v>
          </cell>
        </row>
        <row r="1768">
          <cell r="K1768">
            <v>2026</v>
          </cell>
          <cell r="X1768">
            <v>0</v>
          </cell>
          <cell r="AE1768" t="str">
            <v>Measuring and Regulation Station Equipment</v>
          </cell>
        </row>
        <row r="1769">
          <cell r="K1769">
            <v>2018</v>
          </cell>
          <cell r="X1769">
            <v>0</v>
          </cell>
          <cell r="AE1769" t="str">
            <v>Measuring and Regulation Station Equipment</v>
          </cell>
        </row>
        <row r="1770">
          <cell r="K1770">
            <v>2027</v>
          </cell>
          <cell r="X1770">
            <v>3045.96</v>
          </cell>
          <cell r="AE1770" t="str">
            <v>Measuring and Regulation Station Equipment</v>
          </cell>
        </row>
        <row r="1771">
          <cell r="K1771">
            <v>2028</v>
          </cell>
          <cell r="X1771">
            <v>59321.04</v>
          </cell>
          <cell r="AE1771" t="str">
            <v>Measuring and Regulation Station Equipment</v>
          </cell>
        </row>
        <row r="1772">
          <cell r="K1772">
            <v>2025</v>
          </cell>
          <cell r="X1772">
            <v>55085.52</v>
          </cell>
          <cell r="AE1772" t="str">
            <v>Measuring and Regulation Station Equipment</v>
          </cell>
        </row>
        <row r="1773">
          <cell r="K1773">
            <v>2023</v>
          </cell>
          <cell r="X1773">
            <v>34788</v>
          </cell>
          <cell r="AE1773" t="str">
            <v>Transportation Vehicles</v>
          </cell>
        </row>
        <row r="1774">
          <cell r="K1774">
            <v>2026</v>
          </cell>
          <cell r="X1774">
            <v>37470</v>
          </cell>
          <cell r="AE1774" t="str">
            <v>Transportation Vehicles</v>
          </cell>
        </row>
        <row r="1775">
          <cell r="K1775">
            <v>2021</v>
          </cell>
          <cell r="X1775">
            <v>33114</v>
          </cell>
          <cell r="AE1775" t="str">
            <v>Transportation Vehicles</v>
          </cell>
        </row>
        <row r="1776">
          <cell r="K1776">
            <v>2028</v>
          </cell>
          <cell r="X1776">
            <v>0</v>
          </cell>
          <cell r="AE1776" t="str">
            <v>Transportation Vehicles</v>
          </cell>
        </row>
        <row r="1777">
          <cell r="K1777">
            <v>2026</v>
          </cell>
          <cell r="X1777">
            <v>224796</v>
          </cell>
          <cell r="AE1777" t="str">
            <v>Transportation Vehicles</v>
          </cell>
        </row>
        <row r="1778">
          <cell r="K1778">
            <v>2024</v>
          </cell>
          <cell r="X1778">
            <v>213960</v>
          </cell>
          <cell r="AE1778" t="str">
            <v>Transportation Vehicles</v>
          </cell>
        </row>
        <row r="1779">
          <cell r="K1779">
            <v>2021</v>
          </cell>
          <cell r="X1779">
            <v>198684</v>
          </cell>
          <cell r="AE1779" t="str">
            <v>Transportation Vehicles</v>
          </cell>
        </row>
        <row r="1780">
          <cell r="K1780">
            <v>2020</v>
          </cell>
          <cell r="X1780">
            <v>0</v>
          </cell>
          <cell r="AE1780" t="str">
            <v>Testing and Measuring Equipment</v>
          </cell>
        </row>
        <row r="1781">
          <cell r="K1781">
            <v>2027</v>
          </cell>
          <cell r="X1781">
            <v>38400</v>
          </cell>
          <cell r="AE1781" t="str">
            <v>Improvements to Property</v>
          </cell>
        </row>
        <row r="1782">
          <cell r="K1782">
            <v>2019</v>
          </cell>
          <cell r="X1782">
            <v>31524</v>
          </cell>
          <cell r="AE1782" t="str">
            <v>Improvements to Property</v>
          </cell>
        </row>
        <row r="1783">
          <cell r="K1783">
            <v>2025</v>
          </cell>
          <cell r="X1783">
            <v>0</v>
          </cell>
          <cell r="AE1783" t="str">
            <v>Communication Equipment</v>
          </cell>
        </row>
        <row r="1784">
          <cell r="K1784">
            <v>2029</v>
          </cell>
          <cell r="X1784">
            <v>0</v>
          </cell>
          <cell r="AE1784" t="str">
            <v>Communication Equipment</v>
          </cell>
        </row>
        <row r="1785">
          <cell r="K1785">
            <v>2027</v>
          </cell>
          <cell r="X1785">
            <v>0</v>
          </cell>
          <cell r="AE1785" t="str">
            <v>Communication Equipment</v>
          </cell>
        </row>
        <row r="1786">
          <cell r="K1786">
            <v>2024</v>
          </cell>
          <cell r="X1786">
            <v>0</v>
          </cell>
          <cell r="AE1786" t="str">
            <v>Communication Equipment</v>
          </cell>
        </row>
        <row r="1787">
          <cell r="K1787">
            <v>2029</v>
          </cell>
          <cell r="X1787">
            <v>0</v>
          </cell>
          <cell r="AE1787" t="str">
            <v>Communication Equipment</v>
          </cell>
        </row>
        <row r="1788">
          <cell r="K1788">
            <v>2019</v>
          </cell>
          <cell r="X1788">
            <v>30755</v>
          </cell>
          <cell r="AE1788" t="str">
            <v>Regulators</v>
          </cell>
        </row>
        <row r="1789">
          <cell r="K1789">
            <v>2029</v>
          </cell>
          <cell r="X1789">
            <v>0</v>
          </cell>
          <cell r="AE1789" t="str">
            <v>Regulators</v>
          </cell>
        </row>
        <row r="1790">
          <cell r="K1790">
            <v>2028</v>
          </cell>
          <cell r="X1790">
            <v>0</v>
          </cell>
          <cell r="AE1790" t="str">
            <v>Regulators</v>
          </cell>
        </row>
        <row r="1791">
          <cell r="K1791">
            <v>2022</v>
          </cell>
          <cell r="X1791">
            <v>55188</v>
          </cell>
          <cell r="AE1791" t="str">
            <v>Regulators</v>
          </cell>
        </row>
        <row r="1792">
          <cell r="K1792">
            <v>2018</v>
          </cell>
          <cell r="X1792">
            <v>120173.2</v>
          </cell>
          <cell r="AE1792" t="str">
            <v>Meter/Reg Install - Comm</v>
          </cell>
        </row>
        <row r="1793">
          <cell r="K1793">
            <v>2024</v>
          </cell>
          <cell r="X1793">
            <v>242376</v>
          </cell>
          <cell r="AE1793" t="str">
            <v>Meter/Reg Install - Comm</v>
          </cell>
        </row>
        <row r="1794">
          <cell r="K1794">
            <v>2028</v>
          </cell>
          <cell r="X1794">
            <v>67440</v>
          </cell>
          <cell r="AE1794" t="str">
            <v>Meter/Reg Install - Res</v>
          </cell>
        </row>
        <row r="1795">
          <cell r="K1795">
            <v>2028</v>
          </cell>
          <cell r="X1795">
            <v>7488</v>
          </cell>
          <cell r="AE1795" t="str">
            <v>Meter/Reg Install - Res</v>
          </cell>
        </row>
        <row r="1796">
          <cell r="K1796">
            <v>2029</v>
          </cell>
          <cell r="X1796">
            <v>413304</v>
          </cell>
          <cell r="AE1796" t="str">
            <v>Meter/Reg Install - Res</v>
          </cell>
        </row>
        <row r="1797">
          <cell r="K1797">
            <v>2020</v>
          </cell>
          <cell r="X1797">
            <v>330948</v>
          </cell>
          <cell r="AE1797" t="str">
            <v>Meter/Reg Install - Res</v>
          </cell>
        </row>
        <row r="1798">
          <cell r="K1798">
            <v>2028</v>
          </cell>
          <cell r="X1798">
            <v>0</v>
          </cell>
          <cell r="AE1798" t="str">
            <v>Alternative Fueling Stations</v>
          </cell>
        </row>
        <row r="1799">
          <cell r="K1799">
            <v>2023</v>
          </cell>
          <cell r="X1799">
            <v>0</v>
          </cell>
          <cell r="AE1799" t="str">
            <v>Alternative Fueling Stations</v>
          </cell>
        </row>
        <row r="1800">
          <cell r="K1800">
            <v>2020</v>
          </cell>
          <cell r="X1800">
            <v>0</v>
          </cell>
          <cell r="AE1800" t="str">
            <v>Alternative Fueling Stations</v>
          </cell>
        </row>
        <row r="1801">
          <cell r="K1801">
            <v>2029</v>
          </cell>
          <cell r="X1801">
            <v>97728</v>
          </cell>
          <cell r="AE1801" t="str">
            <v>Municipal Improvements</v>
          </cell>
        </row>
        <row r="1802">
          <cell r="K1802">
            <v>2026</v>
          </cell>
          <cell r="X1802">
            <v>337704</v>
          </cell>
          <cell r="AE1802" t="str">
            <v>Municipal Improvements</v>
          </cell>
        </row>
        <row r="1803">
          <cell r="K1803">
            <v>2028</v>
          </cell>
          <cell r="X1803">
            <v>93084</v>
          </cell>
          <cell r="AE1803" t="str">
            <v>Municipal Improvements</v>
          </cell>
        </row>
        <row r="1804">
          <cell r="K1804">
            <v>2020</v>
          </cell>
          <cell r="X1804">
            <v>132300</v>
          </cell>
          <cell r="AE1804" t="str">
            <v>Municipal Improvements</v>
          </cell>
        </row>
        <row r="1805">
          <cell r="K1805">
            <v>2029</v>
          </cell>
          <cell r="X1805">
            <v>51312</v>
          </cell>
          <cell r="AE1805" t="str">
            <v>Municipal Improvements</v>
          </cell>
        </row>
        <row r="1806">
          <cell r="K1806">
            <v>2018</v>
          </cell>
          <cell r="X1806">
            <v>14000</v>
          </cell>
          <cell r="AE1806" t="str">
            <v>Municipal Improvements</v>
          </cell>
        </row>
        <row r="1807">
          <cell r="K1807">
            <v>2024</v>
          </cell>
          <cell r="X1807">
            <v>40200</v>
          </cell>
          <cell r="AE1807" t="str">
            <v>Municipal Improvements</v>
          </cell>
        </row>
        <row r="1808">
          <cell r="K1808">
            <v>2021</v>
          </cell>
          <cell r="X1808">
            <v>138912</v>
          </cell>
          <cell r="AE1808" t="str">
            <v>Municipal Improvements</v>
          </cell>
        </row>
        <row r="1809">
          <cell r="K1809">
            <v>2027</v>
          </cell>
          <cell r="X1809">
            <v>93084</v>
          </cell>
          <cell r="AE1809" t="str">
            <v>Municipal Improvements</v>
          </cell>
        </row>
        <row r="1810">
          <cell r="K1810">
            <v>2018</v>
          </cell>
          <cell r="X1810">
            <v>26319.17</v>
          </cell>
          <cell r="AE1810" t="str">
            <v>Municipal Improvements</v>
          </cell>
        </row>
        <row r="1811">
          <cell r="K1811">
            <v>2023</v>
          </cell>
          <cell r="X1811">
            <v>306312</v>
          </cell>
          <cell r="AE1811" t="str">
            <v>Municipal Improvements</v>
          </cell>
        </row>
        <row r="1812">
          <cell r="K1812">
            <v>2023</v>
          </cell>
          <cell r="X1812">
            <v>76572</v>
          </cell>
          <cell r="AE1812" t="str">
            <v>Municipal Improvements</v>
          </cell>
        </row>
        <row r="1813">
          <cell r="K1813">
            <v>2020</v>
          </cell>
          <cell r="X1813">
            <v>735000</v>
          </cell>
          <cell r="AE1813" t="str">
            <v>Municipal Improvements</v>
          </cell>
        </row>
        <row r="1814">
          <cell r="K1814">
            <v>2023</v>
          </cell>
          <cell r="X1814">
            <v>850859</v>
          </cell>
          <cell r="AE1814" t="str">
            <v>Municipal Improvements</v>
          </cell>
        </row>
        <row r="1815">
          <cell r="K1815">
            <v>2021</v>
          </cell>
          <cell r="X1815">
            <v>771755</v>
          </cell>
          <cell r="AE1815" t="str">
            <v>Municipal Improvements</v>
          </cell>
        </row>
        <row r="1816">
          <cell r="K1816">
            <v>2026</v>
          </cell>
          <cell r="X1816">
            <v>3939876</v>
          </cell>
          <cell r="AE1816" t="str">
            <v>Municipal Improvements</v>
          </cell>
        </row>
        <row r="1817">
          <cell r="K1817">
            <v>2029</v>
          </cell>
          <cell r="X1817">
            <v>4560900</v>
          </cell>
          <cell r="AE1817" t="str">
            <v>Municipal Improvements</v>
          </cell>
        </row>
        <row r="1818">
          <cell r="K1818">
            <v>2019</v>
          </cell>
          <cell r="X1818">
            <v>2800007</v>
          </cell>
          <cell r="AE1818" t="str">
            <v>Municipal Improvements</v>
          </cell>
        </row>
        <row r="1819">
          <cell r="K1819">
            <v>2028</v>
          </cell>
          <cell r="X1819">
            <v>118644</v>
          </cell>
          <cell r="AE1819" t="str">
            <v>Distribution System Improvements</v>
          </cell>
        </row>
        <row r="1820">
          <cell r="K1820">
            <v>2026</v>
          </cell>
          <cell r="X1820">
            <v>112931</v>
          </cell>
          <cell r="AE1820" t="str">
            <v>Distribution System Improvements</v>
          </cell>
        </row>
        <row r="1821">
          <cell r="K1821">
            <v>2020</v>
          </cell>
          <cell r="X1821">
            <v>5124</v>
          </cell>
          <cell r="AE1821" t="str">
            <v>Distribution System Improvements</v>
          </cell>
        </row>
        <row r="1822">
          <cell r="K1822">
            <v>2022</v>
          </cell>
          <cell r="X1822">
            <v>102300</v>
          </cell>
          <cell r="AE1822" t="str">
            <v>Distribution System Improvements</v>
          </cell>
        </row>
        <row r="1823">
          <cell r="K1823">
            <v>2027</v>
          </cell>
          <cell r="X1823">
            <v>115740</v>
          </cell>
          <cell r="AE1823" t="str">
            <v>Distribution System Improvements</v>
          </cell>
        </row>
        <row r="1824">
          <cell r="K1824">
            <v>2027</v>
          </cell>
          <cell r="X1824">
            <v>0</v>
          </cell>
          <cell r="AE1824" t="str">
            <v>Misc. Non-Revenue Producing</v>
          </cell>
        </row>
        <row r="1825">
          <cell r="K1825">
            <v>2019</v>
          </cell>
          <cell r="X1825">
            <v>0</v>
          </cell>
          <cell r="AE1825" t="str">
            <v>Misc. Non-Revenue Producing</v>
          </cell>
        </row>
        <row r="1826">
          <cell r="K1826">
            <v>2023</v>
          </cell>
          <cell r="X1826">
            <v>0</v>
          </cell>
          <cell r="AE1826" t="str">
            <v>Misc. Non-Revenue Producing</v>
          </cell>
        </row>
        <row r="1827">
          <cell r="K1827">
            <v>2019</v>
          </cell>
          <cell r="X1827">
            <v>0</v>
          </cell>
          <cell r="AE1827" t="str">
            <v>Cast Iron/Bare Steel Main Repl.</v>
          </cell>
        </row>
        <row r="1828">
          <cell r="K1828">
            <v>2019</v>
          </cell>
          <cell r="X1828">
            <v>0</v>
          </cell>
          <cell r="AE1828" t="str">
            <v>Cast Iron/Bare Steel Main Repl.</v>
          </cell>
        </row>
        <row r="1829">
          <cell r="K1829">
            <v>2018</v>
          </cell>
          <cell r="X1829">
            <v>-609.27</v>
          </cell>
          <cell r="AE1829" t="str">
            <v>Cast Iron/Bare Steel Main Repl.</v>
          </cell>
        </row>
        <row r="1830">
          <cell r="K1830">
            <v>2022</v>
          </cell>
          <cell r="X1830">
            <v>0</v>
          </cell>
          <cell r="AE1830" t="str">
            <v>Cathodic Protection</v>
          </cell>
        </row>
        <row r="1831">
          <cell r="K1831">
            <v>2021</v>
          </cell>
          <cell r="X1831">
            <v>0</v>
          </cell>
          <cell r="AE1831" t="str">
            <v>Cathodic Protection</v>
          </cell>
        </row>
        <row r="1832">
          <cell r="K1832">
            <v>2026</v>
          </cell>
          <cell r="X1832">
            <v>0</v>
          </cell>
          <cell r="AE1832" t="str">
            <v>Cathodic Protection</v>
          </cell>
        </row>
        <row r="1833">
          <cell r="K1833">
            <v>2028</v>
          </cell>
          <cell r="X1833">
            <v>0</v>
          </cell>
          <cell r="AE1833" t="str">
            <v>Cathodic Protection</v>
          </cell>
        </row>
        <row r="1834">
          <cell r="K1834">
            <v>2026</v>
          </cell>
          <cell r="X1834">
            <v>0</v>
          </cell>
          <cell r="AE1834" t="str">
            <v>Tools and Shop Equipment</v>
          </cell>
        </row>
        <row r="1835">
          <cell r="K1835">
            <v>2026</v>
          </cell>
          <cell r="X1835">
            <v>0</v>
          </cell>
          <cell r="AE1835" t="str">
            <v>Tools and Shop Equipment</v>
          </cell>
        </row>
        <row r="1836">
          <cell r="K1836">
            <v>2019</v>
          </cell>
          <cell r="X1836">
            <v>0</v>
          </cell>
          <cell r="AE1836" t="str">
            <v>Tools and Shop Equipment</v>
          </cell>
        </row>
        <row r="1837">
          <cell r="K1837">
            <v>2024</v>
          </cell>
          <cell r="X1837">
            <v>7128</v>
          </cell>
          <cell r="AE1837" t="str">
            <v>Tools and Shop Equipment</v>
          </cell>
        </row>
        <row r="1838">
          <cell r="K1838">
            <v>2021</v>
          </cell>
          <cell r="X1838">
            <v>0</v>
          </cell>
          <cell r="AE1838" t="str">
            <v>Tools and Shop Equipment</v>
          </cell>
        </row>
        <row r="1839">
          <cell r="K1839">
            <v>2029</v>
          </cell>
          <cell r="X1839">
            <v>0</v>
          </cell>
          <cell r="AE1839" t="str">
            <v>New Revenue Mains</v>
          </cell>
        </row>
        <row r="1840">
          <cell r="K1840">
            <v>2028</v>
          </cell>
          <cell r="X1840">
            <v>512039</v>
          </cell>
          <cell r="AE1840" t="str">
            <v>New Revenue Mains</v>
          </cell>
        </row>
        <row r="1841">
          <cell r="K1841">
            <v>2027</v>
          </cell>
          <cell r="X1841">
            <v>0</v>
          </cell>
          <cell r="AE1841" t="str">
            <v>New Revenue Mains</v>
          </cell>
        </row>
        <row r="1842">
          <cell r="K1842">
            <v>2029</v>
          </cell>
          <cell r="X1842">
            <v>524832</v>
          </cell>
          <cell r="AE1842" t="str">
            <v>New Revenue Mains</v>
          </cell>
        </row>
        <row r="1843">
          <cell r="K1843">
            <v>2025</v>
          </cell>
          <cell r="X1843">
            <v>475475</v>
          </cell>
          <cell r="AE1843" t="str">
            <v>New Revenue Mains</v>
          </cell>
        </row>
        <row r="1844">
          <cell r="K1844">
            <v>2019</v>
          </cell>
          <cell r="X1844">
            <v>410003</v>
          </cell>
          <cell r="AE1844" t="str">
            <v>New Revenue Mains</v>
          </cell>
        </row>
        <row r="1845">
          <cell r="K1845">
            <v>2026</v>
          </cell>
          <cell r="X1845">
            <v>426444</v>
          </cell>
          <cell r="AE1845" t="str">
            <v>New Revenue Services</v>
          </cell>
        </row>
        <row r="1846">
          <cell r="K1846">
            <v>2025</v>
          </cell>
          <cell r="X1846">
            <v>416040</v>
          </cell>
          <cell r="AE1846" t="str">
            <v>New Revenue Services</v>
          </cell>
        </row>
        <row r="1847">
          <cell r="K1847">
            <v>2018</v>
          </cell>
          <cell r="X1847">
            <v>193055.27</v>
          </cell>
          <cell r="AE1847" t="str">
            <v>New Revenue Services</v>
          </cell>
        </row>
        <row r="1848">
          <cell r="K1848">
            <v>2020</v>
          </cell>
          <cell r="X1848">
            <v>138383</v>
          </cell>
          <cell r="AE1848" t="str">
            <v>New Revenue Services</v>
          </cell>
        </row>
        <row r="1849">
          <cell r="K1849">
            <v>2019</v>
          </cell>
          <cell r="X1849">
            <v>135000</v>
          </cell>
          <cell r="AE1849" t="str">
            <v>New Revenue Services</v>
          </cell>
        </row>
        <row r="1850">
          <cell r="K1850">
            <v>2023</v>
          </cell>
          <cell r="X1850">
            <v>2772</v>
          </cell>
          <cell r="AE1850" t="str">
            <v>Measuring and Regulation Station Equipment</v>
          </cell>
        </row>
        <row r="1851">
          <cell r="K1851">
            <v>2022</v>
          </cell>
          <cell r="X1851">
            <v>1900000.08</v>
          </cell>
          <cell r="AE1851" t="str">
            <v>Measuring and Regulation Station Equipment</v>
          </cell>
        </row>
        <row r="1852">
          <cell r="K1852">
            <v>2018</v>
          </cell>
          <cell r="X1852">
            <v>0</v>
          </cell>
          <cell r="AE1852" t="str">
            <v>New Revenue Mains</v>
          </cell>
        </row>
        <row r="1853">
          <cell r="K1853">
            <v>2028</v>
          </cell>
          <cell r="X1853">
            <v>0</v>
          </cell>
          <cell r="AE1853" t="str">
            <v>Transportation Vehicles</v>
          </cell>
        </row>
        <row r="1854">
          <cell r="K1854">
            <v>2026</v>
          </cell>
          <cell r="X1854">
            <v>68688</v>
          </cell>
          <cell r="AE1854" t="str">
            <v>Transportation Vehicles</v>
          </cell>
        </row>
        <row r="1855">
          <cell r="K1855">
            <v>2022</v>
          </cell>
          <cell r="X1855">
            <v>0</v>
          </cell>
          <cell r="AE1855" t="str">
            <v>Testing and Measuring Equipment</v>
          </cell>
        </row>
        <row r="1856">
          <cell r="K1856">
            <v>2020</v>
          </cell>
          <cell r="X1856">
            <v>0</v>
          </cell>
          <cell r="AE1856" t="str">
            <v>Testing and Measuring Equipment</v>
          </cell>
        </row>
        <row r="1857">
          <cell r="K1857">
            <v>2023</v>
          </cell>
          <cell r="X1857">
            <v>20000</v>
          </cell>
          <cell r="AE1857" t="str">
            <v>Power Operated Equipment</v>
          </cell>
        </row>
        <row r="1858">
          <cell r="K1858">
            <v>2022</v>
          </cell>
          <cell r="X1858">
            <v>20000</v>
          </cell>
          <cell r="AE1858" t="str">
            <v>Power Operated Equipment</v>
          </cell>
        </row>
        <row r="1859">
          <cell r="K1859">
            <v>2028</v>
          </cell>
          <cell r="X1859">
            <v>20000</v>
          </cell>
          <cell r="AE1859" t="str">
            <v>Power Operated Equipment</v>
          </cell>
        </row>
        <row r="1860">
          <cell r="K1860">
            <v>2021</v>
          </cell>
          <cell r="X1860">
            <v>0</v>
          </cell>
          <cell r="AE1860" t="str">
            <v>Power Operated Equipment</v>
          </cell>
        </row>
        <row r="1861">
          <cell r="K1861">
            <v>2028</v>
          </cell>
          <cell r="X1861">
            <v>0</v>
          </cell>
          <cell r="AE1861" t="str">
            <v>Power Operated Equipment</v>
          </cell>
        </row>
        <row r="1862">
          <cell r="K1862">
            <v>2025</v>
          </cell>
          <cell r="X1862">
            <v>0</v>
          </cell>
          <cell r="AE1862" t="str">
            <v>Power Operated Equipment</v>
          </cell>
        </row>
        <row r="1863">
          <cell r="K1863">
            <v>2029</v>
          </cell>
          <cell r="X1863">
            <v>0</v>
          </cell>
          <cell r="AE1863" t="str">
            <v>Power Operated Equipment</v>
          </cell>
        </row>
        <row r="1864">
          <cell r="K1864">
            <v>2024</v>
          </cell>
          <cell r="X1864">
            <v>0</v>
          </cell>
          <cell r="AE1864" t="str">
            <v>Office Equipment</v>
          </cell>
        </row>
        <row r="1865">
          <cell r="K1865">
            <v>2023</v>
          </cell>
          <cell r="X1865">
            <v>0</v>
          </cell>
          <cell r="AE1865" t="str">
            <v>Office Equipment</v>
          </cell>
        </row>
        <row r="1866">
          <cell r="K1866">
            <v>2025</v>
          </cell>
          <cell r="X1866">
            <v>0</v>
          </cell>
          <cell r="AE1866" t="str">
            <v>Office Equipment</v>
          </cell>
        </row>
        <row r="1867">
          <cell r="K1867">
            <v>2026</v>
          </cell>
          <cell r="X1867">
            <v>0</v>
          </cell>
          <cell r="AE1867" t="str">
            <v>Office Equipment</v>
          </cell>
        </row>
        <row r="1868">
          <cell r="K1868">
            <v>2025</v>
          </cell>
          <cell r="X1868">
            <v>0</v>
          </cell>
          <cell r="AE1868" t="str">
            <v>Office Equipment</v>
          </cell>
        </row>
        <row r="1869">
          <cell r="K1869">
            <v>2029</v>
          </cell>
          <cell r="X1869">
            <v>0</v>
          </cell>
          <cell r="AE1869" t="str">
            <v>Office Equipment</v>
          </cell>
        </row>
        <row r="1870">
          <cell r="K1870">
            <v>2023</v>
          </cell>
          <cell r="X1870">
            <v>0</v>
          </cell>
          <cell r="AE1870" t="str">
            <v>Improvements to Property</v>
          </cell>
        </row>
        <row r="1871">
          <cell r="K1871">
            <v>2019</v>
          </cell>
          <cell r="X1871">
            <v>0</v>
          </cell>
          <cell r="AE1871" t="str">
            <v>Improvements to Property</v>
          </cell>
        </row>
        <row r="1872">
          <cell r="K1872">
            <v>2029</v>
          </cell>
          <cell r="X1872">
            <v>26892</v>
          </cell>
          <cell r="AE1872" t="str">
            <v>Improvements to Property</v>
          </cell>
        </row>
        <row r="1873">
          <cell r="K1873">
            <v>2025</v>
          </cell>
          <cell r="X1873">
            <v>24372</v>
          </cell>
          <cell r="AE1873" t="str">
            <v>Improvements to Property</v>
          </cell>
        </row>
        <row r="1874">
          <cell r="K1874">
            <v>2024</v>
          </cell>
          <cell r="X1874">
            <v>0</v>
          </cell>
          <cell r="AE1874" t="str">
            <v>Improvements to Property</v>
          </cell>
        </row>
        <row r="1875">
          <cell r="K1875">
            <v>2028</v>
          </cell>
          <cell r="X1875">
            <v>0</v>
          </cell>
          <cell r="AE1875" t="str">
            <v>Improvements to Property</v>
          </cell>
        </row>
        <row r="1876">
          <cell r="K1876">
            <v>2019</v>
          </cell>
          <cell r="X1876">
            <v>0</v>
          </cell>
          <cell r="AE1876" t="str">
            <v>Communication Equipment</v>
          </cell>
        </row>
        <row r="1877">
          <cell r="K1877">
            <v>2019</v>
          </cell>
          <cell r="X1877">
            <v>30755</v>
          </cell>
          <cell r="AE1877" t="str">
            <v>Regulators</v>
          </cell>
        </row>
        <row r="1878">
          <cell r="K1878">
            <v>2028</v>
          </cell>
          <cell r="X1878">
            <v>0</v>
          </cell>
          <cell r="AE1878" t="str">
            <v>Regulators</v>
          </cell>
        </row>
        <row r="1879">
          <cell r="K1879">
            <v>2020</v>
          </cell>
          <cell r="X1879">
            <v>6828</v>
          </cell>
          <cell r="AE1879" t="str">
            <v>Meter/Reg Install - Comm</v>
          </cell>
        </row>
        <row r="1880">
          <cell r="K1880">
            <v>2021</v>
          </cell>
          <cell r="X1880">
            <v>6996</v>
          </cell>
          <cell r="AE1880" t="str">
            <v>Meter/Reg Install - Comm</v>
          </cell>
        </row>
        <row r="1881">
          <cell r="K1881">
            <v>2022</v>
          </cell>
          <cell r="X1881">
            <v>136320</v>
          </cell>
          <cell r="AE1881" t="str">
            <v>Meter/Reg Install - Comm</v>
          </cell>
        </row>
        <row r="1882">
          <cell r="K1882">
            <v>2022</v>
          </cell>
          <cell r="X1882">
            <v>198683</v>
          </cell>
          <cell r="AE1882" t="str">
            <v>Meter/Reg Install - Res</v>
          </cell>
        </row>
        <row r="1883">
          <cell r="K1883">
            <v>2026</v>
          </cell>
          <cell r="X1883">
            <v>24372</v>
          </cell>
          <cell r="AE1883" t="str">
            <v>Meter/Reg Install - Res</v>
          </cell>
        </row>
        <row r="1884">
          <cell r="K1884">
            <v>2027</v>
          </cell>
          <cell r="X1884">
            <v>0</v>
          </cell>
          <cell r="AE1884" t="str">
            <v>Alternative Fueling Stations</v>
          </cell>
        </row>
        <row r="1885">
          <cell r="K1885">
            <v>2019</v>
          </cell>
          <cell r="X1885">
            <v>0</v>
          </cell>
          <cell r="AE1885" t="str">
            <v>Alternative Fueling Stations</v>
          </cell>
        </row>
        <row r="1886">
          <cell r="K1886">
            <v>2018</v>
          </cell>
          <cell r="X1886">
            <v>463148.06</v>
          </cell>
          <cell r="AE1886" t="str">
            <v>Municipal Improvements</v>
          </cell>
        </row>
        <row r="1887">
          <cell r="K1887">
            <v>2025</v>
          </cell>
          <cell r="X1887">
            <v>647268</v>
          </cell>
          <cell r="AE1887" t="str">
            <v>Municipal Improvements</v>
          </cell>
        </row>
        <row r="1888">
          <cell r="K1888">
            <v>2029</v>
          </cell>
          <cell r="X1888">
            <v>786756</v>
          </cell>
          <cell r="AE1888" t="str">
            <v>Municipal Improvements</v>
          </cell>
        </row>
        <row r="1889">
          <cell r="K1889">
            <v>2018</v>
          </cell>
          <cell r="X1889">
            <v>1636851.94</v>
          </cell>
          <cell r="AE1889" t="str">
            <v>Municipal Improvements</v>
          </cell>
        </row>
        <row r="1890">
          <cell r="K1890">
            <v>2023</v>
          </cell>
          <cell r="X1890">
            <v>572376</v>
          </cell>
          <cell r="AE1890" t="str">
            <v>Distribution System Improvements</v>
          </cell>
        </row>
        <row r="1891">
          <cell r="K1891">
            <v>2021</v>
          </cell>
          <cell r="X1891">
            <v>477372</v>
          </cell>
          <cell r="AE1891" t="str">
            <v>Distribution System Improvements</v>
          </cell>
        </row>
        <row r="1892">
          <cell r="K1892">
            <v>2029</v>
          </cell>
          <cell r="X1892">
            <v>239879</v>
          </cell>
          <cell r="AE1892" t="str">
            <v>Distribution System Improvements</v>
          </cell>
        </row>
        <row r="1893">
          <cell r="K1893">
            <v>2026</v>
          </cell>
          <cell r="X1893">
            <v>572376</v>
          </cell>
          <cell r="AE1893" t="str">
            <v>Distribution System Improvements</v>
          </cell>
        </row>
        <row r="1894">
          <cell r="K1894">
            <v>2029</v>
          </cell>
          <cell r="X1894">
            <v>121608</v>
          </cell>
          <cell r="AE1894" t="str">
            <v>Distribution System Improvements</v>
          </cell>
        </row>
        <row r="1895">
          <cell r="K1895">
            <v>2028</v>
          </cell>
          <cell r="X1895">
            <v>6240</v>
          </cell>
          <cell r="AE1895" t="str">
            <v>Distribution System Improvements</v>
          </cell>
        </row>
        <row r="1896">
          <cell r="K1896">
            <v>2025</v>
          </cell>
          <cell r="X1896">
            <v>0</v>
          </cell>
          <cell r="AE1896" t="str">
            <v>Misc. Non-Revenue Producing</v>
          </cell>
        </row>
        <row r="1897">
          <cell r="K1897">
            <v>2025</v>
          </cell>
          <cell r="X1897">
            <v>0</v>
          </cell>
          <cell r="AE1897" t="str">
            <v>Misc. Non-Revenue Producing</v>
          </cell>
        </row>
        <row r="1898">
          <cell r="K1898">
            <v>2020</v>
          </cell>
          <cell r="X1898">
            <v>817599.96</v>
          </cell>
          <cell r="AE1898" t="str">
            <v>Cast Iron/Bare Steel Main Repl.</v>
          </cell>
        </row>
        <row r="1899">
          <cell r="K1899">
            <v>2027</v>
          </cell>
          <cell r="X1899">
            <v>12180</v>
          </cell>
          <cell r="AE1899" t="str">
            <v>Cathodic Protection</v>
          </cell>
        </row>
        <row r="1900">
          <cell r="K1900">
            <v>2021</v>
          </cell>
          <cell r="X1900">
            <v>10511</v>
          </cell>
          <cell r="AE1900" t="str">
            <v>Cathodic Protection</v>
          </cell>
        </row>
        <row r="1901">
          <cell r="K1901">
            <v>2024</v>
          </cell>
          <cell r="X1901">
            <v>1188</v>
          </cell>
          <cell r="AE1901" t="str">
            <v>Tools and Shop Equipment</v>
          </cell>
        </row>
        <row r="1902">
          <cell r="K1902">
            <v>2018</v>
          </cell>
          <cell r="X1902">
            <v>0</v>
          </cell>
          <cell r="AE1902" t="str">
            <v>Tools and Shop Equipment</v>
          </cell>
        </row>
        <row r="1903">
          <cell r="K1903">
            <v>2021</v>
          </cell>
          <cell r="X1903">
            <v>0</v>
          </cell>
          <cell r="AE1903" t="str">
            <v>Tools and Shop Equipment</v>
          </cell>
        </row>
        <row r="1904">
          <cell r="K1904">
            <v>2025</v>
          </cell>
          <cell r="X1904">
            <v>0</v>
          </cell>
          <cell r="AE1904" t="str">
            <v>Tools and Shop Equipment</v>
          </cell>
        </row>
        <row r="1905">
          <cell r="K1905">
            <v>2023</v>
          </cell>
          <cell r="X1905">
            <v>0</v>
          </cell>
          <cell r="AE1905" t="str">
            <v>New Revenue Mains</v>
          </cell>
        </row>
        <row r="1906">
          <cell r="K1906">
            <v>2026</v>
          </cell>
          <cell r="X1906">
            <v>0</v>
          </cell>
          <cell r="AE1906" t="str">
            <v>New Revenue Mains</v>
          </cell>
        </row>
        <row r="1907">
          <cell r="K1907">
            <v>2019</v>
          </cell>
          <cell r="X1907">
            <v>3600000</v>
          </cell>
          <cell r="AE1907" t="str">
            <v>New Revenue Services</v>
          </cell>
        </row>
        <row r="1908">
          <cell r="K1908">
            <v>2025</v>
          </cell>
          <cell r="X1908">
            <v>4174907</v>
          </cell>
          <cell r="AE1908" t="str">
            <v>New Revenue Services</v>
          </cell>
        </row>
        <row r="1909">
          <cell r="K1909">
            <v>2018</v>
          </cell>
          <cell r="X1909">
            <v>0</v>
          </cell>
          <cell r="AE1909" t="str">
            <v>Measuring and Regulation Station Equipment</v>
          </cell>
        </row>
        <row r="1910">
          <cell r="K1910">
            <v>2023</v>
          </cell>
          <cell r="X1910">
            <v>52667.040000000001</v>
          </cell>
          <cell r="AE1910" t="str">
            <v>Measuring and Regulation Station Equipment</v>
          </cell>
        </row>
        <row r="1911">
          <cell r="K1911">
            <v>2028</v>
          </cell>
          <cell r="X1911">
            <v>3136.2</v>
          </cell>
          <cell r="AE1911" t="str">
            <v>Measuring and Regulation Station Equipment</v>
          </cell>
        </row>
        <row r="1912">
          <cell r="K1912">
            <v>2019</v>
          </cell>
          <cell r="X1912">
            <v>47713.8</v>
          </cell>
          <cell r="AE1912" t="str">
            <v>Measuring and Regulation Station Equipment</v>
          </cell>
        </row>
        <row r="1913">
          <cell r="K1913">
            <v>2029</v>
          </cell>
          <cell r="X1913">
            <v>0</v>
          </cell>
          <cell r="AE1913" t="str">
            <v>Transportation Vehicles</v>
          </cell>
        </row>
        <row r="1914">
          <cell r="K1914">
            <v>2019</v>
          </cell>
          <cell r="X1914">
            <v>0</v>
          </cell>
          <cell r="AE1914" t="str">
            <v>Transportation Vehicles</v>
          </cell>
        </row>
        <row r="1915">
          <cell r="K1915">
            <v>2021</v>
          </cell>
          <cell r="X1915">
            <v>0</v>
          </cell>
          <cell r="AE1915" t="str">
            <v>Transportation Vehicles</v>
          </cell>
        </row>
        <row r="1916">
          <cell r="K1916">
            <v>2020</v>
          </cell>
          <cell r="X1916">
            <v>0</v>
          </cell>
          <cell r="AE1916" t="str">
            <v>Transportation Vehicles</v>
          </cell>
        </row>
        <row r="1917">
          <cell r="K1917">
            <v>2022</v>
          </cell>
          <cell r="X1917">
            <v>0</v>
          </cell>
          <cell r="AE1917" t="str">
            <v>Transportation Vehicles</v>
          </cell>
        </row>
        <row r="1918">
          <cell r="K1918">
            <v>2025</v>
          </cell>
          <cell r="X1918">
            <v>0</v>
          </cell>
          <cell r="AE1918" t="str">
            <v>Transportation Vehicles</v>
          </cell>
        </row>
        <row r="1919">
          <cell r="K1919">
            <v>2028</v>
          </cell>
          <cell r="X1919">
            <v>0</v>
          </cell>
          <cell r="AE1919" t="str">
            <v>Transportation Vehicles</v>
          </cell>
        </row>
        <row r="1920">
          <cell r="K1920">
            <v>2024</v>
          </cell>
          <cell r="X1920">
            <v>0</v>
          </cell>
          <cell r="AE1920" t="str">
            <v>Transportation Vehicles</v>
          </cell>
        </row>
        <row r="1921">
          <cell r="K1921">
            <v>2022</v>
          </cell>
          <cell r="X1921">
            <v>101832</v>
          </cell>
          <cell r="AE1921" t="str">
            <v>Transportation Vehicles</v>
          </cell>
        </row>
        <row r="1922">
          <cell r="K1922">
            <v>2020</v>
          </cell>
          <cell r="X1922">
            <v>0</v>
          </cell>
          <cell r="AE1922" t="str">
            <v>Power Operated Equipment</v>
          </cell>
        </row>
        <row r="1923">
          <cell r="K1923">
            <v>2019</v>
          </cell>
          <cell r="X1923">
            <v>0</v>
          </cell>
          <cell r="AE1923" t="str">
            <v>Power Operated Equipment</v>
          </cell>
        </row>
        <row r="1924">
          <cell r="K1924">
            <v>2024</v>
          </cell>
          <cell r="X1924">
            <v>0</v>
          </cell>
          <cell r="AE1924" t="str">
            <v>Power Operated Equipment</v>
          </cell>
        </row>
        <row r="1925">
          <cell r="K1925">
            <v>2023</v>
          </cell>
          <cell r="X1925">
            <v>0</v>
          </cell>
          <cell r="AE1925" t="str">
            <v>Power Operated Equipment</v>
          </cell>
        </row>
        <row r="1926">
          <cell r="K1926">
            <v>2023</v>
          </cell>
          <cell r="X1926">
            <v>57984</v>
          </cell>
          <cell r="AE1926" t="str">
            <v>Improvements to Property</v>
          </cell>
        </row>
        <row r="1927">
          <cell r="K1927">
            <v>2028</v>
          </cell>
          <cell r="X1927">
            <v>65608</v>
          </cell>
          <cell r="AE1927" t="str">
            <v>Improvements to Property</v>
          </cell>
        </row>
        <row r="1928">
          <cell r="K1928">
            <v>2018</v>
          </cell>
          <cell r="X1928">
            <v>501804.75</v>
          </cell>
          <cell r="AE1928" t="str">
            <v>Improvements to Property</v>
          </cell>
        </row>
        <row r="1929">
          <cell r="K1929">
            <v>2029</v>
          </cell>
          <cell r="X1929">
            <v>67248</v>
          </cell>
          <cell r="AE1929" t="str">
            <v>Improvements to Property</v>
          </cell>
        </row>
        <row r="1930">
          <cell r="K1930">
            <v>2029</v>
          </cell>
          <cell r="X1930">
            <v>0</v>
          </cell>
          <cell r="AE1930" t="str">
            <v>Improvements to Property</v>
          </cell>
        </row>
        <row r="1931">
          <cell r="K1931">
            <v>2021</v>
          </cell>
          <cell r="X1931">
            <v>0</v>
          </cell>
          <cell r="AE1931" t="str">
            <v>Communication Equipment</v>
          </cell>
        </row>
        <row r="1932">
          <cell r="K1932">
            <v>2027</v>
          </cell>
          <cell r="X1932">
            <v>0</v>
          </cell>
          <cell r="AE1932" t="str">
            <v>Communication Equipment</v>
          </cell>
        </row>
        <row r="1933">
          <cell r="K1933">
            <v>2029</v>
          </cell>
          <cell r="X1933">
            <v>0</v>
          </cell>
          <cell r="AE1933" t="str">
            <v>Communication Equipment</v>
          </cell>
        </row>
        <row r="1934">
          <cell r="K1934">
            <v>2022</v>
          </cell>
          <cell r="X1934">
            <v>0</v>
          </cell>
          <cell r="AE1934" t="str">
            <v>Communication Equipment</v>
          </cell>
        </row>
        <row r="1935">
          <cell r="K1935">
            <v>2024</v>
          </cell>
          <cell r="X1935">
            <v>11316</v>
          </cell>
          <cell r="AE1935" t="str">
            <v>Main Replacements</v>
          </cell>
        </row>
        <row r="1936">
          <cell r="K1936">
            <v>2020</v>
          </cell>
          <cell r="X1936">
            <v>110255</v>
          </cell>
          <cell r="AE1936" t="str">
            <v>Main Replacements</v>
          </cell>
        </row>
        <row r="1937">
          <cell r="K1937">
            <v>2024</v>
          </cell>
          <cell r="X1937">
            <v>162359</v>
          </cell>
          <cell r="AE1937" t="str">
            <v>Regulators</v>
          </cell>
        </row>
        <row r="1938">
          <cell r="K1938">
            <v>2026</v>
          </cell>
          <cell r="X1938">
            <v>170579</v>
          </cell>
          <cell r="AE1938" t="str">
            <v>Regulators</v>
          </cell>
        </row>
        <row r="1939">
          <cell r="K1939">
            <v>2023</v>
          </cell>
          <cell r="X1939">
            <v>158399</v>
          </cell>
          <cell r="AE1939" t="str">
            <v>Regulators</v>
          </cell>
        </row>
        <row r="1940">
          <cell r="K1940">
            <v>2019</v>
          </cell>
          <cell r="X1940">
            <v>0</v>
          </cell>
          <cell r="AE1940" t="str">
            <v>Regulators</v>
          </cell>
        </row>
        <row r="1941">
          <cell r="K1941">
            <v>2029</v>
          </cell>
          <cell r="X1941">
            <v>0</v>
          </cell>
          <cell r="AE1941" t="str">
            <v>Regulators</v>
          </cell>
        </row>
        <row r="1942">
          <cell r="K1942">
            <v>2025</v>
          </cell>
          <cell r="X1942">
            <v>0</v>
          </cell>
          <cell r="AE1942" t="str">
            <v>Regulators</v>
          </cell>
        </row>
        <row r="1943">
          <cell r="K1943">
            <v>2023</v>
          </cell>
          <cell r="X1943">
            <v>169715</v>
          </cell>
          <cell r="AE1943" t="str">
            <v>Regulators</v>
          </cell>
        </row>
        <row r="1944">
          <cell r="K1944">
            <v>2023</v>
          </cell>
          <cell r="X1944">
            <v>0</v>
          </cell>
          <cell r="AE1944" t="str">
            <v>Regulators</v>
          </cell>
        </row>
        <row r="1945">
          <cell r="K1945">
            <v>2018</v>
          </cell>
          <cell r="X1945">
            <v>141432.01999999999</v>
          </cell>
          <cell r="AE1945" t="str">
            <v>Regulators</v>
          </cell>
        </row>
        <row r="1946">
          <cell r="K1946">
            <v>2026</v>
          </cell>
          <cell r="X1946">
            <v>0</v>
          </cell>
          <cell r="AE1946" t="str">
            <v>Regulators</v>
          </cell>
        </row>
        <row r="1947">
          <cell r="K1947">
            <v>2021</v>
          </cell>
          <cell r="X1947">
            <v>161532</v>
          </cell>
          <cell r="AE1947" t="str">
            <v>Regulators</v>
          </cell>
        </row>
        <row r="1948">
          <cell r="K1948">
            <v>2029</v>
          </cell>
          <cell r="X1948">
            <v>0</v>
          </cell>
          <cell r="AE1948" t="str">
            <v>Regulators</v>
          </cell>
        </row>
        <row r="1949">
          <cell r="K1949">
            <v>2020</v>
          </cell>
          <cell r="X1949">
            <v>0</v>
          </cell>
          <cell r="AE1949" t="str">
            <v>Regulators</v>
          </cell>
        </row>
        <row r="1950">
          <cell r="K1950">
            <v>2021</v>
          </cell>
          <cell r="X1950">
            <v>51156</v>
          </cell>
          <cell r="AE1950" t="str">
            <v>Meter/Reg Install - Comm</v>
          </cell>
        </row>
        <row r="1951">
          <cell r="K1951">
            <v>2029</v>
          </cell>
          <cell r="X1951">
            <v>62328</v>
          </cell>
          <cell r="AE1951" t="str">
            <v>Meter/Reg Install - Comm</v>
          </cell>
        </row>
        <row r="1952">
          <cell r="K1952">
            <v>2024</v>
          </cell>
          <cell r="X1952">
            <v>14148</v>
          </cell>
          <cell r="AE1952" t="str">
            <v>Meter/Reg Install - Comm</v>
          </cell>
        </row>
        <row r="1953">
          <cell r="K1953">
            <v>2028</v>
          </cell>
          <cell r="X1953">
            <v>15612</v>
          </cell>
          <cell r="AE1953" t="str">
            <v>Meter/Reg Install - Comm</v>
          </cell>
        </row>
        <row r="1954">
          <cell r="K1954">
            <v>2019</v>
          </cell>
          <cell r="X1954">
            <v>12504</v>
          </cell>
          <cell r="AE1954" t="str">
            <v>Meter/Reg Install - Comm</v>
          </cell>
        </row>
        <row r="1955">
          <cell r="K1955">
            <v>2022</v>
          </cell>
          <cell r="X1955">
            <v>1104</v>
          </cell>
          <cell r="AE1955" t="str">
            <v>Meter/Reg Install - Comm</v>
          </cell>
        </row>
        <row r="1956">
          <cell r="K1956">
            <v>2025</v>
          </cell>
          <cell r="X1956">
            <v>22584</v>
          </cell>
          <cell r="AE1956" t="str">
            <v>Meter/Reg Install - Comm</v>
          </cell>
        </row>
        <row r="1957">
          <cell r="K1957">
            <v>2024</v>
          </cell>
          <cell r="X1957">
            <v>22031</v>
          </cell>
          <cell r="AE1957" t="str">
            <v>Meter/Reg Install - Comm</v>
          </cell>
        </row>
        <row r="1958">
          <cell r="K1958">
            <v>2026</v>
          </cell>
          <cell r="X1958">
            <v>1223</v>
          </cell>
          <cell r="AE1958" t="str">
            <v>Meter/Reg Install - Comm</v>
          </cell>
        </row>
        <row r="1959">
          <cell r="K1959">
            <v>2018</v>
          </cell>
          <cell r="X1959">
            <v>37764.44</v>
          </cell>
          <cell r="AE1959" t="str">
            <v>Meter/Reg Install - Comm</v>
          </cell>
        </row>
        <row r="1960">
          <cell r="K1960">
            <v>2018</v>
          </cell>
          <cell r="X1960">
            <v>0</v>
          </cell>
          <cell r="AE1960" t="str">
            <v>Alternative Fueling Stations</v>
          </cell>
        </row>
        <row r="1961">
          <cell r="K1961">
            <v>2020</v>
          </cell>
          <cell r="X1961">
            <v>0</v>
          </cell>
          <cell r="AE1961" t="str">
            <v>Alternative Fueling Stations</v>
          </cell>
        </row>
        <row r="1962">
          <cell r="K1962">
            <v>2024</v>
          </cell>
          <cell r="X1962">
            <v>28992</v>
          </cell>
          <cell r="AE1962" t="str">
            <v>Service Line Replacements</v>
          </cell>
        </row>
        <row r="1963">
          <cell r="K1963">
            <v>2027</v>
          </cell>
          <cell r="X1963">
            <v>57875</v>
          </cell>
          <cell r="AE1963" t="str">
            <v>Distribution System Improvements</v>
          </cell>
        </row>
        <row r="1964">
          <cell r="K1964">
            <v>2028</v>
          </cell>
          <cell r="X1964">
            <v>3120</v>
          </cell>
          <cell r="AE1964" t="str">
            <v>Distribution System Improvements</v>
          </cell>
        </row>
        <row r="1965">
          <cell r="K1965">
            <v>2022</v>
          </cell>
          <cell r="X1965">
            <v>12540</v>
          </cell>
          <cell r="AE1965" t="str">
            <v>Distribution System Improvements</v>
          </cell>
        </row>
        <row r="1966">
          <cell r="K1966">
            <v>2028</v>
          </cell>
          <cell r="X1966">
            <v>0</v>
          </cell>
          <cell r="AE1966" t="str">
            <v>Misc. Non-Revenue Producing</v>
          </cell>
        </row>
        <row r="1967">
          <cell r="K1967">
            <v>2020</v>
          </cell>
          <cell r="X1967">
            <v>0</v>
          </cell>
          <cell r="AE1967" t="str">
            <v>Misc. Non-Revenue Producing</v>
          </cell>
        </row>
        <row r="1968">
          <cell r="K1968">
            <v>2024</v>
          </cell>
          <cell r="X1968">
            <v>0</v>
          </cell>
          <cell r="AE1968" t="str">
            <v>Misc. Non-Revenue Producing</v>
          </cell>
        </row>
        <row r="1969">
          <cell r="K1969">
            <v>2019</v>
          </cell>
          <cell r="X1969">
            <v>0</v>
          </cell>
          <cell r="AE1969" t="str">
            <v>Cast Iron/Bare Steel Main Repl.</v>
          </cell>
        </row>
        <row r="1970">
          <cell r="K1970">
            <v>2029</v>
          </cell>
          <cell r="X1970">
            <v>102347</v>
          </cell>
          <cell r="AE1970" t="str">
            <v>Cathodic Protection</v>
          </cell>
        </row>
        <row r="1971">
          <cell r="K1971">
            <v>2027</v>
          </cell>
          <cell r="X1971">
            <v>97415</v>
          </cell>
          <cell r="AE1971" t="str">
            <v>Cathodic Protection</v>
          </cell>
        </row>
        <row r="1972">
          <cell r="K1972">
            <v>2019</v>
          </cell>
          <cell r="X1972">
            <v>79955</v>
          </cell>
          <cell r="AE1972" t="str">
            <v>Cathodic Protection</v>
          </cell>
        </row>
        <row r="1973">
          <cell r="K1973">
            <v>2028</v>
          </cell>
          <cell r="X1973">
            <v>99851</v>
          </cell>
          <cell r="AE1973" t="str">
            <v>Cathodic Protection</v>
          </cell>
        </row>
        <row r="1974">
          <cell r="K1974">
            <v>2020</v>
          </cell>
          <cell r="X1974">
            <v>10511</v>
          </cell>
          <cell r="AE1974" t="str">
            <v>Cathodic Protection</v>
          </cell>
        </row>
        <row r="1975">
          <cell r="K1975">
            <v>2025</v>
          </cell>
          <cell r="X1975">
            <v>11891</v>
          </cell>
          <cell r="AE1975" t="str">
            <v>Cathodic Protection</v>
          </cell>
        </row>
        <row r="1976">
          <cell r="K1976">
            <v>2029</v>
          </cell>
          <cell r="X1976">
            <v>13116</v>
          </cell>
          <cell r="AE1976" t="str">
            <v>Cathodic Protection</v>
          </cell>
        </row>
        <row r="1977">
          <cell r="K1977">
            <v>2018</v>
          </cell>
          <cell r="X1977">
            <v>9170</v>
          </cell>
          <cell r="AE1977" t="str">
            <v>Cathodic Protection</v>
          </cell>
        </row>
        <row r="1978">
          <cell r="K1978">
            <v>2018</v>
          </cell>
          <cell r="X1978">
            <v>72460.710000000006</v>
          </cell>
          <cell r="AE1978" t="str">
            <v>Cathodic Protection</v>
          </cell>
        </row>
        <row r="1979">
          <cell r="K1979">
            <v>2019</v>
          </cell>
          <cell r="X1979">
            <v>160920</v>
          </cell>
          <cell r="AE1979" t="str">
            <v>Cathodic Protection</v>
          </cell>
        </row>
        <row r="1980">
          <cell r="K1980">
            <v>2024</v>
          </cell>
          <cell r="X1980">
            <v>182075</v>
          </cell>
          <cell r="AE1980" t="str">
            <v>Cathodic Protection</v>
          </cell>
        </row>
        <row r="1981">
          <cell r="K1981">
            <v>2023</v>
          </cell>
          <cell r="X1981">
            <v>177635</v>
          </cell>
          <cell r="AE1981" t="str">
            <v>Cathodic Protection</v>
          </cell>
        </row>
        <row r="1982">
          <cell r="K1982">
            <v>2023</v>
          </cell>
          <cell r="X1982">
            <v>28992</v>
          </cell>
          <cell r="AE1982" t="str">
            <v>Tools and Shop Equipment</v>
          </cell>
        </row>
        <row r="1983">
          <cell r="K1983">
            <v>2025</v>
          </cell>
          <cell r="X1983">
            <v>0</v>
          </cell>
          <cell r="AE1983" t="str">
            <v>Tools and Shop Equipment</v>
          </cell>
        </row>
        <row r="1984">
          <cell r="K1984">
            <v>2024</v>
          </cell>
          <cell r="X1984">
            <v>0</v>
          </cell>
          <cell r="AE1984" t="str">
            <v>Tools and Shop Equipment</v>
          </cell>
        </row>
        <row r="1985">
          <cell r="K1985">
            <v>2018</v>
          </cell>
          <cell r="X1985">
            <v>0</v>
          </cell>
          <cell r="AE1985" t="str">
            <v>Tools and Shop Equipment</v>
          </cell>
        </row>
        <row r="1986">
          <cell r="K1986">
            <v>2022</v>
          </cell>
          <cell r="X1986">
            <v>0</v>
          </cell>
          <cell r="AE1986" t="str">
            <v>Tools and Shop Equipment</v>
          </cell>
        </row>
        <row r="1987">
          <cell r="K1987">
            <v>2021</v>
          </cell>
          <cell r="X1987">
            <v>0</v>
          </cell>
          <cell r="AE1987" t="str">
            <v>Tools and Shop Equipment</v>
          </cell>
        </row>
        <row r="1988">
          <cell r="K1988">
            <v>2019</v>
          </cell>
          <cell r="X1988">
            <v>0</v>
          </cell>
          <cell r="AE1988" t="str">
            <v>Tools and Shop Equipment</v>
          </cell>
        </row>
        <row r="1989">
          <cell r="K1989">
            <v>2021</v>
          </cell>
          <cell r="X1989">
            <v>0</v>
          </cell>
          <cell r="AE1989" t="str">
            <v>Tools and Shop Equipment</v>
          </cell>
        </row>
        <row r="1990">
          <cell r="K1990">
            <v>2027</v>
          </cell>
          <cell r="X1990">
            <v>0</v>
          </cell>
          <cell r="AE1990" t="str">
            <v>Tools and Shop Equipment</v>
          </cell>
        </row>
        <row r="1991">
          <cell r="K1991">
            <v>2019</v>
          </cell>
          <cell r="X1991">
            <v>1998755</v>
          </cell>
          <cell r="AE1991" t="str">
            <v>New Revenue Mains</v>
          </cell>
        </row>
        <row r="1992">
          <cell r="K1992">
            <v>2029</v>
          </cell>
          <cell r="X1992">
            <v>2558568</v>
          </cell>
          <cell r="AE1992" t="str">
            <v>New Revenue Mains</v>
          </cell>
        </row>
        <row r="1993">
          <cell r="K1993">
            <v>2018</v>
          </cell>
          <cell r="X1993">
            <v>50000</v>
          </cell>
          <cell r="AE1993" t="str">
            <v>New Revenue Mains</v>
          </cell>
        </row>
        <row r="1994">
          <cell r="K1994">
            <v>2023</v>
          </cell>
          <cell r="X1994">
            <v>0</v>
          </cell>
          <cell r="AE1994" t="str">
            <v>New Revenue Mains</v>
          </cell>
        </row>
        <row r="1995">
          <cell r="K1995">
            <v>2019</v>
          </cell>
          <cell r="X1995">
            <v>0</v>
          </cell>
          <cell r="AE1995" t="str">
            <v>New Revenue Mains</v>
          </cell>
        </row>
        <row r="1996">
          <cell r="K1996">
            <v>2024</v>
          </cell>
          <cell r="X1996">
            <v>0</v>
          </cell>
          <cell r="AE1996" t="str">
            <v>New Revenue Mains</v>
          </cell>
        </row>
        <row r="1997">
          <cell r="K1997">
            <v>2023</v>
          </cell>
          <cell r="X1997">
            <v>282852</v>
          </cell>
          <cell r="AE1997" t="str">
            <v>New Revenue Mains</v>
          </cell>
        </row>
        <row r="1998">
          <cell r="K1998">
            <v>2019</v>
          </cell>
          <cell r="X1998">
            <v>0</v>
          </cell>
          <cell r="AE1998" t="str">
            <v>New Revenue Mains</v>
          </cell>
        </row>
        <row r="1999">
          <cell r="K1999">
            <v>2027</v>
          </cell>
          <cell r="X1999">
            <v>0</v>
          </cell>
          <cell r="AE1999" t="str">
            <v>New Revenue Mains</v>
          </cell>
        </row>
        <row r="2000">
          <cell r="K2000">
            <v>2026</v>
          </cell>
          <cell r="X2000">
            <v>0</v>
          </cell>
          <cell r="AE2000" t="str">
            <v>New Revenue Mains</v>
          </cell>
        </row>
        <row r="2001">
          <cell r="K2001">
            <v>2026</v>
          </cell>
          <cell r="X2001">
            <v>21935</v>
          </cell>
          <cell r="AE2001" t="str">
            <v>New Revenue Services</v>
          </cell>
        </row>
        <row r="2002">
          <cell r="K2002">
            <v>2020</v>
          </cell>
          <cell r="X2002">
            <v>2100</v>
          </cell>
          <cell r="AE2002" t="str">
            <v>New Revenue Services</v>
          </cell>
        </row>
        <row r="2003">
          <cell r="K2003">
            <v>2028</v>
          </cell>
          <cell r="X2003">
            <v>23051</v>
          </cell>
          <cell r="AE2003" t="str">
            <v>New Revenue Services</v>
          </cell>
        </row>
        <row r="2004">
          <cell r="K2004">
            <v>2025</v>
          </cell>
          <cell r="X2004">
            <v>21396</v>
          </cell>
          <cell r="AE2004" t="str">
            <v>New Revenue Services</v>
          </cell>
        </row>
        <row r="2005">
          <cell r="K2005">
            <v>2029</v>
          </cell>
          <cell r="X2005">
            <v>236172</v>
          </cell>
          <cell r="AE2005" t="str">
            <v>New Revenue Services</v>
          </cell>
        </row>
        <row r="2006">
          <cell r="K2006">
            <v>2022</v>
          </cell>
          <cell r="X2006">
            <v>198683</v>
          </cell>
          <cell r="AE2006" t="str">
            <v>New Revenue Services</v>
          </cell>
        </row>
        <row r="2007">
          <cell r="K2007">
            <v>2020</v>
          </cell>
          <cell r="X2007">
            <v>21012</v>
          </cell>
          <cell r="AE2007" t="str">
            <v>New Revenue Services</v>
          </cell>
        </row>
        <row r="2008">
          <cell r="K2008">
            <v>2023</v>
          </cell>
          <cell r="X2008">
            <v>203651</v>
          </cell>
          <cell r="AE2008" t="str">
            <v>New Revenue Services</v>
          </cell>
        </row>
        <row r="2009">
          <cell r="K2009">
            <v>2021</v>
          </cell>
          <cell r="X2009">
            <v>2836680</v>
          </cell>
          <cell r="AE2009" t="str">
            <v>New Revenue Services</v>
          </cell>
        </row>
        <row r="2010">
          <cell r="K2010">
            <v>2028</v>
          </cell>
          <cell r="X2010">
            <v>3371928</v>
          </cell>
          <cell r="AE2010" t="str">
            <v>New Revenue Services</v>
          </cell>
        </row>
        <row r="2011">
          <cell r="K2011">
            <v>2029</v>
          </cell>
          <cell r="X2011">
            <v>12160.8</v>
          </cell>
          <cell r="AE2011" t="str">
            <v>Measuring and Regulation Station Equipment</v>
          </cell>
        </row>
        <row r="2012">
          <cell r="K2012">
            <v>2026</v>
          </cell>
          <cell r="X2012">
            <v>594.36</v>
          </cell>
          <cell r="AE2012" t="str">
            <v>Measuring and Regulation Station Equipment</v>
          </cell>
        </row>
        <row r="2013">
          <cell r="K2013">
            <v>2025</v>
          </cell>
          <cell r="X2013">
            <v>11017.08</v>
          </cell>
          <cell r="AE2013" t="str">
            <v>Measuring and Regulation Station Equipment</v>
          </cell>
        </row>
        <row r="2014">
          <cell r="K2014">
            <v>2025</v>
          </cell>
          <cell r="X2014">
            <v>36556</v>
          </cell>
          <cell r="AE2014" t="str">
            <v>Transportation Vehicles</v>
          </cell>
        </row>
        <row r="2015">
          <cell r="K2015">
            <v>2018</v>
          </cell>
          <cell r="X2015">
            <v>0</v>
          </cell>
          <cell r="AE2015" t="str">
            <v>Transportation Vehicles</v>
          </cell>
        </row>
        <row r="2016">
          <cell r="K2016">
            <v>2025</v>
          </cell>
          <cell r="X2016">
            <v>0</v>
          </cell>
          <cell r="AE2016" t="str">
            <v>Transportation Vehicles</v>
          </cell>
        </row>
        <row r="2017">
          <cell r="K2017">
            <v>2018</v>
          </cell>
          <cell r="X2017">
            <v>0</v>
          </cell>
          <cell r="AE2017" t="str">
            <v>Transportation Vehicles</v>
          </cell>
        </row>
        <row r="2018">
          <cell r="K2018">
            <v>2021</v>
          </cell>
          <cell r="X2018">
            <v>0</v>
          </cell>
          <cell r="AE2018" t="str">
            <v>Transportation Vehicles</v>
          </cell>
        </row>
        <row r="2019">
          <cell r="K2019">
            <v>2019</v>
          </cell>
          <cell r="X2019">
            <v>0</v>
          </cell>
          <cell r="AE2019" t="str">
            <v>Transportation Vehicles</v>
          </cell>
        </row>
        <row r="2020">
          <cell r="K2020">
            <v>2024</v>
          </cell>
          <cell r="X2020">
            <v>0</v>
          </cell>
          <cell r="AE2020" t="str">
            <v>Transportation Vehicles</v>
          </cell>
        </row>
        <row r="2021">
          <cell r="K2021">
            <v>2023</v>
          </cell>
          <cell r="X2021">
            <v>0</v>
          </cell>
          <cell r="AE2021" t="str">
            <v>Transportation Vehicles</v>
          </cell>
        </row>
        <row r="2022">
          <cell r="K2022">
            <v>2026</v>
          </cell>
          <cell r="X2022">
            <v>624436</v>
          </cell>
          <cell r="AE2022" t="str">
            <v>Transportation Vehicles</v>
          </cell>
        </row>
        <row r="2023">
          <cell r="K2023">
            <v>2025</v>
          </cell>
          <cell r="X2023">
            <v>0</v>
          </cell>
          <cell r="AE2023" t="str">
            <v>Power Operated Equipment</v>
          </cell>
        </row>
        <row r="2024">
          <cell r="K2024">
            <v>2027</v>
          </cell>
          <cell r="X2024">
            <v>0</v>
          </cell>
          <cell r="AE2024" t="str">
            <v>Power Operated Equipment</v>
          </cell>
        </row>
        <row r="2025">
          <cell r="K2025">
            <v>2023</v>
          </cell>
          <cell r="X2025">
            <v>0</v>
          </cell>
          <cell r="AE2025" t="str">
            <v>Power Operated Equipment</v>
          </cell>
        </row>
        <row r="2026">
          <cell r="K2026">
            <v>2019</v>
          </cell>
          <cell r="X2026">
            <v>0</v>
          </cell>
          <cell r="AE2026" t="str">
            <v>Power Operated Equipment</v>
          </cell>
        </row>
        <row r="2027">
          <cell r="K2027">
            <v>2026</v>
          </cell>
          <cell r="X2027">
            <v>0</v>
          </cell>
          <cell r="AE2027" t="str">
            <v>Power Operated Equipment</v>
          </cell>
        </row>
        <row r="2028">
          <cell r="K2028">
            <v>2021</v>
          </cell>
          <cell r="X2028">
            <v>0</v>
          </cell>
          <cell r="AE2028" t="str">
            <v>Power Operated Equipment</v>
          </cell>
        </row>
        <row r="2029">
          <cell r="K2029">
            <v>2022</v>
          </cell>
          <cell r="X2029">
            <v>0</v>
          </cell>
          <cell r="AE2029" t="str">
            <v>Power Operated Equipment</v>
          </cell>
        </row>
        <row r="2030">
          <cell r="K2030">
            <v>2028</v>
          </cell>
          <cell r="X2030">
            <v>0</v>
          </cell>
          <cell r="AE2030" t="str">
            <v>Power Operated Equipment</v>
          </cell>
        </row>
        <row r="2031">
          <cell r="K2031">
            <v>2026</v>
          </cell>
          <cell r="X2031">
            <v>20000</v>
          </cell>
          <cell r="AE2031" t="str">
            <v>Power Operated Equipment</v>
          </cell>
        </row>
        <row r="2032">
          <cell r="K2032">
            <v>2022</v>
          </cell>
          <cell r="X2032">
            <v>20000</v>
          </cell>
          <cell r="AE2032" t="str">
            <v>Power Operated Equipment</v>
          </cell>
        </row>
        <row r="2033">
          <cell r="K2033">
            <v>2028</v>
          </cell>
          <cell r="X2033">
            <v>0</v>
          </cell>
          <cell r="AE2033" t="str">
            <v>Office Equipment</v>
          </cell>
        </row>
        <row r="2034">
          <cell r="K2034">
            <v>2025</v>
          </cell>
          <cell r="X2034">
            <v>0</v>
          </cell>
          <cell r="AE2034" t="str">
            <v>Office Equipment</v>
          </cell>
        </row>
        <row r="2035">
          <cell r="K2035">
            <v>2018</v>
          </cell>
          <cell r="X2035">
            <v>9300</v>
          </cell>
          <cell r="AE2035" t="str">
            <v>Office Equipment</v>
          </cell>
        </row>
        <row r="2036">
          <cell r="K2036">
            <v>2028</v>
          </cell>
          <cell r="X2036">
            <v>0</v>
          </cell>
          <cell r="AE2036" t="str">
            <v>Office Equipment</v>
          </cell>
        </row>
        <row r="2037">
          <cell r="K2037">
            <v>2029</v>
          </cell>
          <cell r="X2037">
            <v>0</v>
          </cell>
          <cell r="AE2037" t="str">
            <v>Office Equipment</v>
          </cell>
        </row>
        <row r="2038">
          <cell r="K2038">
            <v>2029</v>
          </cell>
          <cell r="X2038">
            <v>0</v>
          </cell>
          <cell r="AE2038" t="str">
            <v>Office Equipment</v>
          </cell>
        </row>
        <row r="2039">
          <cell r="K2039">
            <v>2020</v>
          </cell>
          <cell r="X2039">
            <v>0</v>
          </cell>
          <cell r="AE2039" t="str">
            <v>Improvements to Property</v>
          </cell>
        </row>
        <row r="2040">
          <cell r="K2040">
            <v>2028</v>
          </cell>
          <cell r="X2040">
            <v>26236</v>
          </cell>
          <cell r="AE2040" t="str">
            <v>Improvements to Property</v>
          </cell>
        </row>
        <row r="2041">
          <cell r="K2041">
            <v>2022</v>
          </cell>
          <cell r="X2041">
            <v>5652</v>
          </cell>
          <cell r="AE2041" t="str">
            <v>Improvements to Property</v>
          </cell>
        </row>
        <row r="2042">
          <cell r="K2042">
            <v>2025</v>
          </cell>
          <cell r="X2042">
            <v>6096</v>
          </cell>
          <cell r="AE2042" t="str">
            <v>Improvements to Property</v>
          </cell>
        </row>
        <row r="2043">
          <cell r="K2043">
            <v>2018</v>
          </cell>
          <cell r="X2043">
            <v>0</v>
          </cell>
          <cell r="AE2043" t="str">
            <v>Improvements to Property</v>
          </cell>
        </row>
        <row r="2044">
          <cell r="K2044">
            <v>2028</v>
          </cell>
          <cell r="X2044">
            <v>6556</v>
          </cell>
          <cell r="AE2044" t="str">
            <v>Improvements to Property</v>
          </cell>
        </row>
        <row r="2045">
          <cell r="K2045">
            <v>2018</v>
          </cell>
          <cell r="X2045">
            <v>0</v>
          </cell>
          <cell r="AE2045" t="str">
            <v>Improvements to Property</v>
          </cell>
        </row>
        <row r="2046">
          <cell r="K2046">
            <v>2023</v>
          </cell>
          <cell r="X2046">
            <v>57984</v>
          </cell>
          <cell r="AE2046" t="str">
            <v>Improvements to Property</v>
          </cell>
        </row>
        <row r="2047">
          <cell r="K2047">
            <v>2021</v>
          </cell>
          <cell r="X2047">
            <v>55188</v>
          </cell>
          <cell r="AE2047" t="str">
            <v>Improvements to Property</v>
          </cell>
        </row>
        <row r="2048">
          <cell r="K2048">
            <v>2029</v>
          </cell>
          <cell r="X2048">
            <v>64007</v>
          </cell>
          <cell r="AE2048" t="str">
            <v>New Revenue Mains</v>
          </cell>
        </row>
        <row r="2049">
          <cell r="K2049">
            <v>2024</v>
          </cell>
          <cell r="X2049">
            <v>0</v>
          </cell>
          <cell r="AE2049" t="str">
            <v>New Revenue Mains</v>
          </cell>
        </row>
        <row r="2050">
          <cell r="K2050">
            <v>2027</v>
          </cell>
          <cell r="X2050">
            <v>3496812</v>
          </cell>
          <cell r="AE2050" t="str">
            <v>New Revenue Mains</v>
          </cell>
        </row>
        <row r="2051">
          <cell r="K2051">
            <v>2024</v>
          </cell>
          <cell r="X2051">
            <v>0</v>
          </cell>
          <cell r="AE2051" t="str">
            <v>New Revenue Mains</v>
          </cell>
        </row>
        <row r="2052">
          <cell r="K2052">
            <v>2028</v>
          </cell>
          <cell r="X2052">
            <v>3584232</v>
          </cell>
          <cell r="AE2052" t="str">
            <v>New Revenue Mains</v>
          </cell>
        </row>
        <row r="2053">
          <cell r="K2053">
            <v>2019</v>
          </cell>
          <cell r="X2053">
            <v>2870003</v>
          </cell>
          <cell r="AE2053" t="str">
            <v>New Revenue Mains</v>
          </cell>
        </row>
        <row r="2054">
          <cell r="K2054">
            <v>2021</v>
          </cell>
          <cell r="X2054">
            <v>969203</v>
          </cell>
          <cell r="AE2054" t="str">
            <v>New Revenue Services</v>
          </cell>
        </row>
        <row r="2055">
          <cell r="K2055">
            <v>2029</v>
          </cell>
          <cell r="X2055">
            <v>320021.15999999997</v>
          </cell>
          <cell r="AE2055" t="str">
            <v>Measuring and Regulation Station Equipment</v>
          </cell>
        </row>
        <row r="2056">
          <cell r="K2056">
            <v>2018</v>
          </cell>
          <cell r="X2056">
            <v>3491301.98</v>
          </cell>
          <cell r="AE2056" t="str">
            <v>Meters</v>
          </cell>
        </row>
        <row r="2057">
          <cell r="K2057">
            <v>2019</v>
          </cell>
          <cell r="X2057">
            <v>0</v>
          </cell>
          <cell r="AE2057" t="str">
            <v>Meters</v>
          </cell>
        </row>
        <row r="2058">
          <cell r="K2058">
            <v>2019</v>
          </cell>
          <cell r="X2058">
            <v>3572124</v>
          </cell>
          <cell r="AE2058" t="str">
            <v>Meters</v>
          </cell>
        </row>
        <row r="2059">
          <cell r="K2059">
            <v>2021</v>
          </cell>
          <cell r="X2059">
            <v>0</v>
          </cell>
          <cell r="AE2059" t="str">
            <v>Meters</v>
          </cell>
        </row>
        <row r="2060">
          <cell r="K2060">
            <v>2022</v>
          </cell>
          <cell r="X2060">
            <v>0</v>
          </cell>
          <cell r="AE2060" t="str">
            <v>Meters</v>
          </cell>
        </row>
        <row r="2061">
          <cell r="K2061">
            <v>2029</v>
          </cell>
          <cell r="X2061">
            <v>0</v>
          </cell>
          <cell r="AE2061" t="str">
            <v>Meters</v>
          </cell>
        </row>
        <row r="2062">
          <cell r="K2062">
            <v>2029</v>
          </cell>
          <cell r="X2062">
            <v>3631181</v>
          </cell>
          <cell r="AE2062" t="str">
            <v>Transportation Vehicles</v>
          </cell>
        </row>
        <row r="2063">
          <cell r="K2063">
            <v>2028</v>
          </cell>
          <cell r="X2063">
            <v>0</v>
          </cell>
          <cell r="AE2063" t="str">
            <v>Transportation Vehicles</v>
          </cell>
        </row>
        <row r="2064">
          <cell r="K2064">
            <v>2018</v>
          </cell>
          <cell r="X2064">
            <v>-23226.75</v>
          </cell>
          <cell r="AE2064" t="str">
            <v>Transportation Vehicles</v>
          </cell>
        </row>
        <row r="2065">
          <cell r="K2065">
            <v>2022</v>
          </cell>
          <cell r="X2065">
            <v>854208</v>
          </cell>
          <cell r="AE2065" t="str">
            <v>Transportation Vehicles</v>
          </cell>
        </row>
        <row r="2066">
          <cell r="K2066">
            <v>2020</v>
          </cell>
          <cell r="X2066">
            <v>813048</v>
          </cell>
          <cell r="AE2066" t="str">
            <v>Transportation Vehicles</v>
          </cell>
        </row>
        <row r="2067">
          <cell r="K2067">
            <v>2026</v>
          </cell>
          <cell r="X2067">
            <v>942894</v>
          </cell>
          <cell r="AE2067" t="str">
            <v>Transportation Vehicles</v>
          </cell>
        </row>
        <row r="2068">
          <cell r="K2068">
            <v>2026</v>
          </cell>
          <cell r="X2068">
            <v>0</v>
          </cell>
          <cell r="AE2068" t="str">
            <v>Transportation Vehicles</v>
          </cell>
        </row>
        <row r="2069">
          <cell r="K2069">
            <v>2020</v>
          </cell>
          <cell r="X2069">
            <v>0</v>
          </cell>
          <cell r="AE2069" t="str">
            <v>Transportation Vehicles</v>
          </cell>
        </row>
        <row r="2070">
          <cell r="K2070">
            <v>2028</v>
          </cell>
          <cell r="X2070">
            <v>0</v>
          </cell>
          <cell r="AE2070" t="str">
            <v>Transportation Vehicles</v>
          </cell>
        </row>
        <row r="2071">
          <cell r="K2071">
            <v>2018</v>
          </cell>
          <cell r="X2071">
            <v>204600</v>
          </cell>
          <cell r="AE2071" t="str">
            <v>Transportation Vehicles</v>
          </cell>
        </row>
        <row r="2072">
          <cell r="K2072">
            <v>2021</v>
          </cell>
          <cell r="X2072">
            <v>0</v>
          </cell>
          <cell r="AE2072" t="str">
            <v>Transportation Vehicles</v>
          </cell>
        </row>
        <row r="2073">
          <cell r="K2073">
            <v>2023</v>
          </cell>
          <cell r="X2073">
            <v>0</v>
          </cell>
          <cell r="AE2073" t="str">
            <v>Testing and Measuring Equipment</v>
          </cell>
        </row>
        <row r="2074">
          <cell r="K2074">
            <v>2019</v>
          </cell>
          <cell r="X2074">
            <v>0</v>
          </cell>
          <cell r="AE2074" t="str">
            <v>Testing and Measuring Equipment</v>
          </cell>
        </row>
        <row r="2075">
          <cell r="K2075">
            <v>2018</v>
          </cell>
          <cell r="X2075">
            <v>27900</v>
          </cell>
          <cell r="AE2075" t="str">
            <v>Testing and Measuring Equipment</v>
          </cell>
        </row>
        <row r="2076">
          <cell r="K2076">
            <v>2021</v>
          </cell>
          <cell r="X2076">
            <v>0</v>
          </cell>
          <cell r="AE2076" t="str">
            <v>Office Equipment</v>
          </cell>
        </row>
        <row r="2077">
          <cell r="K2077">
            <v>2027</v>
          </cell>
          <cell r="X2077">
            <v>0</v>
          </cell>
          <cell r="AE2077" t="str">
            <v>Office Equipment</v>
          </cell>
        </row>
        <row r="2078">
          <cell r="K2078">
            <v>2021</v>
          </cell>
          <cell r="X2078">
            <v>0</v>
          </cell>
          <cell r="AE2078" t="str">
            <v>Office Equipment</v>
          </cell>
        </row>
        <row r="2079">
          <cell r="K2079">
            <v>2018</v>
          </cell>
          <cell r="X2079">
            <v>0</v>
          </cell>
          <cell r="AE2079" t="str">
            <v>Improvements to Property</v>
          </cell>
        </row>
        <row r="2080">
          <cell r="K2080">
            <v>2026</v>
          </cell>
          <cell r="X2080">
            <v>12492</v>
          </cell>
          <cell r="AE2080" t="str">
            <v>Improvements to Property</v>
          </cell>
        </row>
        <row r="2081">
          <cell r="K2081">
            <v>2019</v>
          </cell>
          <cell r="X2081">
            <v>10512</v>
          </cell>
          <cell r="AE2081" t="str">
            <v>Improvements to Property</v>
          </cell>
        </row>
        <row r="2082">
          <cell r="K2082">
            <v>2027</v>
          </cell>
          <cell r="X2082">
            <v>12804</v>
          </cell>
          <cell r="AE2082" t="str">
            <v>Improvements to Property</v>
          </cell>
        </row>
        <row r="2083">
          <cell r="K2083">
            <v>2027</v>
          </cell>
          <cell r="X2083">
            <v>0</v>
          </cell>
          <cell r="AE2083" t="str">
            <v>Improvements to Property</v>
          </cell>
        </row>
        <row r="2084">
          <cell r="K2084">
            <v>2019</v>
          </cell>
          <cell r="X2084">
            <v>47280</v>
          </cell>
          <cell r="AE2084" t="str">
            <v>Improvements to Property</v>
          </cell>
        </row>
        <row r="2085">
          <cell r="K2085">
            <v>2027</v>
          </cell>
          <cell r="X2085">
            <v>0</v>
          </cell>
          <cell r="AE2085" t="str">
            <v>Improvements to Property</v>
          </cell>
        </row>
        <row r="2086">
          <cell r="K2086">
            <v>2019</v>
          </cell>
          <cell r="X2086">
            <v>9996</v>
          </cell>
          <cell r="AE2086" t="str">
            <v>Main Replacements</v>
          </cell>
        </row>
        <row r="2087">
          <cell r="K2087">
            <v>2023</v>
          </cell>
          <cell r="X2087">
            <v>44148</v>
          </cell>
          <cell r="AE2087" t="str">
            <v>Main Replacements</v>
          </cell>
        </row>
        <row r="2088">
          <cell r="K2088">
            <v>2025</v>
          </cell>
          <cell r="X2088">
            <v>11592</v>
          </cell>
          <cell r="AE2088" t="str">
            <v>Main Replacements</v>
          </cell>
        </row>
        <row r="2089">
          <cell r="K2089">
            <v>2025</v>
          </cell>
          <cell r="X2089">
            <v>46392</v>
          </cell>
          <cell r="AE2089" t="str">
            <v>Main Replacements</v>
          </cell>
        </row>
        <row r="2090">
          <cell r="K2090">
            <v>2028</v>
          </cell>
          <cell r="X2090">
            <v>99912</v>
          </cell>
          <cell r="AE2090" t="str">
            <v>Main Replacements</v>
          </cell>
        </row>
        <row r="2091">
          <cell r="K2091">
            <v>2028</v>
          </cell>
          <cell r="X2091">
            <v>0</v>
          </cell>
          <cell r="AE2091" t="str">
            <v>Regulators</v>
          </cell>
        </row>
        <row r="2092">
          <cell r="K2092">
            <v>2026</v>
          </cell>
          <cell r="X2092">
            <v>60923</v>
          </cell>
          <cell r="AE2092" t="str">
            <v>Regulators</v>
          </cell>
        </row>
        <row r="2093">
          <cell r="K2093">
            <v>2022</v>
          </cell>
          <cell r="X2093">
            <v>0</v>
          </cell>
          <cell r="AE2093" t="str">
            <v>Regulators</v>
          </cell>
        </row>
        <row r="2094">
          <cell r="K2094">
            <v>2028</v>
          </cell>
          <cell r="X2094">
            <v>6072</v>
          </cell>
          <cell r="AE2094" t="str">
            <v>Meter/Reg Install - Comm</v>
          </cell>
        </row>
        <row r="2095">
          <cell r="K2095">
            <v>2028</v>
          </cell>
          <cell r="X2095">
            <v>324</v>
          </cell>
          <cell r="AE2095" t="str">
            <v>Meter/Reg Install - Comm</v>
          </cell>
        </row>
        <row r="2096">
          <cell r="K2096">
            <v>2027</v>
          </cell>
          <cell r="X2096">
            <v>43704</v>
          </cell>
          <cell r="AE2096" t="str">
            <v>Meter/Reg Install - Res</v>
          </cell>
        </row>
        <row r="2097">
          <cell r="K2097">
            <v>2022</v>
          </cell>
          <cell r="X2097">
            <v>38628</v>
          </cell>
          <cell r="AE2097" t="str">
            <v>Meter/Reg Install - Res</v>
          </cell>
        </row>
        <row r="2098">
          <cell r="K2098">
            <v>2020</v>
          </cell>
          <cell r="X2098">
            <v>0</v>
          </cell>
          <cell r="AE2098" t="str">
            <v>Testing and Measuring Equipment</v>
          </cell>
        </row>
        <row r="2099">
          <cell r="K2099">
            <v>2025</v>
          </cell>
          <cell r="X2099">
            <v>4872</v>
          </cell>
          <cell r="AE2099" t="str">
            <v>Tools and Shop Equipment</v>
          </cell>
        </row>
        <row r="2100">
          <cell r="K2100">
            <v>2019</v>
          </cell>
          <cell r="X2100">
            <v>0</v>
          </cell>
          <cell r="AE2100" t="str">
            <v>New Revenue Mains</v>
          </cell>
        </row>
        <row r="2101">
          <cell r="K2101">
            <v>2025</v>
          </cell>
          <cell r="X2101">
            <v>2401140</v>
          </cell>
          <cell r="AE2101" t="str">
            <v>New Revenue Mains</v>
          </cell>
        </row>
        <row r="2102">
          <cell r="K2102">
            <v>2029</v>
          </cell>
          <cell r="X2102">
            <v>2650415</v>
          </cell>
          <cell r="AE2102" t="str">
            <v>New Revenue Mains</v>
          </cell>
        </row>
        <row r="2103">
          <cell r="K2103">
            <v>2020</v>
          </cell>
          <cell r="X2103">
            <v>0</v>
          </cell>
          <cell r="AE2103" t="str">
            <v>New Revenue Mains</v>
          </cell>
        </row>
        <row r="2104">
          <cell r="K2104">
            <v>2028</v>
          </cell>
          <cell r="X2104">
            <v>0</v>
          </cell>
          <cell r="AE2104" t="str">
            <v>New Revenue Mains</v>
          </cell>
        </row>
        <row r="2105">
          <cell r="K2105">
            <v>2026</v>
          </cell>
          <cell r="X2105">
            <v>0</v>
          </cell>
          <cell r="AE2105" t="str">
            <v>New Revenue Mains</v>
          </cell>
        </row>
        <row r="2106">
          <cell r="K2106">
            <v>2025</v>
          </cell>
          <cell r="X2106">
            <v>41604</v>
          </cell>
          <cell r="AE2106" t="str">
            <v>New Revenue Services</v>
          </cell>
        </row>
        <row r="2107">
          <cell r="K2107">
            <v>2024</v>
          </cell>
          <cell r="X2107">
            <v>40584</v>
          </cell>
          <cell r="AE2107" t="str">
            <v>New Revenue Services</v>
          </cell>
        </row>
        <row r="2108">
          <cell r="K2108">
            <v>2022</v>
          </cell>
          <cell r="X2108">
            <v>38628</v>
          </cell>
          <cell r="AE2108" t="str">
            <v>New Revenue Services</v>
          </cell>
        </row>
        <row r="2109">
          <cell r="K2109">
            <v>2021</v>
          </cell>
          <cell r="X2109">
            <v>339216</v>
          </cell>
          <cell r="AE2109" t="str">
            <v>New Revenue Services</v>
          </cell>
        </row>
        <row r="2110">
          <cell r="K2110">
            <v>2022</v>
          </cell>
          <cell r="X2110">
            <v>10230.48</v>
          </cell>
          <cell r="AE2110" t="str">
            <v>Measuring and Regulation Station Equipment</v>
          </cell>
        </row>
        <row r="2111">
          <cell r="K2111">
            <v>2027</v>
          </cell>
          <cell r="X2111">
            <v>609.24</v>
          </cell>
          <cell r="AE2111" t="str">
            <v>Measuring and Regulation Station Equipment</v>
          </cell>
        </row>
        <row r="2112">
          <cell r="K2112">
            <v>2026</v>
          </cell>
          <cell r="X2112">
            <v>594.36</v>
          </cell>
          <cell r="AE2112" t="str">
            <v>Measuring and Regulation Station Equipment</v>
          </cell>
        </row>
        <row r="2113">
          <cell r="K2113">
            <v>2021</v>
          </cell>
          <cell r="X2113">
            <v>3939.84</v>
          </cell>
          <cell r="AE2113" t="str">
            <v>Measuring and Regulation Station Equipment</v>
          </cell>
        </row>
        <row r="2114">
          <cell r="K2114">
            <v>2020</v>
          </cell>
          <cell r="X2114">
            <v>73031.28</v>
          </cell>
          <cell r="AE2114" t="str">
            <v>Measuring and Regulation Station Equipment</v>
          </cell>
        </row>
        <row r="2115">
          <cell r="K2115">
            <v>2018</v>
          </cell>
          <cell r="X2115">
            <v>0</v>
          </cell>
          <cell r="AE2115" t="str">
            <v>Measuring and Regulation Station Equipment</v>
          </cell>
        </row>
        <row r="2116">
          <cell r="K2116">
            <v>2018</v>
          </cell>
          <cell r="X2116">
            <v>25000</v>
          </cell>
          <cell r="AE2116" t="str">
            <v>Measuring and Regulation Station Equipment</v>
          </cell>
        </row>
        <row r="2117">
          <cell r="K2117">
            <v>2025</v>
          </cell>
          <cell r="X2117">
            <v>82628.160000000003</v>
          </cell>
          <cell r="AE2117" t="str">
            <v>Measuring and Regulation Station Equipment</v>
          </cell>
        </row>
        <row r="2118">
          <cell r="K2118">
            <v>2021</v>
          </cell>
          <cell r="X2118">
            <v>499046.88</v>
          </cell>
          <cell r="AE2118" t="str">
            <v>Measuring and Regulation Station Equipment</v>
          </cell>
        </row>
        <row r="2119">
          <cell r="K2119">
            <v>2023</v>
          </cell>
          <cell r="X2119">
            <v>27595.32</v>
          </cell>
          <cell r="AE2119" t="str">
            <v>Measuring and Regulation Station Equipment</v>
          </cell>
        </row>
        <row r="2120">
          <cell r="K2120">
            <v>2027</v>
          </cell>
          <cell r="X2120">
            <v>578741.4</v>
          </cell>
          <cell r="AE2120" t="str">
            <v>Measuring and Regulation Station Equipment</v>
          </cell>
        </row>
        <row r="2121">
          <cell r="K2121">
            <v>2021</v>
          </cell>
          <cell r="X2121">
            <v>26265.599999999999</v>
          </cell>
          <cell r="AE2121" t="str">
            <v>Measuring and Regulation Station Equipment</v>
          </cell>
        </row>
        <row r="2122">
          <cell r="K2122">
            <v>2021</v>
          </cell>
          <cell r="X2122">
            <v>99999.96</v>
          </cell>
          <cell r="AE2122" t="str">
            <v>Measuring and Regulation Station Equipment</v>
          </cell>
        </row>
        <row r="2123">
          <cell r="K2123">
            <v>2024</v>
          </cell>
          <cell r="X2123">
            <v>8485.56</v>
          </cell>
          <cell r="AE2123" t="str">
            <v>Measuring and Regulation Station Equipment</v>
          </cell>
        </row>
        <row r="2124">
          <cell r="K2124">
            <v>2022</v>
          </cell>
          <cell r="X2124">
            <v>153456.84</v>
          </cell>
          <cell r="AE2124" t="str">
            <v>Measuring and Regulation Station Equipment</v>
          </cell>
        </row>
        <row r="2125">
          <cell r="K2125">
            <v>2029</v>
          </cell>
          <cell r="X2125">
            <v>182412.12</v>
          </cell>
          <cell r="AE2125" t="str">
            <v>Measuring and Regulation Station Equipment</v>
          </cell>
        </row>
        <row r="2126">
          <cell r="K2126">
            <v>2018</v>
          </cell>
          <cell r="X2126">
            <v>97477.22</v>
          </cell>
          <cell r="AE2126" t="str">
            <v>Transportation Vehicles</v>
          </cell>
        </row>
        <row r="2127">
          <cell r="K2127">
            <v>2028</v>
          </cell>
          <cell r="X2127">
            <v>0</v>
          </cell>
          <cell r="AE2127" t="str">
            <v>Transportation Vehicles</v>
          </cell>
        </row>
        <row r="2128">
          <cell r="K2128">
            <v>2026</v>
          </cell>
          <cell r="X2128">
            <v>99912</v>
          </cell>
          <cell r="AE2128" t="str">
            <v>Transportation Vehicles</v>
          </cell>
        </row>
        <row r="2129">
          <cell r="K2129">
            <v>2023</v>
          </cell>
          <cell r="X2129">
            <v>92776</v>
          </cell>
          <cell r="AE2129" t="str">
            <v>Transportation Vehicles</v>
          </cell>
        </row>
        <row r="2130">
          <cell r="K2130">
            <v>2024</v>
          </cell>
          <cell r="X2130">
            <v>416038</v>
          </cell>
          <cell r="AE2130" t="str">
            <v>Transportation Vehicles</v>
          </cell>
        </row>
        <row r="2131">
          <cell r="K2131">
            <v>2023</v>
          </cell>
          <cell r="X2131">
            <v>405890</v>
          </cell>
          <cell r="AE2131" t="str">
            <v>Transportation Vehicles</v>
          </cell>
        </row>
        <row r="2132">
          <cell r="K2132">
            <v>2025</v>
          </cell>
          <cell r="X2132">
            <v>0</v>
          </cell>
          <cell r="AE2132" t="str">
            <v>Transportation Vehicles</v>
          </cell>
        </row>
        <row r="2133">
          <cell r="K2133">
            <v>2025</v>
          </cell>
          <cell r="X2133">
            <v>0</v>
          </cell>
          <cell r="AE2133" t="str">
            <v>Power Operated Equipment</v>
          </cell>
        </row>
        <row r="2134">
          <cell r="K2134">
            <v>2023</v>
          </cell>
          <cell r="X2134">
            <v>0</v>
          </cell>
          <cell r="AE2134" t="str">
            <v>Power Operated Equipment</v>
          </cell>
        </row>
        <row r="2135">
          <cell r="K2135">
            <v>2024</v>
          </cell>
          <cell r="X2135">
            <v>0</v>
          </cell>
          <cell r="AE2135" t="str">
            <v>Power Operated Equipment</v>
          </cell>
        </row>
        <row r="2136">
          <cell r="K2136">
            <v>2019</v>
          </cell>
          <cell r="X2136">
            <v>0</v>
          </cell>
          <cell r="AE2136" t="str">
            <v>Power Operated Equipment</v>
          </cell>
        </row>
        <row r="2137">
          <cell r="K2137">
            <v>2026</v>
          </cell>
          <cell r="X2137">
            <v>0</v>
          </cell>
          <cell r="AE2137" t="str">
            <v>Office Equipment</v>
          </cell>
        </row>
        <row r="2138">
          <cell r="K2138">
            <v>2028</v>
          </cell>
          <cell r="X2138">
            <v>0</v>
          </cell>
          <cell r="AE2138" t="str">
            <v>Office Equipment</v>
          </cell>
        </row>
        <row r="2139">
          <cell r="K2139">
            <v>2023</v>
          </cell>
          <cell r="X2139">
            <v>0</v>
          </cell>
          <cell r="AE2139" t="str">
            <v>Office Equipment</v>
          </cell>
        </row>
        <row r="2140">
          <cell r="K2140">
            <v>2025</v>
          </cell>
          <cell r="X2140">
            <v>0</v>
          </cell>
          <cell r="AE2140" t="str">
            <v>Office Equipment</v>
          </cell>
        </row>
        <row r="2141">
          <cell r="K2141">
            <v>2018</v>
          </cell>
          <cell r="X2141">
            <v>0</v>
          </cell>
          <cell r="AE2141" t="str">
            <v>Office Equipment</v>
          </cell>
        </row>
        <row r="2142">
          <cell r="K2142">
            <v>2024</v>
          </cell>
          <cell r="X2142">
            <v>0</v>
          </cell>
          <cell r="AE2142" t="str">
            <v>Office Equipment</v>
          </cell>
        </row>
        <row r="2143">
          <cell r="K2143">
            <v>2021</v>
          </cell>
          <cell r="X2143">
            <v>0</v>
          </cell>
          <cell r="AE2143" t="str">
            <v>Improvements to Property</v>
          </cell>
        </row>
        <row r="2144">
          <cell r="K2144">
            <v>2028</v>
          </cell>
          <cell r="X2144">
            <v>192012</v>
          </cell>
          <cell r="AE2144" t="str">
            <v>Regulators</v>
          </cell>
        </row>
        <row r="2145">
          <cell r="K2145">
            <v>2023</v>
          </cell>
          <cell r="X2145">
            <v>0</v>
          </cell>
          <cell r="AE2145" t="str">
            <v>Regulators</v>
          </cell>
        </row>
        <row r="2146">
          <cell r="K2146">
            <v>2028</v>
          </cell>
          <cell r="X2146">
            <v>15360</v>
          </cell>
          <cell r="AE2146" t="str">
            <v>Meter/Reg Install - Comm</v>
          </cell>
        </row>
        <row r="2147">
          <cell r="K2147">
            <v>2029</v>
          </cell>
          <cell r="X2147">
            <v>15744</v>
          </cell>
          <cell r="AE2147" t="str">
            <v>Meter/Reg Install - Comm</v>
          </cell>
        </row>
        <row r="2148">
          <cell r="K2148">
            <v>2028</v>
          </cell>
          <cell r="X2148">
            <v>291863</v>
          </cell>
          <cell r="AE2148" t="str">
            <v>Meter/Reg Install - Comm</v>
          </cell>
        </row>
        <row r="2149">
          <cell r="K2149">
            <v>2018</v>
          </cell>
          <cell r="X2149">
            <v>1935.58</v>
          </cell>
          <cell r="AE2149" t="str">
            <v>Meter/Reg Install - Comm</v>
          </cell>
        </row>
        <row r="2150">
          <cell r="K2150">
            <v>2023</v>
          </cell>
          <cell r="X2150">
            <v>21503</v>
          </cell>
          <cell r="AE2150" t="str">
            <v>Meter/Reg Install - Comm</v>
          </cell>
        </row>
        <row r="2151">
          <cell r="K2151">
            <v>2029</v>
          </cell>
          <cell r="X2151">
            <v>1308</v>
          </cell>
          <cell r="AE2151" t="str">
            <v>Meter/Reg Install - Comm</v>
          </cell>
        </row>
        <row r="2152">
          <cell r="K2152">
            <v>2024</v>
          </cell>
          <cell r="X2152">
            <v>1164</v>
          </cell>
          <cell r="AE2152" t="str">
            <v>Meter/Reg Install - Comm</v>
          </cell>
        </row>
        <row r="2153">
          <cell r="K2153">
            <v>2019</v>
          </cell>
          <cell r="X2153">
            <v>19476</v>
          </cell>
          <cell r="AE2153" t="str">
            <v>Meter/Reg Install - Comm</v>
          </cell>
        </row>
        <row r="2154">
          <cell r="K2154">
            <v>2020</v>
          </cell>
          <cell r="X2154">
            <v>159696</v>
          </cell>
          <cell r="AE2154" t="str">
            <v>Meter/Reg Install - Comm</v>
          </cell>
        </row>
        <row r="2155">
          <cell r="K2155">
            <v>2027</v>
          </cell>
          <cell r="X2155">
            <v>47459</v>
          </cell>
          <cell r="AE2155" t="str">
            <v>Meter/Reg Install - Comm</v>
          </cell>
        </row>
        <row r="2156">
          <cell r="K2156">
            <v>2025</v>
          </cell>
          <cell r="X2156">
            <v>2376</v>
          </cell>
          <cell r="AE2156" t="str">
            <v>Meter/Reg Install - Comm</v>
          </cell>
        </row>
        <row r="2157">
          <cell r="K2157">
            <v>2027</v>
          </cell>
          <cell r="X2157">
            <v>2496</v>
          </cell>
          <cell r="AE2157" t="str">
            <v>Meter/Reg Install - Comm</v>
          </cell>
        </row>
        <row r="2158">
          <cell r="K2158">
            <v>2026</v>
          </cell>
          <cell r="X2158">
            <v>2436</v>
          </cell>
          <cell r="AE2158" t="str">
            <v>Meter/Reg Install - Comm</v>
          </cell>
        </row>
        <row r="2159">
          <cell r="K2159">
            <v>2020</v>
          </cell>
          <cell r="X2159">
            <v>0</v>
          </cell>
          <cell r="AE2159" t="str">
            <v>Alternative Fueling Stations</v>
          </cell>
        </row>
        <row r="2160">
          <cell r="K2160">
            <v>2024</v>
          </cell>
          <cell r="X2160">
            <v>0</v>
          </cell>
          <cell r="AE2160" t="str">
            <v>Alternative Fueling Stations</v>
          </cell>
        </row>
        <row r="2161">
          <cell r="K2161">
            <v>2021</v>
          </cell>
          <cell r="X2161">
            <v>0</v>
          </cell>
          <cell r="AE2161" t="str">
            <v>Alternative Fueling Stations</v>
          </cell>
        </row>
        <row r="2162">
          <cell r="K2162">
            <v>2024</v>
          </cell>
          <cell r="X2162">
            <v>226283</v>
          </cell>
          <cell r="AE2162" t="str">
            <v>Service Line Replacements</v>
          </cell>
        </row>
        <row r="2163">
          <cell r="K2163">
            <v>2026</v>
          </cell>
          <cell r="X2163">
            <v>237732</v>
          </cell>
          <cell r="AE2163" t="str">
            <v>Service Line Replacements</v>
          </cell>
        </row>
        <row r="2164">
          <cell r="K2164">
            <v>2022</v>
          </cell>
          <cell r="X2164">
            <v>48623</v>
          </cell>
          <cell r="AE2164" t="str">
            <v>Municipal Improvements</v>
          </cell>
        </row>
        <row r="2165">
          <cell r="K2165">
            <v>2023</v>
          </cell>
          <cell r="X2165">
            <v>12767</v>
          </cell>
          <cell r="AE2165" t="str">
            <v>Municipal Improvements</v>
          </cell>
        </row>
        <row r="2166">
          <cell r="K2166">
            <v>2024</v>
          </cell>
          <cell r="X2166">
            <v>0</v>
          </cell>
          <cell r="AE2166" t="str">
            <v>Misc. Non-Revenue Producing</v>
          </cell>
        </row>
        <row r="2167">
          <cell r="K2167">
            <v>2024</v>
          </cell>
          <cell r="X2167">
            <v>0</v>
          </cell>
          <cell r="AE2167" t="str">
            <v>Misc. Non-Revenue Producing</v>
          </cell>
        </row>
        <row r="2168">
          <cell r="K2168">
            <v>2027</v>
          </cell>
          <cell r="X2168">
            <v>0</v>
          </cell>
          <cell r="AE2168" t="str">
            <v>Misc. Non-Revenue Producing</v>
          </cell>
        </row>
        <row r="2169">
          <cell r="K2169">
            <v>2029</v>
          </cell>
          <cell r="X2169">
            <v>0</v>
          </cell>
          <cell r="AE2169" t="str">
            <v>Misc. Non-Revenue Producing</v>
          </cell>
        </row>
        <row r="2170">
          <cell r="K2170">
            <v>2029</v>
          </cell>
          <cell r="X2170">
            <v>0</v>
          </cell>
          <cell r="AE2170" t="str">
            <v>Misc. Non-Revenue Producing</v>
          </cell>
        </row>
        <row r="2171">
          <cell r="K2171">
            <v>2020</v>
          </cell>
          <cell r="X2171">
            <v>10248</v>
          </cell>
          <cell r="AE2171" t="str">
            <v>Cathodic Protection</v>
          </cell>
        </row>
        <row r="2172">
          <cell r="K2172">
            <v>2024</v>
          </cell>
          <cell r="X2172">
            <v>11315</v>
          </cell>
          <cell r="AE2172" t="str">
            <v>Cathodic Protection</v>
          </cell>
        </row>
        <row r="2173">
          <cell r="K2173">
            <v>2019</v>
          </cell>
          <cell r="X2173">
            <v>14351</v>
          </cell>
          <cell r="AE2173" t="str">
            <v>Cathodic Protection</v>
          </cell>
        </row>
        <row r="2174">
          <cell r="K2174">
            <v>2022</v>
          </cell>
          <cell r="X2174">
            <v>15455</v>
          </cell>
          <cell r="AE2174" t="str">
            <v>Cathodic Protection</v>
          </cell>
        </row>
        <row r="2175">
          <cell r="K2175">
            <v>2020</v>
          </cell>
          <cell r="X2175">
            <v>16808</v>
          </cell>
          <cell r="AE2175" t="str">
            <v>Tools and Shop Equipment</v>
          </cell>
        </row>
        <row r="2176">
          <cell r="K2176">
            <v>2025</v>
          </cell>
          <cell r="X2176">
            <v>0</v>
          </cell>
          <cell r="AE2176" t="str">
            <v>Tools and Shop Equipment</v>
          </cell>
        </row>
        <row r="2177">
          <cell r="K2177">
            <v>2025</v>
          </cell>
          <cell r="X2177">
            <v>15659</v>
          </cell>
          <cell r="AE2177" t="str">
            <v>Meter/Reg Install - Res</v>
          </cell>
        </row>
        <row r="2178">
          <cell r="K2178">
            <v>2028</v>
          </cell>
          <cell r="X2178">
            <v>1872</v>
          </cell>
          <cell r="AE2178" t="str">
            <v>Meter/Reg Install - Res</v>
          </cell>
        </row>
        <row r="2179">
          <cell r="K2179">
            <v>2023</v>
          </cell>
          <cell r="X2179">
            <v>1656</v>
          </cell>
          <cell r="AE2179" t="str">
            <v>Meter/Reg Install - Res</v>
          </cell>
        </row>
        <row r="2180">
          <cell r="K2180">
            <v>2019</v>
          </cell>
          <cell r="X2180">
            <v>204996</v>
          </cell>
          <cell r="AE2180" t="str">
            <v>Service Line Replacements</v>
          </cell>
        </row>
        <row r="2181">
          <cell r="K2181">
            <v>2024</v>
          </cell>
          <cell r="X2181">
            <v>231936</v>
          </cell>
          <cell r="AE2181" t="str">
            <v>Service Line Replacements</v>
          </cell>
        </row>
        <row r="2182">
          <cell r="K2182">
            <v>2020</v>
          </cell>
          <cell r="X2182">
            <v>35280</v>
          </cell>
          <cell r="AE2182" t="str">
            <v>Municipal Improvements</v>
          </cell>
        </row>
        <row r="2183">
          <cell r="K2183">
            <v>2025</v>
          </cell>
          <cell r="X2183">
            <v>11256</v>
          </cell>
          <cell r="AE2183" t="str">
            <v>Municipal Improvements</v>
          </cell>
        </row>
        <row r="2184">
          <cell r="K2184">
            <v>2024</v>
          </cell>
          <cell r="X2184">
            <v>0</v>
          </cell>
          <cell r="AE2184" t="str">
            <v>Misc. Non-Revenue Producing</v>
          </cell>
        </row>
        <row r="2185">
          <cell r="K2185">
            <v>2025</v>
          </cell>
          <cell r="X2185">
            <v>0</v>
          </cell>
          <cell r="AE2185" t="str">
            <v>Misc. Non-Revenue Producing</v>
          </cell>
        </row>
        <row r="2186">
          <cell r="K2186">
            <v>2024</v>
          </cell>
          <cell r="X2186">
            <v>0</v>
          </cell>
          <cell r="AE2186" t="str">
            <v>Misc. Non-Revenue Producing</v>
          </cell>
        </row>
        <row r="2187">
          <cell r="K2187">
            <v>2027</v>
          </cell>
          <cell r="X2187">
            <v>0</v>
          </cell>
          <cell r="AE2187" t="str">
            <v>Misc. Non-Revenue Producing</v>
          </cell>
        </row>
        <row r="2188">
          <cell r="K2188">
            <v>2020</v>
          </cell>
          <cell r="X2188">
            <v>0</v>
          </cell>
          <cell r="AE2188" t="str">
            <v>Misc. Non-Revenue Producing</v>
          </cell>
        </row>
        <row r="2189">
          <cell r="K2189">
            <v>2024</v>
          </cell>
          <cell r="X2189">
            <v>0</v>
          </cell>
          <cell r="AE2189" t="str">
            <v>Misc. Non-Revenue Producing</v>
          </cell>
        </row>
        <row r="2190">
          <cell r="K2190">
            <v>2025</v>
          </cell>
          <cell r="X2190">
            <v>0</v>
          </cell>
          <cell r="AE2190" t="str">
            <v>Misc. Non-Revenue Producing</v>
          </cell>
        </row>
        <row r="2191">
          <cell r="K2191">
            <v>2025</v>
          </cell>
          <cell r="X2191">
            <v>0</v>
          </cell>
          <cell r="AE2191" t="str">
            <v>Misc. Non-Revenue Producing</v>
          </cell>
        </row>
        <row r="2192">
          <cell r="K2192">
            <v>2021</v>
          </cell>
          <cell r="X2192">
            <v>0</v>
          </cell>
          <cell r="AE2192" t="str">
            <v>Misc. Non-Revenue Producing</v>
          </cell>
        </row>
        <row r="2193">
          <cell r="K2193">
            <v>2026</v>
          </cell>
          <cell r="X2193">
            <v>0</v>
          </cell>
          <cell r="AE2193" t="str">
            <v>Misc. Non-Revenue Producing</v>
          </cell>
        </row>
        <row r="2194">
          <cell r="K2194">
            <v>2027</v>
          </cell>
          <cell r="X2194">
            <v>0</v>
          </cell>
          <cell r="AE2194" t="str">
            <v>Misc. Non-Revenue Producing</v>
          </cell>
        </row>
        <row r="2195">
          <cell r="K2195">
            <v>2026</v>
          </cell>
          <cell r="X2195">
            <v>0</v>
          </cell>
          <cell r="AE2195" t="str">
            <v>Misc. Non-Revenue Producing</v>
          </cell>
        </row>
        <row r="2196">
          <cell r="K2196">
            <v>2021</v>
          </cell>
          <cell r="X2196">
            <v>0</v>
          </cell>
          <cell r="AE2196" t="str">
            <v>Misc. Non-Revenue Producing</v>
          </cell>
        </row>
        <row r="2197">
          <cell r="K2197">
            <v>2026</v>
          </cell>
          <cell r="X2197">
            <v>0</v>
          </cell>
          <cell r="AE2197" t="str">
            <v>Misc. Non-Revenue Producing</v>
          </cell>
        </row>
        <row r="2198">
          <cell r="K2198">
            <v>2028</v>
          </cell>
          <cell r="X2198">
            <v>0</v>
          </cell>
          <cell r="AE2198" t="str">
            <v>Misc. Non-Revenue Producing</v>
          </cell>
        </row>
        <row r="2199">
          <cell r="K2199">
            <v>2023</v>
          </cell>
          <cell r="X2199">
            <v>0</v>
          </cell>
          <cell r="AE2199" t="str">
            <v>Misc. Non-Revenue Producing</v>
          </cell>
        </row>
        <row r="2200">
          <cell r="K2200">
            <v>2020</v>
          </cell>
          <cell r="X2200">
            <v>0</v>
          </cell>
          <cell r="AE2200" t="str">
            <v>Misc. Non-Revenue Producing</v>
          </cell>
        </row>
        <row r="2201">
          <cell r="K2201">
            <v>2025</v>
          </cell>
          <cell r="X2201">
            <v>0</v>
          </cell>
          <cell r="AE2201" t="str">
            <v>Misc. Non-Revenue Producing</v>
          </cell>
        </row>
        <row r="2202">
          <cell r="K2202">
            <v>2022</v>
          </cell>
          <cell r="X2202">
            <v>0</v>
          </cell>
          <cell r="AE2202" t="str">
            <v>Misc. Non-Revenue Producing</v>
          </cell>
        </row>
        <row r="2203">
          <cell r="K2203">
            <v>2018</v>
          </cell>
          <cell r="X2203">
            <v>0</v>
          </cell>
          <cell r="AE2203" t="str">
            <v>Cast Iron/Bare Steel Main Repl.</v>
          </cell>
        </row>
        <row r="2204">
          <cell r="K2204">
            <v>2021</v>
          </cell>
          <cell r="X2204">
            <v>225000.04</v>
          </cell>
          <cell r="AE2204" t="str">
            <v>Cast Iron/Bare Steel Main Repl.</v>
          </cell>
        </row>
        <row r="2205">
          <cell r="K2205">
            <v>2021</v>
          </cell>
          <cell r="X2205">
            <v>0</v>
          </cell>
          <cell r="AE2205" t="str">
            <v>Cast Iron/Bare Steel Main Repl.</v>
          </cell>
        </row>
        <row r="2206">
          <cell r="K2206">
            <v>2021</v>
          </cell>
          <cell r="X2206">
            <v>0</v>
          </cell>
          <cell r="AE2206" t="str">
            <v>Cast Iron/Bare Steel Main Repl.</v>
          </cell>
        </row>
        <row r="2207">
          <cell r="K2207">
            <v>2025</v>
          </cell>
          <cell r="X2207">
            <v>60924</v>
          </cell>
          <cell r="AE2207" t="str">
            <v>Tools and Shop Equipment</v>
          </cell>
        </row>
        <row r="2208">
          <cell r="K2208">
            <v>2028</v>
          </cell>
          <cell r="X2208">
            <v>0</v>
          </cell>
          <cell r="AE2208" t="str">
            <v>Tools and Shop Equipment</v>
          </cell>
        </row>
        <row r="2209">
          <cell r="K2209">
            <v>2023</v>
          </cell>
          <cell r="X2209">
            <v>75384</v>
          </cell>
          <cell r="AE2209" t="str">
            <v>Tools and Shop Equipment</v>
          </cell>
        </row>
        <row r="2210">
          <cell r="K2210">
            <v>2026</v>
          </cell>
          <cell r="X2210">
            <v>81180</v>
          </cell>
          <cell r="AE2210" t="str">
            <v>Tools and Shop Equipment</v>
          </cell>
        </row>
        <row r="2211">
          <cell r="K2211">
            <v>2018</v>
          </cell>
          <cell r="X2211">
            <v>23669.23</v>
          </cell>
          <cell r="AE2211" t="str">
            <v>Tools and Shop Equipment</v>
          </cell>
        </row>
        <row r="2212">
          <cell r="K2212">
            <v>2029</v>
          </cell>
          <cell r="X2212">
            <v>0</v>
          </cell>
          <cell r="AE2212" t="str">
            <v>Tools and Shop Equipment</v>
          </cell>
        </row>
        <row r="2213">
          <cell r="K2213">
            <v>2019</v>
          </cell>
          <cell r="X2213">
            <v>75000</v>
          </cell>
          <cell r="AE2213" t="str">
            <v>New Revenue Services</v>
          </cell>
        </row>
        <row r="2214">
          <cell r="K2214">
            <v>2029</v>
          </cell>
          <cell r="X2214">
            <v>864060</v>
          </cell>
          <cell r="AE2214" t="str">
            <v>New Revenue Services</v>
          </cell>
        </row>
        <row r="2215">
          <cell r="K2215">
            <v>2028</v>
          </cell>
          <cell r="X2215">
            <v>93660</v>
          </cell>
          <cell r="AE2215" t="str">
            <v>New Revenue Services</v>
          </cell>
        </row>
        <row r="2216">
          <cell r="K2216">
            <v>2028</v>
          </cell>
          <cell r="X2216">
            <v>842987</v>
          </cell>
          <cell r="AE2216" t="str">
            <v>New Revenue Services</v>
          </cell>
        </row>
        <row r="2217">
          <cell r="K2217">
            <v>2019</v>
          </cell>
          <cell r="X2217">
            <v>675000</v>
          </cell>
          <cell r="AE2217" t="str">
            <v>New Revenue Services</v>
          </cell>
        </row>
        <row r="2218">
          <cell r="K2218">
            <v>2020</v>
          </cell>
          <cell r="X2218">
            <v>691883</v>
          </cell>
          <cell r="AE2218" t="str">
            <v>New Revenue Services</v>
          </cell>
        </row>
        <row r="2219">
          <cell r="K2219">
            <v>2027</v>
          </cell>
          <cell r="X2219">
            <v>91380</v>
          </cell>
          <cell r="AE2219" t="str">
            <v>New Revenue Services</v>
          </cell>
        </row>
        <row r="2220">
          <cell r="K2220">
            <v>2023</v>
          </cell>
          <cell r="X2220">
            <v>3563940</v>
          </cell>
          <cell r="AE2220" t="str">
            <v>New Revenue Services</v>
          </cell>
        </row>
        <row r="2221">
          <cell r="K2221">
            <v>2019</v>
          </cell>
          <cell r="X2221">
            <v>358752</v>
          </cell>
          <cell r="AE2221" t="str">
            <v>New Revenue Services</v>
          </cell>
        </row>
        <row r="2222">
          <cell r="K2222">
            <v>2022</v>
          </cell>
          <cell r="X2222">
            <v>3477012</v>
          </cell>
          <cell r="AE2222" t="str">
            <v>New Revenue Services</v>
          </cell>
        </row>
        <row r="2223">
          <cell r="K2223">
            <v>2019</v>
          </cell>
          <cell r="X2223">
            <v>327996</v>
          </cell>
          <cell r="AE2223" t="str">
            <v>New Revenue Services</v>
          </cell>
        </row>
        <row r="2224">
          <cell r="K2224">
            <v>2027</v>
          </cell>
          <cell r="X2224">
            <v>399636</v>
          </cell>
          <cell r="AE2224" t="str">
            <v>New Revenue Services</v>
          </cell>
        </row>
        <row r="2225">
          <cell r="K2225">
            <v>2024</v>
          </cell>
          <cell r="X2225">
            <v>371100</v>
          </cell>
          <cell r="AE2225" t="str">
            <v>New Revenue Services</v>
          </cell>
        </row>
        <row r="2226">
          <cell r="K2226">
            <v>2029</v>
          </cell>
          <cell r="X2226">
            <v>131208</v>
          </cell>
          <cell r="AE2226" t="str">
            <v>Regulators</v>
          </cell>
        </row>
        <row r="2227">
          <cell r="K2227">
            <v>2019</v>
          </cell>
          <cell r="X2227">
            <v>0</v>
          </cell>
          <cell r="AE2227" t="str">
            <v>Regulators</v>
          </cell>
        </row>
        <row r="2228">
          <cell r="K2228">
            <v>2028</v>
          </cell>
          <cell r="X2228">
            <v>128004</v>
          </cell>
          <cell r="AE2228" t="str">
            <v>Regulators</v>
          </cell>
        </row>
        <row r="2229">
          <cell r="K2229">
            <v>2025</v>
          </cell>
          <cell r="X2229">
            <v>118871</v>
          </cell>
          <cell r="AE2229" t="str">
            <v>Regulators</v>
          </cell>
        </row>
        <row r="2230">
          <cell r="K2230">
            <v>2023</v>
          </cell>
          <cell r="X2230">
            <v>5045891</v>
          </cell>
          <cell r="AE2230" t="str">
            <v>New Revenue Mains</v>
          </cell>
        </row>
        <row r="2231">
          <cell r="K2231">
            <v>2025</v>
          </cell>
          <cell r="X2231">
            <v>0</v>
          </cell>
          <cell r="AE2231" t="str">
            <v>New Revenue Mains</v>
          </cell>
        </row>
        <row r="2232">
          <cell r="K2232">
            <v>2018</v>
          </cell>
          <cell r="X2232">
            <v>4850000</v>
          </cell>
          <cell r="AE2232" t="str">
            <v>New Revenue Mains</v>
          </cell>
        </row>
        <row r="2233">
          <cell r="K2233">
            <v>2019</v>
          </cell>
          <cell r="X2233">
            <v>3782219</v>
          </cell>
          <cell r="AE2233" t="str">
            <v>New Revenue Mains</v>
          </cell>
        </row>
        <row r="2234">
          <cell r="K2234">
            <v>2025</v>
          </cell>
          <cell r="X2234">
            <v>0</v>
          </cell>
          <cell r="AE2234" t="str">
            <v>Transportation Vehicles</v>
          </cell>
        </row>
        <row r="2235">
          <cell r="K2235">
            <v>2029</v>
          </cell>
          <cell r="X2235">
            <v>0</v>
          </cell>
          <cell r="AE2235" t="str">
            <v>Transportation Vehicles</v>
          </cell>
        </row>
        <row r="2236">
          <cell r="K2236">
            <v>2019</v>
          </cell>
          <cell r="X2236">
            <v>73540</v>
          </cell>
          <cell r="AE2236" t="str">
            <v>Transportation Vehicles</v>
          </cell>
        </row>
        <row r="2237">
          <cell r="K2237">
            <v>2019</v>
          </cell>
          <cell r="X2237">
            <v>0</v>
          </cell>
          <cell r="AE2237" t="str">
            <v>Testing and Measuring Equipment</v>
          </cell>
        </row>
        <row r="2238">
          <cell r="K2238">
            <v>2019</v>
          </cell>
          <cell r="X2238">
            <v>0</v>
          </cell>
          <cell r="AE2238" t="str">
            <v>Testing and Measuring Equipment</v>
          </cell>
        </row>
        <row r="2239">
          <cell r="K2239">
            <v>2020</v>
          </cell>
          <cell r="X2239">
            <v>0</v>
          </cell>
          <cell r="AE2239" t="str">
            <v>Testing and Measuring Equipment</v>
          </cell>
        </row>
        <row r="2240">
          <cell r="K2240">
            <v>2026</v>
          </cell>
          <cell r="X2240">
            <v>0</v>
          </cell>
          <cell r="AE2240" t="str">
            <v>Power Operated Equipment</v>
          </cell>
        </row>
        <row r="2241">
          <cell r="K2241">
            <v>2029</v>
          </cell>
          <cell r="X2241">
            <v>0</v>
          </cell>
          <cell r="AE2241" t="str">
            <v>Power Operated Equipment</v>
          </cell>
        </row>
        <row r="2242">
          <cell r="K2242">
            <v>2022</v>
          </cell>
          <cell r="X2242">
            <v>0</v>
          </cell>
          <cell r="AE2242" t="str">
            <v>Power Operated Equipment</v>
          </cell>
        </row>
        <row r="2243">
          <cell r="K2243">
            <v>2023</v>
          </cell>
          <cell r="X2243">
            <v>0</v>
          </cell>
          <cell r="AE2243" t="str">
            <v>Power Operated Equipment</v>
          </cell>
        </row>
        <row r="2244">
          <cell r="K2244">
            <v>2019</v>
          </cell>
          <cell r="X2244">
            <v>0</v>
          </cell>
          <cell r="AE2244" t="str">
            <v>Office Equipment</v>
          </cell>
        </row>
        <row r="2245">
          <cell r="K2245">
            <v>2018</v>
          </cell>
          <cell r="X2245">
            <v>93000</v>
          </cell>
          <cell r="AE2245" t="str">
            <v>Improvements to Property</v>
          </cell>
        </row>
        <row r="2246">
          <cell r="K2246">
            <v>2029</v>
          </cell>
          <cell r="X2246">
            <v>0</v>
          </cell>
          <cell r="AE2246" t="str">
            <v>Improvements to Property</v>
          </cell>
        </row>
        <row r="2247">
          <cell r="K2247">
            <v>2028</v>
          </cell>
          <cell r="X2247">
            <v>0</v>
          </cell>
          <cell r="AE2247" t="str">
            <v>Improvements to Property</v>
          </cell>
        </row>
        <row r="2248">
          <cell r="K2248">
            <v>2028</v>
          </cell>
          <cell r="X2248">
            <v>100000</v>
          </cell>
          <cell r="AE2248" t="str">
            <v>Communication Equipment</v>
          </cell>
        </row>
        <row r="2249">
          <cell r="K2249">
            <v>2023</v>
          </cell>
          <cell r="X2249">
            <v>70000</v>
          </cell>
          <cell r="AE2249" t="str">
            <v>Communication Equipment</v>
          </cell>
        </row>
        <row r="2250">
          <cell r="K2250">
            <v>2022</v>
          </cell>
          <cell r="X2250">
            <v>130000</v>
          </cell>
          <cell r="AE2250" t="str">
            <v>Communication Equipment</v>
          </cell>
        </row>
        <row r="2251">
          <cell r="K2251">
            <v>2024</v>
          </cell>
          <cell r="X2251">
            <v>0</v>
          </cell>
          <cell r="AE2251" t="str">
            <v>Communication Equipment</v>
          </cell>
        </row>
        <row r="2252">
          <cell r="K2252">
            <v>2028</v>
          </cell>
          <cell r="X2252">
            <v>0</v>
          </cell>
          <cell r="AE2252" t="str">
            <v>Communication Equipment</v>
          </cell>
        </row>
        <row r="2253">
          <cell r="K2253">
            <v>2025</v>
          </cell>
          <cell r="X2253">
            <v>0</v>
          </cell>
          <cell r="AE2253" t="str">
            <v>Communication Equipment</v>
          </cell>
        </row>
        <row r="2254">
          <cell r="K2254">
            <v>2029</v>
          </cell>
          <cell r="X2254">
            <v>0</v>
          </cell>
          <cell r="AE2254" t="str">
            <v>Communication Equipment</v>
          </cell>
        </row>
        <row r="2255">
          <cell r="K2255">
            <v>2028</v>
          </cell>
          <cell r="X2255">
            <v>0</v>
          </cell>
          <cell r="AE2255" t="str">
            <v>Communication Equipment</v>
          </cell>
        </row>
        <row r="2256">
          <cell r="K2256">
            <v>2026</v>
          </cell>
          <cell r="X2256">
            <v>190188</v>
          </cell>
          <cell r="AE2256" t="str">
            <v>Main Replacements</v>
          </cell>
        </row>
        <row r="2257">
          <cell r="K2257">
            <v>2019</v>
          </cell>
          <cell r="X2257">
            <v>160007</v>
          </cell>
          <cell r="AE2257" t="str">
            <v>Main Replacements</v>
          </cell>
        </row>
        <row r="2258">
          <cell r="K2258">
            <v>2025</v>
          </cell>
          <cell r="X2258">
            <v>185544</v>
          </cell>
          <cell r="AE2258" t="str">
            <v>Main Replacements</v>
          </cell>
        </row>
        <row r="2259">
          <cell r="K2259">
            <v>2023</v>
          </cell>
          <cell r="X2259">
            <v>176615</v>
          </cell>
          <cell r="AE2259" t="str">
            <v>Main Replacements</v>
          </cell>
        </row>
        <row r="2260">
          <cell r="K2260">
            <v>2025</v>
          </cell>
          <cell r="X2260">
            <v>104376</v>
          </cell>
          <cell r="AE2260" t="str">
            <v>Main Replacements</v>
          </cell>
        </row>
        <row r="2261">
          <cell r="K2261">
            <v>2021</v>
          </cell>
          <cell r="X2261">
            <v>94560</v>
          </cell>
          <cell r="AE2261" t="str">
            <v>Main Replacements</v>
          </cell>
        </row>
        <row r="2262">
          <cell r="K2262">
            <v>2026</v>
          </cell>
          <cell r="X2262">
            <v>106980</v>
          </cell>
          <cell r="AE2262" t="str">
            <v>Main Replacements</v>
          </cell>
        </row>
        <row r="2263">
          <cell r="K2263">
            <v>2021</v>
          </cell>
          <cell r="X2263">
            <v>8411</v>
          </cell>
          <cell r="AE2263" t="str">
            <v>Main Replacements</v>
          </cell>
        </row>
        <row r="2264">
          <cell r="K2264">
            <v>2020</v>
          </cell>
          <cell r="X2264">
            <v>8196</v>
          </cell>
          <cell r="AE2264" t="str">
            <v>Main Replacements</v>
          </cell>
        </row>
        <row r="2265">
          <cell r="K2265">
            <v>2026</v>
          </cell>
          <cell r="X2265">
            <v>2376</v>
          </cell>
          <cell r="AE2265" t="str">
            <v>Main Replacements</v>
          </cell>
        </row>
        <row r="2266">
          <cell r="K2266">
            <v>2029</v>
          </cell>
          <cell r="X2266">
            <v>10247</v>
          </cell>
          <cell r="AE2266" t="str">
            <v>Main Replacements</v>
          </cell>
        </row>
        <row r="2267">
          <cell r="K2267">
            <v>2027</v>
          </cell>
          <cell r="X2267">
            <v>243684</v>
          </cell>
          <cell r="AE2267" t="str">
            <v>Main Replacements</v>
          </cell>
        </row>
        <row r="2268">
          <cell r="K2268">
            <v>2021</v>
          </cell>
          <cell r="X2268">
            <v>210120</v>
          </cell>
          <cell r="AE2268" t="str">
            <v>Main Replacements</v>
          </cell>
        </row>
        <row r="2269">
          <cell r="K2269">
            <v>2029</v>
          </cell>
          <cell r="X2269">
            <v>220764</v>
          </cell>
          <cell r="AE2269" t="str">
            <v>Main Replacements</v>
          </cell>
        </row>
        <row r="2270">
          <cell r="K2270">
            <v>2018</v>
          </cell>
          <cell r="X2270">
            <v>245784.79</v>
          </cell>
          <cell r="AE2270" t="str">
            <v>Main Replacements</v>
          </cell>
        </row>
        <row r="2271">
          <cell r="K2271">
            <v>2029</v>
          </cell>
          <cell r="X2271">
            <v>883044</v>
          </cell>
          <cell r="AE2271" t="str">
            <v>Main Replacements</v>
          </cell>
        </row>
        <row r="2272">
          <cell r="K2272">
            <v>2022</v>
          </cell>
          <cell r="X2272">
            <v>221532</v>
          </cell>
          <cell r="AE2272" t="str">
            <v>Main Replacements</v>
          </cell>
        </row>
        <row r="2273">
          <cell r="K2273">
            <v>2020</v>
          </cell>
          <cell r="X2273">
            <v>1681992</v>
          </cell>
          <cell r="AE2273" t="str">
            <v>Main Replacements</v>
          </cell>
        </row>
        <row r="2274">
          <cell r="K2274">
            <v>2028</v>
          </cell>
          <cell r="X2274">
            <v>6396</v>
          </cell>
          <cell r="AE2274" t="str">
            <v>Regulators</v>
          </cell>
        </row>
        <row r="2275">
          <cell r="K2275">
            <v>2022</v>
          </cell>
          <cell r="X2275">
            <v>5519</v>
          </cell>
          <cell r="AE2275" t="str">
            <v>Regulators</v>
          </cell>
        </row>
        <row r="2276">
          <cell r="K2276">
            <v>2018</v>
          </cell>
          <cell r="X2276">
            <v>47000</v>
          </cell>
          <cell r="AE2276" t="str">
            <v>Meter/Reg Install - Res</v>
          </cell>
        </row>
        <row r="2277">
          <cell r="K2277">
            <v>2021</v>
          </cell>
          <cell r="X2277">
            <v>242304</v>
          </cell>
          <cell r="AE2277" t="str">
            <v>Meter/Reg Install - Res</v>
          </cell>
        </row>
        <row r="2278">
          <cell r="K2278">
            <v>2024</v>
          </cell>
          <cell r="X2278">
            <v>28992</v>
          </cell>
          <cell r="AE2278" t="str">
            <v>Meter/Reg Install - Res</v>
          </cell>
        </row>
        <row r="2279">
          <cell r="K2279">
            <v>2020</v>
          </cell>
          <cell r="X2279">
            <v>236388</v>
          </cell>
          <cell r="AE2279" t="str">
            <v>Meter/Reg Install - Res</v>
          </cell>
        </row>
        <row r="2280">
          <cell r="K2280">
            <v>2019</v>
          </cell>
          <cell r="X2280">
            <v>25620</v>
          </cell>
          <cell r="AE2280" t="str">
            <v>Meter/Reg Install - Res</v>
          </cell>
        </row>
        <row r="2281">
          <cell r="K2281">
            <v>2018</v>
          </cell>
          <cell r="X2281">
            <v>23387.06</v>
          </cell>
          <cell r="AE2281" t="str">
            <v>Meter/Reg Install - Res</v>
          </cell>
        </row>
        <row r="2282">
          <cell r="K2282">
            <v>2027</v>
          </cell>
          <cell r="X2282">
            <v>134879</v>
          </cell>
          <cell r="AE2282" t="str">
            <v>Meter/Reg Install - Res</v>
          </cell>
        </row>
        <row r="2283">
          <cell r="K2283">
            <v>2023</v>
          </cell>
          <cell r="X2283">
            <v>122196</v>
          </cell>
          <cell r="AE2283" t="str">
            <v>Meter/Reg Install - Res</v>
          </cell>
        </row>
        <row r="2284">
          <cell r="K2284">
            <v>2029</v>
          </cell>
          <cell r="X2284">
            <v>141707</v>
          </cell>
          <cell r="AE2284" t="str">
            <v>Meter/Reg Install - Res</v>
          </cell>
        </row>
        <row r="2285">
          <cell r="K2285">
            <v>2025</v>
          </cell>
          <cell r="X2285">
            <v>14268</v>
          </cell>
          <cell r="AE2285" t="str">
            <v>Meter/Reg Install - Res</v>
          </cell>
        </row>
        <row r="2286">
          <cell r="K2286">
            <v>2021</v>
          </cell>
          <cell r="X2286">
            <v>0</v>
          </cell>
          <cell r="AE2286" t="str">
            <v>Meter/Reg Install - Res</v>
          </cell>
        </row>
        <row r="2287">
          <cell r="K2287">
            <v>2021</v>
          </cell>
          <cell r="X2287">
            <v>2148</v>
          </cell>
          <cell r="AE2287" t="str">
            <v>Meter/Reg Install - Res</v>
          </cell>
        </row>
        <row r="2288">
          <cell r="K2288">
            <v>2020</v>
          </cell>
          <cell r="X2288">
            <v>0</v>
          </cell>
          <cell r="AE2288" t="str">
            <v>Alternative Fueling Stations</v>
          </cell>
        </row>
        <row r="2289">
          <cell r="K2289">
            <v>2022</v>
          </cell>
          <cell r="X2289">
            <v>0</v>
          </cell>
          <cell r="AE2289" t="str">
            <v>Alternative Fueling Stations</v>
          </cell>
        </row>
        <row r="2290">
          <cell r="K2290">
            <v>2018</v>
          </cell>
          <cell r="X2290">
            <v>48795.99</v>
          </cell>
          <cell r="AE2290" t="str">
            <v>Service Line Replacements</v>
          </cell>
        </row>
        <row r="2291">
          <cell r="K2291">
            <v>2029</v>
          </cell>
          <cell r="X2291">
            <v>65604</v>
          </cell>
          <cell r="AE2291" t="str">
            <v>Service Line Replacements</v>
          </cell>
        </row>
        <row r="2292">
          <cell r="K2292">
            <v>2019</v>
          </cell>
          <cell r="X2292">
            <v>102503</v>
          </cell>
          <cell r="AE2292" t="str">
            <v>Service Line Replacements</v>
          </cell>
        </row>
        <row r="2293">
          <cell r="K2293">
            <v>2021</v>
          </cell>
          <cell r="X2293">
            <v>107688</v>
          </cell>
          <cell r="AE2293" t="str">
            <v>Service Line Replacements</v>
          </cell>
        </row>
        <row r="2294">
          <cell r="K2294">
            <v>2027</v>
          </cell>
          <cell r="X2294">
            <v>124884</v>
          </cell>
          <cell r="AE2294" t="str">
            <v>Service Line Replacements</v>
          </cell>
        </row>
        <row r="2295">
          <cell r="K2295">
            <v>2026</v>
          </cell>
          <cell r="X2295">
            <v>121836</v>
          </cell>
          <cell r="AE2295" t="str">
            <v>Service Line Replacements</v>
          </cell>
        </row>
        <row r="2296">
          <cell r="K2296">
            <v>2022</v>
          </cell>
          <cell r="X2296">
            <v>27599</v>
          </cell>
          <cell r="AE2296" t="str">
            <v>Service Line Replacements</v>
          </cell>
        </row>
        <row r="2297">
          <cell r="K2297">
            <v>2026</v>
          </cell>
          <cell r="X2297">
            <v>253283</v>
          </cell>
          <cell r="AE2297" t="str">
            <v>Municipal Improvements</v>
          </cell>
        </row>
        <row r="2298">
          <cell r="K2298">
            <v>2029</v>
          </cell>
          <cell r="X2298">
            <v>293196</v>
          </cell>
          <cell r="AE2298" t="str">
            <v>Municipal Improvements</v>
          </cell>
        </row>
        <row r="2299">
          <cell r="K2299">
            <v>2021</v>
          </cell>
          <cell r="X2299">
            <v>793800</v>
          </cell>
          <cell r="AE2299" t="str">
            <v>Municipal Improvements</v>
          </cell>
        </row>
        <row r="2300">
          <cell r="K2300">
            <v>2029</v>
          </cell>
          <cell r="X2300">
            <v>1172808</v>
          </cell>
          <cell r="AE2300" t="str">
            <v>Municipal Improvements</v>
          </cell>
        </row>
        <row r="2301">
          <cell r="K2301">
            <v>2023</v>
          </cell>
          <cell r="X2301">
            <v>218796</v>
          </cell>
          <cell r="AE2301" t="str">
            <v>Municipal Improvements</v>
          </cell>
        </row>
        <row r="2302">
          <cell r="K2302">
            <v>2021</v>
          </cell>
          <cell r="X2302">
            <v>9263</v>
          </cell>
          <cell r="AE2302" t="str">
            <v>Municipal Improvements</v>
          </cell>
        </row>
        <row r="2303">
          <cell r="K2303">
            <v>2021</v>
          </cell>
          <cell r="X2303">
            <v>2316</v>
          </cell>
          <cell r="AE2303" t="str">
            <v>Municipal Improvements</v>
          </cell>
        </row>
        <row r="2304">
          <cell r="K2304">
            <v>2018</v>
          </cell>
          <cell r="X2304">
            <v>2499.96</v>
          </cell>
          <cell r="AE2304" t="str">
            <v>Municipal Improvements</v>
          </cell>
        </row>
        <row r="2305">
          <cell r="K2305">
            <v>2028</v>
          </cell>
          <cell r="X2305">
            <v>13032</v>
          </cell>
          <cell r="AE2305" t="str">
            <v>Municipal Improvements</v>
          </cell>
        </row>
        <row r="2306">
          <cell r="K2306">
            <v>2027</v>
          </cell>
          <cell r="X2306">
            <v>3107</v>
          </cell>
          <cell r="AE2306" t="str">
            <v>Municipal Improvements</v>
          </cell>
        </row>
        <row r="2307">
          <cell r="K2307">
            <v>2025</v>
          </cell>
          <cell r="X2307">
            <v>2144148</v>
          </cell>
          <cell r="AE2307" t="str">
            <v>Municipal Improvements</v>
          </cell>
        </row>
        <row r="2308">
          <cell r="K2308">
            <v>2023</v>
          </cell>
          <cell r="X2308">
            <v>486204</v>
          </cell>
          <cell r="AE2308" t="str">
            <v>Municipal Improvements</v>
          </cell>
        </row>
        <row r="2309">
          <cell r="K2309">
            <v>2028</v>
          </cell>
          <cell r="X2309">
            <v>620532</v>
          </cell>
          <cell r="AE2309" t="str">
            <v>Municipal Improvements</v>
          </cell>
        </row>
        <row r="2310">
          <cell r="K2310">
            <v>2023</v>
          </cell>
          <cell r="X2310">
            <v>5520</v>
          </cell>
          <cell r="AE2310" t="str">
            <v>Distribution System Improvements</v>
          </cell>
        </row>
        <row r="2311">
          <cell r="K2311">
            <v>2023</v>
          </cell>
          <cell r="X2311">
            <v>104856</v>
          </cell>
          <cell r="AE2311" t="str">
            <v>Distribution System Improvements</v>
          </cell>
        </row>
        <row r="2312">
          <cell r="K2312">
            <v>2021</v>
          </cell>
          <cell r="X2312">
            <v>99804</v>
          </cell>
          <cell r="AE2312" t="str">
            <v>Distribution System Improvements</v>
          </cell>
        </row>
        <row r="2313">
          <cell r="K2313">
            <v>2026</v>
          </cell>
          <cell r="X2313">
            <v>931632</v>
          </cell>
          <cell r="AE2313" t="str">
            <v>Distribution System Improvements</v>
          </cell>
        </row>
        <row r="2314">
          <cell r="K2314">
            <v>2028</v>
          </cell>
          <cell r="X2314">
            <v>51516</v>
          </cell>
          <cell r="AE2314" t="str">
            <v>Distribution System Improvements</v>
          </cell>
        </row>
        <row r="2315">
          <cell r="K2315">
            <v>2029</v>
          </cell>
          <cell r="X2315">
            <v>1003271</v>
          </cell>
          <cell r="AE2315" t="str">
            <v>Distribution System Improvements</v>
          </cell>
        </row>
        <row r="2316">
          <cell r="K2316">
            <v>2025</v>
          </cell>
          <cell r="X2316">
            <v>0</v>
          </cell>
          <cell r="AE2316" t="str">
            <v>Misc. Non-Revenue Producing</v>
          </cell>
        </row>
        <row r="2317">
          <cell r="K2317">
            <v>2021</v>
          </cell>
          <cell r="X2317">
            <v>150000</v>
          </cell>
          <cell r="AE2317" t="str">
            <v>Cast Iron/Bare Steel Main Repl.</v>
          </cell>
        </row>
        <row r="2318">
          <cell r="K2318">
            <v>2027</v>
          </cell>
          <cell r="X2318">
            <v>0</v>
          </cell>
          <cell r="AE2318" t="str">
            <v>Communication Equipment</v>
          </cell>
        </row>
        <row r="2319">
          <cell r="K2319">
            <v>2020</v>
          </cell>
          <cell r="X2319">
            <v>0</v>
          </cell>
          <cell r="AE2319" t="str">
            <v>Communication Equipment</v>
          </cell>
        </row>
        <row r="2320">
          <cell r="K2320">
            <v>2024</v>
          </cell>
          <cell r="X2320">
            <v>0</v>
          </cell>
          <cell r="AE2320" t="str">
            <v>Communication Equipment</v>
          </cell>
        </row>
        <row r="2321">
          <cell r="K2321">
            <v>2028</v>
          </cell>
          <cell r="X2321">
            <v>0</v>
          </cell>
          <cell r="AE2321" t="str">
            <v>Communication Equipment</v>
          </cell>
        </row>
        <row r="2322">
          <cell r="K2322">
            <v>2019</v>
          </cell>
          <cell r="X2322">
            <v>0</v>
          </cell>
          <cell r="AE2322" t="str">
            <v>Communication Equipment</v>
          </cell>
        </row>
        <row r="2323">
          <cell r="K2323">
            <v>2022</v>
          </cell>
          <cell r="X2323">
            <v>0</v>
          </cell>
          <cell r="AE2323" t="str">
            <v>Communication Equipment</v>
          </cell>
        </row>
        <row r="2324">
          <cell r="K2324">
            <v>2019</v>
          </cell>
          <cell r="X2324">
            <v>0</v>
          </cell>
          <cell r="AE2324" t="str">
            <v>Communication Equipment</v>
          </cell>
        </row>
        <row r="2325">
          <cell r="K2325">
            <v>2018</v>
          </cell>
          <cell r="X2325">
            <v>80879.710000000006</v>
          </cell>
          <cell r="AE2325" t="str">
            <v>Main Replacements</v>
          </cell>
        </row>
        <row r="2326">
          <cell r="K2326">
            <v>2026</v>
          </cell>
          <cell r="X2326">
            <v>95099</v>
          </cell>
          <cell r="AE2326" t="str">
            <v>Main Replacements</v>
          </cell>
        </row>
        <row r="2327">
          <cell r="K2327">
            <v>2020</v>
          </cell>
          <cell r="X2327">
            <v>20496</v>
          </cell>
          <cell r="AE2327" t="str">
            <v>Main Replacements</v>
          </cell>
        </row>
        <row r="2328">
          <cell r="K2328">
            <v>2024</v>
          </cell>
          <cell r="X2328">
            <v>22080</v>
          </cell>
          <cell r="AE2328" t="str">
            <v>Main Replacements</v>
          </cell>
        </row>
        <row r="2329">
          <cell r="K2329">
            <v>2020</v>
          </cell>
          <cell r="X2329">
            <v>20004</v>
          </cell>
          <cell r="AE2329" t="str">
            <v>Main Replacements</v>
          </cell>
        </row>
        <row r="2330">
          <cell r="K2330">
            <v>2018</v>
          </cell>
          <cell r="X2330">
            <v>637718.21</v>
          </cell>
          <cell r="AE2330" t="str">
            <v>Main Replacements</v>
          </cell>
        </row>
        <row r="2331">
          <cell r="K2331">
            <v>2021</v>
          </cell>
          <cell r="X2331">
            <v>84048</v>
          </cell>
          <cell r="AE2331" t="str">
            <v>Main Replacements</v>
          </cell>
        </row>
        <row r="2332">
          <cell r="K2332">
            <v>2022</v>
          </cell>
          <cell r="X2332">
            <v>186156</v>
          </cell>
          <cell r="AE2332" t="str">
            <v>Main Replacements</v>
          </cell>
        </row>
        <row r="2333">
          <cell r="K2333">
            <v>2020</v>
          </cell>
          <cell r="X2333">
            <v>81996</v>
          </cell>
          <cell r="AE2333" t="str">
            <v>Main Replacements</v>
          </cell>
        </row>
        <row r="2334">
          <cell r="K2334">
            <v>2025</v>
          </cell>
          <cell r="X2334">
            <v>371100</v>
          </cell>
          <cell r="AE2334" t="str">
            <v>Main Replacements</v>
          </cell>
        </row>
        <row r="2335">
          <cell r="K2335">
            <v>2020</v>
          </cell>
          <cell r="X2335">
            <v>5255</v>
          </cell>
          <cell r="AE2335" t="str">
            <v>Regulators</v>
          </cell>
        </row>
        <row r="2336">
          <cell r="K2336">
            <v>2018</v>
          </cell>
          <cell r="X2336">
            <v>0</v>
          </cell>
          <cell r="AE2336" t="str">
            <v>Regulators</v>
          </cell>
        </row>
        <row r="2337">
          <cell r="K2337">
            <v>2020</v>
          </cell>
          <cell r="X2337">
            <v>63036</v>
          </cell>
          <cell r="AE2337" t="str">
            <v>Regulators</v>
          </cell>
        </row>
        <row r="2338">
          <cell r="K2338">
            <v>2021</v>
          </cell>
          <cell r="X2338">
            <v>0</v>
          </cell>
          <cell r="AE2338" t="str">
            <v>Alternative Fueling Stations</v>
          </cell>
        </row>
        <row r="2339">
          <cell r="K2339">
            <v>2022</v>
          </cell>
          <cell r="X2339">
            <v>110376</v>
          </cell>
          <cell r="AE2339" t="str">
            <v>Service Line Replacements</v>
          </cell>
        </row>
        <row r="2340">
          <cell r="K2340">
            <v>2021</v>
          </cell>
          <cell r="X2340">
            <v>107688</v>
          </cell>
          <cell r="AE2340" t="str">
            <v>Service Line Replacements</v>
          </cell>
        </row>
        <row r="2341">
          <cell r="K2341">
            <v>2023</v>
          </cell>
          <cell r="X2341">
            <v>169715</v>
          </cell>
          <cell r="AE2341" t="str">
            <v>Service Line Replacements</v>
          </cell>
        </row>
        <row r="2342">
          <cell r="K2342">
            <v>2027</v>
          </cell>
          <cell r="X2342">
            <v>187331</v>
          </cell>
          <cell r="AE2342" t="str">
            <v>Service Line Replacements</v>
          </cell>
        </row>
        <row r="2343">
          <cell r="K2343">
            <v>2023</v>
          </cell>
          <cell r="X2343">
            <v>56568</v>
          </cell>
          <cell r="AE2343" t="str">
            <v>Service Line Replacements</v>
          </cell>
        </row>
        <row r="2344">
          <cell r="K2344">
            <v>2026</v>
          </cell>
          <cell r="X2344">
            <v>60923</v>
          </cell>
          <cell r="AE2344" t="str">
            <v>Service Line Replacements</v>
          </cell>
        </row>
        <row r="2345">
          <cell r="K2345">
            <v>2027</v>
          </cell>
          <cell r="X2345">
            <v>60923</v>
          </cell>
          <cell r="AE2345" t="str">
            <v>Service Line Replacements</v>
          </cell>
        </row>
        <row r="2346">
          <cell r="K2346">
            <v>2026</v>
          </cell>
          <cell r="X2346">
            <v>852887</v>
          </cell>
          <cell r="AE2346" t="str">
            <v>Service Line Replacements</v>
          </cell>
        </row>
        <row r="2347">
          <cell r="K2347">
            <v>2021</v>
          </cell>
          <cell r="X2347">
            <v>0</v>
          </cell>
          <cell r="AE2347" t="str">
            <v>Service Line Replacements</v>
          </cell>
        </row>
        <row r="2348">
          <cell r="K2348">
            <v>2023</v>
          </cell>
          <cell r="X2348">
            <v>0</v>
          </cell>
          <cell r="AE2348" t="str">
            <v>Service Line Replacements</v>
          </cell>
        </row>
        <row r="2349">
          <cell r="K2349">
            <v>2027</v>
          </cell>
          <cell r="X2349">
            <v>0</v>
          </cell>
          <cell r="AE2349" t="str">
            <v>Service Line Replacements</v>
          </cell>
        </row>
        <row r="2350">
          <cell r="K2350">
            <v>2027</v>
          </cell>
          <cell r="X2350">
            <v>62051</v>
          </cell>
          <cell r="AE2350" t="str">
            <v>Municipal Improvements</v>
          </cell>
        </row>
        <row r="2351">
          <cell r="K2351">
            <v>2025</v>
          </cell>
          <cell r="X2351">
            <v>56280</v>
          </cell>
          <cell r="AE2351" t="str">
            <v>Municipal Improvements</v>
          </cell>
        </row>
        <row r="2352">
          <cell r="K2352">
            <v>2029</v>
          </cell>
          <cell r="X2352">
            <v>68412</v>
          </cell>
          <cell r="AE2352" t="str">
            <v>Municipal Improvements</v>
          </cell>
        </row>
        <row r="2353">
          <cell r="K2353">
            <v>2020</v>
          </cell>
          <cell r="X2353">
            <v>11028</v>
          </cell>
          <cell r="AE2353" t="str">
            <v>Municipal Improvements</v>
          </cell>
        </row>
        <row r="2354">
          <cell r="K2354">
            <v>2022</v>
          </cell>
          <cell r="X2354">
            <v>48623</v>
          </cell>
          <cell r="AE2354" t="str">
            <v>Municipal Improvements</v>
          </cell>
        </row>
        <row r="2355">
          <cell r="K2355">
            <v>2024</v>
          </cell>
          <cell r="X2355">
            <v>13404</v>
          </cell>
          <cell r="AE2355" t="str">
            <v>Municipal Improvements</v>
          </cell>
        </row>
        <row r="2356">
          <cell r="K2356">
            <v>2029</v>
          </cell>
          <cell r="X2356">
            <v>9444</v>
          </cell>
          <cell r="AE2356" t="str">
            <v>Distribution System Improvements</v>
          </cell>
        </row>
        <row r="2357">
          <cell r="K2357">
            <v>2029</v>
          </cell>
          <cell r="X2357">
            <v>179447</v>
          </cell>
          <cell r="AE2357" t="str">
            <v>Distribution System Improvements</v>
          </cell>
        </row>
        <row r="2358">
          <cell r="K2358">
            <v>2018</v>
          </cell>
          <cell r="X2358">
            <v>13827.47</v>
          </cell>
          <cell r="AE2358" t="str">
            <v>Distribution System Improvements</v>
          </cell>
        </row>
        <row r="2359">
          <cell r="K2359">
            <v>2026</v>
          </cell>
          <cell r="X2359">
            <v>166631</v>
          </cell>
          <cell r="AE2359" t="str">
            <v>Distribution System Improvements</v>
          </cell>
        </row>
        <row r="2360">
          <cell r="K2360">
            <v>2022</v>
          </cell>
          <cell r="X2360">
            <v>255756</v>
          </cell>
          <cell r="AE2360" t="str">
            <v>Distribution System Improvements</v>
          </cell>
        </row>
        <row r="2361">
          <cell r="K2361">
            <v>2025</v>
          </cell>
          <cell r="X2361">
            <v>275424</v>
          </cell>
          <cell r="AE2361" t="str">
            <v>Distribution System Improvements</v>
          </cell>
        </row>
        <row r="2362">
          <cell r="K2362">
            <v>2023</v>
          </cell>
          <cell r="X2362">
            <v>262152</v>
          </cell>
          <cell r="AE2362" t="str">
            <v>Distribution System Improvements</v>
          </cell>
        </row>
        <row r="2363">
          <cell r="K2363">
            <v>2019</v>
          </cell>
          <cell r="X2363">
            <v>12504</v>
          </cell>
          <cell r="AE2363" t="str">
            <v>Distribution System Improvements</v>
          </cell>
        </row>
        <row r="2364">
          <cell r="K2364">
            <v>2021</v>
          </cell>
          <cell r="X2364">
            <v>0</v>
          </cell>
          <cell r="AE2364" t="str">
            <v>Cast Iron/Bare Steel Main Repl.</v>
          </cell>
        </row>
        <row r="2365">
          <cell r="K2365">
            <v>2018</v>
          </cell>
          <cell r="X2365">
            <v>1820.37</v>
          </cell>
          <cell r="AE2365" t="str">
            <v>Cast Iron/Bare Steel Main Repl.</v>
          </cell>
        </row>
        <row r="2366">
          <cell r="K2366">
            <v>2024</v>
          </cell>
          <cell r="X2366">
            <v>121764</v>
          </cell>
          <cell r="AE2366" t="str">
            <v>Cathodic Protection</v>
          </cell>
        </row>
        <row r="2367">
          <cell r="K2367">
            <v>2026</v>
          </cell>
          <cell r="X2367">
            <v>12180</v>
          </cell>
          <cell r="AE2367" t="str">
            <v>Cathodic Protection</v>
          </cell>
        </row>
        <row r="2368">
          <cell r="K2368">
            <v>2018</v>
          </cell>
          <cell r="X2368">
            <v>8800</v>
          </cell>
          <cell r="AE2368" t="str">
            <v>Cathodic Protection</v>
          </cell>
        </row>
        <row r="2369">
          <cell r="K2369">
            <v>2019</v>
          </cell>
          <cell r="X2369">
            <v>10248</v>
          </cell>
          <cell r="AE2369" t="str">
            <v>Cathodic Protection</v>
          </cell>
        </row>
        <row r="2370">
          <cell r="K2370">
            <v>2024</v>
          </cell>
          <cell r="X2370">
            <v>11592</v>
          </cell>
          <cell r="AE2370" t="str">
            <v>Cathodic Protection</v>
          </cell>
        </row>
        <row r="2371">
          <cell r="K2371">
            <v>2028</v>
          </cell>
          <cell r="X2371">
            <v>203532</v>
          </cell>
          <cell r="AE2371" t="str">
            <v>Cathodic Protection</v>
          </cell>
        </row>
        <row r="2372">
          <cell r="K2372">
            <v>2019</v>
          </cell>
          <cell r="X2372">
            <v>0</v>
          </cell>
          <cell r="AE2372" t="str">
            <v>Cathodic Protection</v>
          </cell>
        </row>
        <row r="2373">
          <cell r="K2373">
            <v>2018</v>
          </cell>
          <cell r="X2373">
            <v>0</v>
          </cell>
          <cell r="AE2373" t="str">
            <v>Cathodic Protection</v>
          </cell>
        </row>
        <row r="2374">
          <cell r="K2374">
            <v>2024</v>
          </cell>
          <cell r="X2374">
            <v>19020</v>
          </cell>
          <cell r="AE2374" t="str">
            <v>Tools and Shop Equipment</v>
          </cell>
        </row>
        <row r="2375">
          <cell r="K2375">
            <v>2025</v>
          </cell>
          <cell r="X2375">
            <v>18276</v>
          </cell>
          <cell r="AE2375" t="str">
            <v>Tools and Shop Equipment</v>
          </cell>
        </row>
        <row r="2376">
          <cell r="K2376">
            <v>2029</v>
          </cell>
          <cell r="X2376">
            <v>0</v>
          </cell>
          <cell r="AE2376" t="str">
            <v>Tools and Shop Equipment</v>
          </cell>
        </row>
        <row r="2377">
          <cell r="K2377">
            <v>2018</v>
          </cell>
          <cell r="X2377">
            <v>20000</v>
          </cell>
          <cell r="AE2377" t="str">
            <v>Tools and Shop Equipment</v>
          </cell>
        </row>
        <row r="2378">
          <cell r="K2378">
            <v>2027</v>
          </cell>
          <cell r="X2378">
            <v>83208</v>
          </cell>
          <cell r="AE2378" t="str">
            <v>Tools and Shop Equipment</v>
          </cell>
        </row>
        <row r="2379">
          <cell r="K2379">
            <v>2025</v>
          </cell>
          <cell r="X2379">
            <v>79200</v>
          </cell>
          <cell r="AE2379" t="str">
            <v>Tools and Shop Equipment</v>
          </cell>
        </row>
        <row r="2380">
          <cell r="K2380">
            <v>2023</v>
          </cell>
          <cell r="X2380">
            <v>75384</v>
          </cell>
          <cell r="AE2380" t="str">
            <v>Tools and Shop Equipment</v>
          </cell>
        </row>
        <row r="2381">
          <cell r="K2381">
            <v>2027</v>
          </cell>
          <cell r="X2381">
            <v>0</v>
          </cell>
          <cell r="AE2381" t="str">
            <v>New Revenue Mains</v>
          </cell>
        </row>
        <row r="2382">
          <cell r="K2382">
            <v>2028</v>
          </cell>
          <cell r="X2382">
            <v>0</v>
          </cell>
          <cell r="AE2382" t="str">
            <v>New Revenue Mains</v>
          </cell>
        </row>
        <row r="2383">
          <cell r="K2383">
            <v>2025</v>
          </cell>
          <cell r="X2383">
            <v>1901892</v>
          </cell>
          <cell r="AE2383" t="str">
            <v>New Revenue Mains</v>
          </cell>
        </row>
        <row r="2384">
          <cell r="K2384">
            <v>2019</v>
          </cell>
          <cell r="X2384">
            <v>0</v>
          </cell>
          <cell r="AE2384" t="str">
            <v>New Revenue Mains</v>
          </cell>
        </row>
        <row r="2385">
          <cell r="K2385">
            <v>2021</v>
          </cell>
          <cell r="X2385">
            <v>0</v>
          </cell>
          <cell r="AE2385" t="str">
            <v>New Revenue Mains</v>
          </cell>
        </row>
        <row r="2386">
          <cell r="K2386">
            <v>2018</v>
          </cell>
          <cell r="X2386">
            <v>3757000</v>
          </cell>
          <cell r="AE2386" t="str">
            <v>New Revenue Mains</v>
          </cell>
        </row>
        <row r="2387">
          <cell r="K2387">
            <v>2022</v>
          </cell>
          <cell r="X2387">
            <v>76728.479999999996</v>
          </cell>
          <cell r="AE2387" t="str">
            <v>Measuring and Regulation Station Equipment</v>
          </cell>
        </row>
        <row r="2388">
          <cell r="K2388">
            <v>2020</v>
          </cell>
          <cell r="X2388">
            <v>73031.28</v>
          </cell>
          <cell r="AE2388" t="str">
            <v>Measuring and Regulation Station Equipment</v>
          </cell>
        </row>
        <row r="2389">
          <cell r="K2389">
            <v>2028</v>
          </cell>
          <cell r="X2389">
            <v>88981.440000000002</v>
          </cell>
          <cell r="AE2389" t="str">
            <v>Measuring and Regulation Station Equipment</v>
          </cell>
        </row>
        <row r="2390">
          <cell r="K2390">
            <v>2027</v>
          </cell>
          <cell r="X2390">
            <v>15230.04</v>
          </cell>
          <cell r="AE2390" t="str">
            <v>Measuring and Regulation Station Equipment</v>
          </cell>
        </row>
        <row r="2391">
          <cell r="K2391">
            <v>2022</v>
          </cell>
          <cell r="X2391">
            <v>13461.12</v>
          </cell>
          <cell r="AE2391" t="str">
            <v>Measuring and Regulation Station Equipment</v>
          </cell>
        </row>
        <row r="2392">
          <cell r="K2392">
            <v>2029</v>
          </cell>
          <cell r="X2392">
            <v>16001.04</v>
          </cell>
          <cell r="AE2392" t="str">
            <v>Measuring and Regulation Station Equipment</v>
          </cell>
        </row>
        <row r="2393">
          <cell r="K2393">
            <v>2029</v>
          </cell>
          <cell r="X2393">
            <v>304020.12</v>
          </cell>
          <cell r="AE2393" t="str">
            <v>Measuring and Regulation Station Equipment</v>
          </cell>
        </row>
        <row r="2394">
          <cell r="K2394">
            <v>2019</v>
          </cell>
          <cell r="X2394">
            <v>0</v>
          </cell>
          <cell r="AE2394" t="str">
            <v>Tools and Shop Equipment</v>
          </cell>
        </row>
        <row r="2395">
          <cell r="K2395">
            <v>2028</v>
          </cell>
          <cell r="X2395">
            <v>0</v>
          </cell>
          <cell r="AE2395" t="str">
            <v>Tools and Shop Equipment</v>
          </cell>
        </row>
        <row r="2396">
          <cell r="K2396">
            <v>2022</v>
          </cell>
          <cell r="X2396">
            <v>0</v>
          </cell>
          <cell r="AE2396" t="str">
            <v>Tools and Shop Equipment</v>
          </cell>
        </row>
        <row r="2397">
          <cell r="K2397">
            <v>2021</v>
          </cell>
          <cell r="X2397">
            <v>69612</v>
          </cell>
          <cell r="AE2397" t="str">
            <v>Tools and Shop Equipment</v>
          </cell>
        </row>
        <row r="2398">
          <cell r="K2398">
            <v>2027</v>
          </cell>
          <cell r="X2398">
            <v>0</v>
          </cell>
          <cell r="AE2398" t="str">
            <v>Transportation Vehicles</v>
          </cell>
        </row>
        <row r="2399">
          <cell r="K2399">
            <v>2028</v>
          </cell>
          <cell r="X2399">
            <v>0</v>
          </cell>
          <cell r="AE2399" t="str">
            <v>Transportation Vehicles</v>
          </cell>
        </row>
        <row r="2400">
          <cell r="K2400">
            <v>2025</v>
          </cell>
          <cell r="X2400">
            <v>36556</v>
          </cell>
          <cell r="AE2400" t="str">
            <v>Transportation Vehicles</v>
          </cell>
        </row>
        <row r="2401">
          <cell r="K2401">
            <v>2021</v>
          </cell>
          <cell r="X2401">
            <v>33114</v>
          </cell>
          <cell r="AE2401" t="str">
            <v>Transportation Vehicles</v>
          </cell>
        </row>
        <row r="2402">
          <cell r="K2402">
            <v>2021</v>
          </cell>
          <cell r="X2402">
            <v>0</v>
          </cell>
          <cell r="AE2402" t="str">
            <v>Testing and Measuring Equipment</v>
          </cell>
        </row>
        <row r="2403">
          <cell r="K2403">
            <v>2022</v>
          </cell>
          <cell r="X2403">
            <v>0</v>
          </cell>
          <cell r="AE2403" t="str">
            <v>Testing and Measuring Equipment</v>
          </cell>
        </row>
        <row r="2404">
          <cell r="K2404">
            <v>2020</v>
          </cell>
          <cell r="X2404">
            <v>0</v>
          </cell>
          <cell r="AE2404" t="str">
            <v>Testing and Measuring Equipment</v>
          </cell>
        </row>
        <row r="2405">
          <cell r="K2405">
            <v>2019</v>
          </cell>
          <cell r="X2405">
            <v>0</v>
          </cell>
          <cell r="AE2405" t="str">
            <v>Testing and Measuring Equipment</v>
          </cell>
        </row>
        <row r="2406">
          <cell r="K2406">
            <v>2028</v>
          </cell>
          <cell r="X2406">
            <v>0</v>
          </cell>
          <cell r="AE2406" t="str">
            <v>Testing and Measuring Equipment</v>
          </cell>
        </row>
        <row r="2407">
          <cell r="K2407">
            <v>2024</v>
          </cell>
          <cell r="X2407">
            <v>0</v>
          </cell>
          <cell r="AE2407" t="str">
            <v>Testing and Measuring Equipment</v>
          </cell>
        </row>
        <row r="2408">
          <cell r="K2408">
            <v>2026</v>
          </cell>
          <cell r="X2408">
            <v>0</v>
          </cell>
          <cell r="AE2408" t="str">
            <v>Testing and Measuring Equipment</v>
          </cell>
        </row>
        <row r="2409">
          <cell r="K2409">
            <v>2018</v>
          </cell>
          <cell r="X2409">
            <v>52266</v>
          </cell>
          <cell r="AE2409" t="str">
            <v>Testing and Measuring Equipment</v>
          </cell>
        </row>
        <row r="2410">
          <cell r="K2410">
            <v>2020</v>
          </cell>
          <cell r="X2410">
            <v>0</v>
          </cell>
          <cell r="AE2410" t="str">
            <v>Power Operated Equipment</v>
          </cell>
        </row>
        <row r="2411">
          <cell r="K2411">
            <v>2018</v>
          </cell>
          <cell r="X2411">
            <v>53322.93</v>
          </cell>
          <cell r="AE2411" t="str">
            <v>Power Operated Equipment</v>
          </cell>
        </row>
        <row r="2412">
          <cell r="K2412">
            <v>2026</v>
          </cell>
          <cell r="X2412">
            <v>0</v>
          </cell>
          <cell r="AE2412" t="str">
            <v>Office Equipment</v>
          </cell>
        </row>
        <row r="2413">
          <cell r="K2413">
            <v>2019</v>
          </cell>
          <cell r="X2413">
            <v>0</v>
          </cell>
          <cell r="AE2413" t="str">
            <v>Office Equipment</v>
          </cell>
        </row>
        <row r="2414">
          <cell r="K2414">
            <v>2025</v>
          </cell>
          <cell r="X2414">
            <v>0</v>
          </cell>
          <cell r="AE2414" t="str">
            <v>Office Equipment</v>
          </cell>
        </row>
        <row r="2415">
          <cell r="K2415">
            <v>2029</v>
          </cell>
          <cell r="X2415">
            <v>0</v>
          </cell>
          <cell r="AE2415" t="str">
            <v>Office Equipment</v>
          </cell>
        </row>
        <row r="2416">
          <cell r="K2416">
            <v>2019</v>
          </cell>
          <cell r="X2416">
            <v>0</v>
          </cell>
          <cell r="AE2416" t="str">
            <v>Office Equipment</v>
          </cell>
        </row>
        <row r="2417">
          <cell r="K2417">
            <v>2023</v>
          </cell>
          <cell r="X2417">
            <v>0</v>
          </cell>
          <cell r="AE2417" t="str">
            <v>Office Equipment</v>
          </cell>
        </row>
        <row r="2418">
          <cell r="K2418">
            <v>2022</v>
          </cell>
          <cell r="X2418">
            <v>0</v>
          </cell>
          <cell r="AE2418" t="str">
            <v>Office Equipment</v>
          </cell>
        </row>
        <row r="2419">
          <cell r="K2419">
            <v>2029</v>
          </cell>
          <cell r="X2419">
            <v>0</v>
          </cell>
          <cell r="AE2419" t="str">
            <v>Office Equipment</v>
          </cell>
        </row>
        <row r="2420">
          <cell r="K2420">
            <v>2025</v>
          </cell>
          <cell r="X2420">
            <v>0</v>
          </cell>
          <cell r="AE2420" t="str">
            <v>Office Equipment</v>
          </cell>
        </row>
        <row r="2421">
          <cell r="K2421">
            <v>2018</v>
          </cell>
          <cell r="X2421">
            <v>0</v>
          </cell>
          <cell r="AE2421" t="str">
            <v>Office Equipment</v>
          </cell>
        </row>
        <row r="2422">
          <cell r="K2422">
            <v>2024</v>
          </cell>
          <cell r="X2422">
            <v>0</v>
          </cell>
          <cell r="AE2422" t="str">
            <v>Office Equipment</v>
          </cell>
        </row>
        <row r="2423">
          <cell r="K2423">
            <v>2029</v>
          </cell>
          <cell r="X2423">
            <v>0</v>
          </cell>
          <cell r="AE2423" t="str">
            <v>Office Equipment</v>
          </cell>
        </row>
        <row r="2424">
          <cell r="K2424">
            <v>2021</v>
          </cell>
          <cell r="X2424">
            <v>0</v>
          </cell>
          <cell r="AE2424" t="str">
            <v>Improvements to Property</v>
          </cell>
        </row>
        <row r="2425">
          <cell r="K2425">
            <v>2028</v>
          </cell>
          <cell r="X2425">
            <v>0</v>
          </cell>
          <cell r="AE2425" t="str">
            <v>Improvements to Property</v>
          </cell>
        </row>
        <row r="2426">
          <cell r="K2426">
            <v>2021</v>
          </cell>
          <cell r="X2426">
            <v>22080</v>
          </cell>
          <cell r="AE2426" t="str">
            <v>Improvements to Property</v>
          </cell>
        </row>
        <row r="2427">
          <cell r="K2427">
            <v>2029</v>
          </cell>
          <cell r="X2427">
            <v>26892</v>
          </cell>
          <cell r="AE2427" t="str">
            <v>Improvements to Property</v>
          </cell>
        </row>
        <row r="2428">
          <cell r="K2428">
            <v>2022</v>
          </cell>
          <cell r="X2428">
            <v>22632</v>
          </cell>
          <cell r="AE2428" t="str">
            <v>Improvements to Property</v>
          </cell>
        </row>
        <row r="2429">
          <cell r="K2429">
            <v>2027</v>
          </cell>
          <cell r="X2429">
            <v>25596</v>
          </cell>
          <cell r="AE2429" t="str">
            <v>Improvements to Property</v>
          </cell>
        </row>
        <row r="2430">
          <cell r="K2430">
            <v>2029</v>
          </cell>
          <cell r="X2430">
            <v>0</v>
          </cell>
          <cell r="AE2430" t="str">
            <v>Improvements to Property</v>
          </cell>
        </row>
        <row r="2431">
          <cell r="K2431">
            <v>2028</v>
          </cell>
          <cell r="X2431">
            <v>0</v>
          </cell>
          <cell r="AE2431" t="str">
            <v>Improvements to Property</v>
          </cell>
        </row>
        <row r="2432">
          <cell r="K2432">
            <v>2029</v>
          </cell>
          <cell r="X2432">
            <v>80688</v>
          </cell>
          <cell r="AE2432" t="str">
            <v>Improvements to Property</v>
          </cell>
        </row>
        <row r="2433">
          <cell r="K2433">
            <v>2024</v>
          </cell>
          <cell r="X2433">
            <v>0</v>
          </cell>
          <cell r="AE2433" t="str">
            <v>Improvements to Property</v>
          </cell>
        </row>
        <row r="2434">
          <cell r="K2434">
            <v>2019</v>
          </cell>
          <cell r="X2434">
            <v>63036</v>
          </cell>
          <cell r="AE2434" t="str">
            <v>Improvements to Property</v>
          </cell>
        </row>
        <row r="2435">
          <cell r="K2435">
            <v>2020</v>
          </cell>
          <cell r="X2435">
            <v>0</v>
          </cell>
          <cell r="AE2435" t="str">
            <v>Communication Equipment</v>
          </cell>
        </row>
        <row r="2436">
          <cell r="K2436">
            <v>2019</v>
          </cell>
          <cell r="X2436">
            <v>0</v>
          </cell>
          <cell r="AE2436" t="str">
            <v>Communication Equipment</v>
          </cell>
        </row>
        <row r="2437">
          <cell r="K2437">
            <v>2018</v>
          </cell>
          <cell r="X2437">
            <v>0</v>
          </cell>
          <cell r="AE2437" t="str">
            <v>Communication Equipment</v>
          </cell>
        </row>
        <row r="2438">
          <cell r="K2438">
            <v>2028</v>
          </cell>
          <cell r="X2438">
            <v>0</v>
          </cell>
          <cell r="AE2438" t="str">
            <v>Communication Equipment</v>
          </cell>
        </row>
        <row r="2439">
          <cell r="K2439">
            <v>2018</v>
          </cell>
          <cell r="X2439">
            <v>521544.21</v>
          </cell>
          <cell r="AE2439" t="str">
            <v>Main Replacements</v>
          </cell>
        </row>
        <row r="2440">
          <cell r="K2440">
            <v>2020</v>
          </cell>
          <cell r="X2440">
            <v>82007</v>
          </cell>
          <cell r="AE2440" t="str">
            <v>Main Replacements</v>
          </cell>
        </row>
        <row r="2441">
          <cell r="K2441">
            <v>2026</v>
          </cell>
          <cell r="X2441">
            <v>23772</v>
          </cell>
          <cell r="AE2441" t="str">
            <v>Main Replacements</v>
          </cell>
        </row>
        <row r="2442">
          <cell r="K2442">
            <v>2019</v>
          </cell>
          <cell r="X2442">
            <v>5125</v>
          </cell>
          <cell r="AE2442" t="str">
            <v>Regulators</v>
          </cell>
        </row>
        <row r="2443">
          <cell r="K2443">
            <v>2023</v>
          </cell>
          <cell r="X2443">
            <v>2268</v>
          </cell>
          <cell r="AE2443" t="str">
            <v>Meter/Reg Install - Comm</v>
          </cell>
        </row>
        <row r="2444">
          <cell r="K2444">
            <v>2022</v>
          </cell>
          <cell r="X2444">
            <v>2208</v>
          </cell>
          <cell r="AE2444" t="str">
            <v>Meter/Reg Install - Comm</v>
          </cell>
        </row>
        <row r="2445">
          <cell r="K2445">
            <v>2023</v>
          </cell>
          <cell r="X2445">
            <v>42984</v>
          </cell>
          <cell r="AE2445" t="str">
            <v>Meter/Reg Install - Comm</v>
          </cell>
        </row>
        <row r="2446">
          <cell r="K2446">
            <v>2020</v>
          </cell>
          <cell r="X2446">
            <v>2100</v>
          </cell>
          <cell r="AE2446" t="str">
            <v>Meter/Reg Install - Comm</v>
          </cell>
        </row>
        <row r="2447">
          <cell r="K2447">
            <v>2024</v>
          </cell>
          <cell r="X2447">
            <v>440676</v>
          </cell>
          <cell r="AE2447" t="str">
            <v>Meter/Reg Install - Comm</v>
          </cell>
        </row>
        <row r="2448">
          <cell r="K2448">
            <v>2027</v>
          </cell>
          <cell r="X2448">
            <v>474575</v>
          </cell>
          <cell r="AE2448" t="str">
            <v>Meter/Reg Install - Comm</v>
          </cell>
        </row>
        <row r="2449">
          <cell r="K2449">
            <v>2020</v>
          </cell>
          <cell r="X2449">
            <v>236388</v>
          </cell>
          <cell r="AE2449" t="str">
            <v>Meter/Reg Install - Res</v>
          </cell>
        </row>
        <row r="2450">
          <cell r="K2450">
            <v>2028</v>
          </cell>
          <cell r="X2450">
            <v>288012</v>
          </cell>
          <cell r="AE2450" t="str">
            <v>Meter/Reg Install - Res</v>
          </cell>
        </row>
        <row r="2451">
          <cell r="K2451">
            <v>2024</v>
          </cell>
          <cell r="X2451">
            <v>260928</v>
          </cell>
          <cell r="AE2451" t="str">
            <v>Meter/Reg Install - Res</v>
          </cell>
        </row>
        <row r="2452">
          <cell r="K2452">
            <v>2025</v>
          </cell>
          <cell r="X2452">
            <v>267456</v>
          </cell>
          <cell r="AE2452" t="str">
            <v>Meter/Reg Install - Res</v>
          </cell>
        </row>
        <row r="2453">
          <cell r="K2453">
            <v>2028</v>
          </cell>
          <cell r="X2453">
            <v>32004</v>
          </cell>
          <cell r="AE2453" t="str">
            <v>Meter/Reg Install - Res</v>
          </cell>
        </row>
        <row r="2454">
          <cell r="K2454">
            <v>2023</v>
          </cell>
          <cell r="X2454">
            <v>58500</v>
          </cell>
          <cell r="AE2454" t="str">
            <v>Meter/Reg Install - Res</v>
          </cell>
        </row>
        <row r="2455">
          <cell r="K2455">
            <v>2026</v>
          </cell>
          <cell r="X2455">
            <v>328968</v>
          </cell>
          <cell r="AE2455" t="str">
            <v>Meter/Reg Install - Res</v>
          </cell>
        </row>
        <row r="2456">
          <cell r="K2456">
            <v>2019</v>
          </cell>
          <cell r="X2456">
            <v>276756</v>
          </cell>
          <cell r="AE2456" t="str">
            <v>Meter/Reg Install - Res</v>
          </cell>
        </row>
        <row r="2457">
          <cell r="K2457">
            <v>2022</v>
          </cell>
          <cell r="X2457">
            <v>298032</v>
          </cell>
          <cell r="AE2457" t="str">
            <v>Meter/Reg Install - Res</v>
          </cell>
        </row>
        <row r="2458">
          <cell r="K2458">
            <v>2018</v>
          </cell>
          <cell r="X2458">
            <v>1004363.16</v>
          </cell>
          <cell r="AE2458" t="str">
            <v>Meter/Reg Install - Res</v>
          </cell>
        </row>
        <row r="2459">
          <cell r="K2459">
            <v>2025</v>
          </cell>
          <cell r="X2459">
            <v>609803</v>
          </cell>
          <cell r="AE2459" t="str">
            <v>Meter/Reg Install - Res</v>
          </cell>
        </row>
        <row r="2460">
          <cell r="K2460">
            <v>2029</v>
          </cell>
          <cell r="X2460">
            <v>256017</v>
          </cell>
          <cell r="AE2460" t="str">
            <v>Alternative Fueling Stations</v>
          </cell>
        </row>
        <row r="2461">
          <cell r="K2461">
            <v>2022</v>
          </cell>
          <cell r="X2461">
            <v>215378</v>
          </cell>
          <cell r="AE2461" t="str">
            <v>Alternative Fueling Stations</v>
          </cell>
        </row>
        <row r="2462">
          <cell r="K2462">
            <v>2023</v>
          </cell>
          <cell r="X2462">
            <v>220763</v>
          </cell>
          <cell r="AE2462" t="str">
            <v>Alternative Fueling Stations</v>
          </cell>
        </row>
        <row r="2463">
          <cell r="K2463">
            <v>2025</v>
          </cell>
          <cell r="X2463">
            <v>0</v>
          </cell>
          <cell r="AE2463" t="str">
            <v>Office Equipment</v>
          </cell>
        </row>
        <row r="2464">
          <cell r="K2464">
            <v>2029</v>
          </cell>
          <cell r="X2464">
            <v>0</v>
          </cell>
          <cell r="AE2464" t="str">
            <v>Office Equipment</v>
          </cell>
        </row>
        <row r="2465">
          <cell r="K2465">
            <v>2021</v>
          </cell>
          <cell r="X2465">
            <v>0</v>
          </cell>
          <cell r="AE2465" t="str">
            <v>Gate-Big Bend 1 &amp; 2 Turbine Lateral</v>
          </cell>
        </row>
        <row r="2466">
          <cell r="K2466">
            <v>2026</v>
          </cell>
          <cell r="X2466">
            <v>0</v>
          </cell>
          <cell r="AE2466" t="str">
            <v>Undetermined Capital Projects 5yr</v>
          </cell>
        </row>
        <row r="2467">
          <cell r="K2467">
            <v>2024</v>
          </cell>
          <cell r="X2467">
            <v>0</v>
          </cell>
          <cell r="AE2467" t="str">
            <v>Undetermined Capital Projects 5yr</v>
          </cell>
        </row>
        <row r="2468">
          <cell r="K2468">
            <v>2018</v>
          </cell>
          <cell r="X2468">
            <v>0</v>
          </cell>
          <cell r="AE2468" t="str">
            <v>Undetermined Capital Projects 5yr</v>
          </cell>
        </row>
        <row r="2469">
          <cell r="K2469">
            <v>2022</v>
          </cell>
          <cell r="X2469">
            <v>0</v>
          </cell>
          <cell r="AE2469" t="str">
            <v>Undetermined Capital Projects 5yr</v>
          </cell>
        </row>
        <row r="2470">
          <cell r="K2470">
            <v>2024</v>
          </cell>
          <cell r="X2470">
            <v>0</v>
          </cell>
          <cell r="AE2470" t="str">
            <v>Undetermined Capital Projects 5yr</v>
          </cell>
        </row>
        <row r="2471">
          <cell r="K2471">
            <v>2024</v>
          </cell>
          <cell r="X2471">
            <v>0</v>
          </cell>
          <cell r="AE2471" t="str">
            <v>Main-Wild Blue Development</v>
          </cell>
        </row>
        <row r="2472">
          <cell r="K2472">
            <v>2018</v>
          </cell>
          <cell r="X2472">
            <v>49999.96</v>
          </cell>
          <cell r="AE2472" t="str">
            <v>Lake Nona-Airport-Wewahootee Rd DSI</v>
          </cell>
        </row>
        <row r="2473">
          <cell r="K2473">
            <v>2018</v>
          </cell>
          <cell r="X2473">
            <v>884400</v>
          </cell>
          <cell r="AE2473" t="str">
            <v>Gate-Capper Rd Relocate Reg Station</v>
          </cell>
        </row>
        <row r="2474">
          <cell r="K2474">
            <v>2021</v>
          </cell>
          <cell r="X2474">
            <v>158000</v>
          </cell>
          <cell r="AE2474" t="str">
            <v>Office Equipment</v>
          </cell>
        </row>
        <row r="2475">
          <cell r="K2475">
            <v>2027</v>
          </cell>
          <cell r="X2475">
            <v>2263000</v>
          </cell>
          <cell r="AE2475" t="str">
            <v>Office Equipment</v>
          </cell>
        </row>
        <row r="2476">
          <cell r="K2476">
            <v>2024</v>
          </cell>
          <cell r="X2476">
            <v>0</v>
          </cell>
          <cell r="AE2476" t="str">
            <v>Software-Eng Design and Drafting</v>
          </cell>
        </row>
        <row r="2477">
          <cell r="K2477">
            <v>2020</v>
          </cell>
          <cell r="X2477">
            <v>0</v>
          </cell>
          <cell r="AE2477" t="str">
            <v>Software-Eng Design and Drafting</v>
          </cell>
        </row>
        <row r="2478">
          <cell r="K2478">
            <v>2024</v>
          </cell>
          <cell r="X2478">
            <v>40260</v>
          </cell>
          <cell r="AE2478" t="str">
            <v>PPP Main Replacement</v>
          </cell>
        </row>
        <row r="2479">
          <cell r="K2479">
            <v>2024</v>
          </cell>
          <cell r="X2479">
            <v>764988</v>
          </cell>
          <cell r="AE2479" t="str">
            <v>PPP Main Replacement</v>
          </cell>
        </row>
        <row r="2480">
          <cell r="K2480">
            <v>2021</v>
          </cell>
          <cell r="X2480">
            <v>710363</v>
          </cell>
          <cell r="AE2480" t="str">
            <v>PPP Main Replacement</v>
          </cell>
        </row>
        <row r="2481">
          <cell r="K2481">
            <v>2027</v>
          </cell>
          <cell r="X2481">
            <v>29196</v>
          </cell>
          <cell r="AE2481" t="str">
            <v>PPP Main Replacement</v>
          </cell>
        </row>
        <row r="2482">
          <cell r="K2482">
            <v>2023</v>
          </cell>
          <cell r="X2482">
            <v>502463</v>
          </cell>
          <cell r="AE2482" t="str">
            <v>PPP Main Replacement</v>
          </cell>
        </row>
        <row r="2483">
          <cell r="K2483">
            <v>2026</v>
          </cell>
          <cell r="X2483">
            <v>28476</v>
          </cell>
          <cell r="AE2483" t="str">
            <v>PPP Main Replacement</v>
          </cell>
        </row>
        <row r="2484">
          <cell r="K2484">
            <v>2028</v>
          </cell>
          <cell r="X2484">
            <v>2945555</v>
          </cell>
          <cell r="AE2484" t="str">
            <v>PPP Main Replacement</v>
          </cell>
        </row>
        <row r="2485">
          <cell r="K2485">
            <v>2029</v>
          </cell>
          <cell r="X2485">
            <v>0</v>
          </cell>
          <cell r="AE2485" t="str">
            <v>PPP Main Replacement</v>
          </cell>
        </row>
        <row r="2486">
          <cell r="K2486">
            <v>2023</v>
          </cell>
          <cell r="X2486">
            <v>137028</v>
          </cell>
          <cell r="AE2486" t="str">
            <v>PPP Main Replacement</v>
          </cell>
        </row>
        <row r="2487">
          <cell r="K2487">
            <v>2024</v>
          </cell>
          <cell r="X2487">
            <v>166692</v>
          </cell>
          <cell r="AE2487" t="str">
            <v>PPP Main Replacement</v>
          </cell>
        </row>
        <row r="2488">
          <cell r="K2488">
            <v>2018</v>
          </cell>
          <cell r="X2488">
            <v>9222454.5299999993</v>
          </cell>
          <cell r="AE2488" t="str">
            <v>PPP Main Replacement</v>
          </cell>
        </row>
        <row r="2489">
          <cell r="K2489">
            <v>2026</v>
          </cell>
          <cell r="X2489">
            <v>3327396</v>
          </cell>
          <cell r="AE2489" t="str">
            <v>PPP Main Replacement</v>
          </cell>
        </row>
        <row r="2490">
          <cell r="K2490">
            <v>2019</v>
          </cell>
          <cell r="X2490">
            <v>25200</v>
          </cell>
          <cell r="AE2490" t="str">
            <v>PPP Main Replacement</v>
          </cell>
        </row>
        <row r="2491">
          <cell r="K2491">
            <v>2023</v>
          </cell>
          <cell r="X2491">
            <v>35544</v>
          </cell>
          <cell r="AE2491" t="str">
            <v>PPP Main Replacement</v>
          </cell>
        </row>
        <row r="2492">
          <cell r="K2492">
            <v>2026</v>
          </cell>
          <cell r="X2492">
            <v>727235</v>
          </cell>
          <cell r="AE2492" t="str">
            <v>PPP Main Replacement</v>
          </cell>
        </row>
        <row r="2493">
          <cell r="K2493">
            <v>2021</v>
          </cell>
          <cell r="X2493">
            <v>642779</v>
          </cell>
          <cell r="AE2493" t="str">
            <v>PPP Main Replacement</v>
          </cell>
        </row>
        <row r="2494">
          <cell r="K2494">
            <v>2022</v>
          </cell>
          <cell r="X2494">
            <v>658836</v>
          </cell>
          <cell r="AE2494" t="str">
            <v>PPP Main Replacement</v>
          </cell>
        </row>
        <row r="2495">
          <cell r="K2495">
            <v>2027</v>
          </cell>
          <cell r="X2495">
            <v>39228</v>
          </cell>
          <cell r="AE2495" t="str">
            <v>PPP Main Replacement</v>
          </cell>
        </row>
        <row r="2496">
          <cell r="K2496">
            <v>2027</v>
          </cell>
          <cell r="X2496">
            <v>188928</v>
          </cell>
          <cell r="AE2496" t="str">
            <v>PPP Main Replacement</v>
          </cell>
        </row>
        <row r="2497">
          <cell r="K2497">
            <v>2028</v>
          </cell>
          <cell r="X2497">
            <v>193644</v>
          </cell>
          <cell r="AE2497" t="str">
            <v>PPP Main Replacement</v>
          </cell>
        </row>
        <row r="2498">
          <cell r="K2498">
            <v>2023</v>
          </cell>
          <cell r="X2498">
            <v>171156</v>
          </cell>
          <cell r="AE2498" t="str">
            <v>PPP Main Replacement</v>
          </cell>
        </row>
        <row r="2499">
          <cell r="K2499">
            <v>2022</v>
          </cell>
          <cell r="X2499">
            <v>3172632</v>
          </cell>
          <cell r="AE2499" t="str">
            <v>PPP Main Replacement</v>
          </cell>
        </row>
        <row r="2500">
          <cell r="K2500">
            <v>2028</v>
          </cell>
          <cell r="X2500">
            <v>777696</v>
          </cell>
          <cell r="AE2500" t="str">
            <v>PPP Main Replacement</v>
          </cell>
        </row>
        <row r="2501">
          <cell r="K2501">
            <v>2021</v>
          </cell>
          <cell r="X2501">
            <v>654252</v>
          </cell>
          <cell r="AE2501" t="str">
            <v>PPP Main Replacement</v>
          </cell>
        </row>
        <row r="2502">
          <cell r="K2502">
            <v>2025</v>
          </cell>
          <cell r="X2502">
            <v>38004</v>
          </cell>
          <cell r="AE2502" t="str">
            <v>PPP Main Replacement</v>
          </cell>
        </row>
        <row r="2503">
          <cell r="K2503">
            <v>2026</v>
          </cell>
          <cell r="X2503">
            <v>38964</v>
          </cell>
          <cell r="AE2503" t="str">
            <v>PPP Main Replacement</v>
          </cell>
        </row>
        <row r="2504">
          <cell r="K2504">
            <v>2024</v>
          </cell>
          <cell r="X2504">
            <v>1128947</v>
          </cell>
          <cell r="AE2504" t="str">
            <v>PPP Main Replacement</v>
          </cell>
        </row>
        <row r="2505">
          <cell r="K2505">
            <v>2018</v>
          </cell>
          <cell r="X2505">
            <v>258424.56</v>
          </cell>
          <cell r="AE2505" t="str">
            <v>PPP Main Replacement</v>
          </cell>
        </row>
        <row r="2506">
          <cell r="K2506">
            <v>2029</v>
          </cell>
          <cell r="X2506">
            <v>0</v>
          </cell>
          <cell r="AE2506" t="str">
            <v>PPP Main Replacement</v>
          </cell>
        </row>
        <row r="2507">
          <cell r="K2507">
            <v>2026</v>
          </cell>
          <cell r="X2507">
            <v>62424</v>
          </cell>
          <cell r="AE2507" t="str">
            <v>PPP Main Replacement</v>
          </cell>
        </row>
        <row r="2508">
          <cell r="K2508">
            <v>2022</v>
          </cell>
          <cell r="X2508">
            <v>1074539</v>
          </cell>
          <cell r="AE2508" t="str">
            <v>PPP Main Replacement</v>
          </cell>
        </row>
        <row r="2509">
          <cell r="K2509">
            <v>2020</v>
          </cell>
          <cell r="X2509">
            <v>53832</v>
          </cell>
          <cell r="AE2509" t="str">
            <v>PPP Main Replacement</v>
          </cell>
        </row>
        <row r="2510">
          <cell r="K2510">
            <v>2021</v>
          </cell>
          <cell r="X2510">
            <v>23760</v>
          </cell>
          <cell r="AE2510" t="str">
            <v>PPP Main Replacement</v>
          </cell>
        </row>
        <row r="2511">
          <cell r="K2511">
            <v>2018</v>
          </cell>
          <cell r="X2511">
            <v>0</v>
          </cell>
          <cell r="AE2511" t="str">
            <v>PPP Main Replacement</v>
          </cell>
        </row>
        <row r="2512">
          <cell r="K2512">
            <v>2025</v>
          </cell>
          <cell r="X2512">
            <v>498336</v>
          </cell>
          <cell r="AE2512" t="str">
            <v>PPP Main Replacement</v>
          </cell>
        </row>
        <row r="2513">
          <cell r="K2513">
            <v>2021</v>
          </cell>
          <cell r="X2513">
            <v>451475</v>
          </cell>
          <cell r="AE2513" t="str">
            <v>PPP Main Replacement</v>
          </cell>
        </row>
        <row r="2514">
          <cell r="K2514">
            <v>2022</v>
          </cell>
          <cell r="X2514">
            <v>462755</v>
          </cell>
          <cell r="AE2514" t="str">
            <v>PPP Main Replacement</v>
          </cell>
        </row>
        <row r="2515">
          <cell r="K2515">
            <v>2022</v>
          </cell>
          <cell r="X2515">
            <v>24360</v>
          </cell>
          <cell r="AE2515" t="str">
            <v>PPP Main Replacement</v>
          </cell>
        </row>
        <row r="2516">
          <cell r="K2516">
            <v>2020</v>
          </cell>
          <cell r="X2516">
            <v>440459</v>
          </cell>
          <cell r="AE2516" t="str">
            <v>PPP Main Replacement</v>
          </cell>
        </row>
        <row r="2517">
          <cell r="K2517">
            <v>2025</v>
          </cell>
          <cell r="X2517">
            <v>144</v>
          </cell>
          <cell r="AE2517" t="str">
            <v>PPP Main Replacement</v>
          </cell>
        </row>
        <row r="2518">
          <cell r="K2518">
            <v>2027</v>
          </cell>
          <cell r="X2518">
            <v>2963</v>
          </cell>
          <cell r="AE2518" t="str">
            <v>PPP Main Replacement</v>
          </cell>
        </row>
        <row r="2519">
          <cell r="K2519">
            <v>2025</v>
          </cell>
          <cell r="X2519">
            <v>511008</v>
          </cell>
          <cell r="AE2519" t="str">
            <v>PPP Main Replacement</v>
          </cell>
        </row>
        <row r="2520">
          <cell r="K2520">
            <v>2023</v>
          </cell>
          <cell r="X2520">
            <v>25596</v>
          </cell>
          <cell r="AE2520" t="str">
            <v>PPP Main Replacement</v>
          </cell>
        </row>
        <row r="2521">
          <cell r="K2521">
            <v>2029</v>
          </cell>
          <cell r="X2521">
            <v>0</v>
          </cell>
          <cell r="AE2521" t="str">
            <v>PPP Main Replacement</v>
          </cell>
        </row>
        <row r="2522">
          <cell r="K2522">
            <v>2029</v>
          </cell>
          <cell r="X2522">
            <v>0</v>
          </cell>
          <cell r="AE2522" t="str">
            <v>PPP Main Replacement</v>
          </cell>
        </row>
        <row r="2523">
          <cell r="K2523">
            <v>2022</v>
          </cell>
          <cell r="X2523">
            <v>1014408</v>
          </cell>
          <cell r="AE2523" t="str">
            <v>PPP Main Replacement</v>
          </cell>
        </row>
        <row r="2524">
          <cell r="K2524">
            <v>2023</v>
          </cell>
          <cell r="X2524">
            <v>54720</v>
          </cell>
          <cell r="AE2524" t="str">
            <v>PPP Main Replacement</v>
          </cell>
        </row>
        <row r="2525">
          <cell r="K2525">
            <v>2028</v>
          </cell>
          <cell r="X2525">
            <v>1176396</v>
          </cell>
          <cell r="AE2525" t="str">
            <v>PPP Main Replacement</v>
          </cell>
        </row>
        <row r="2526">
          <cell r="K2526">
            <v>2018</v>
          </cell>
          <cell r="X2526">
            <v>0</v>
          </cell>
          <cell r="AE2526" t="str">
            <v>PPP Main Replacement</v>
          </cell>
        </row>
        <row r="2527">
          <cell r="K2527">
            <v>2021</v>
          </cell>
          <cell r="X2527">
            <v>0</v>
          </cell>
          <cell r="AE2527" t="str">
            <v>PPP Main Replacement</v>
          </cell>
        </row>
        <row r="2528">
          <cell r="K2528">
            <v>2019</v>
          </cell>
          <cell r="X2528">
            <v>0</v>
          </cell>
          <cell r="AE2528" t="str">
            <v>PPP Main Replacement</v>
          </cell>
        </row>
        <row r="2529">
          <cell r="K2529">
            <v>2018</v>
          </cell>
          <cell r="X2529">
            <v>0</v>
          </cell>
          <cell r="AE2529" t="str">
            <v>Little Lake Harris Main Relocation</v>
          </cell>
        </row>
        <row r="2530">
          <cell r="K2530">
            <v>2020</v>
          </cell>
          <cell r="X2530">
            <v>0</v>
          </cell>
          <cell r="AE2530" t="str">
            <v>Coral Springs Backfeed</v>
          </cell>
        </row>
        <row r="2531">
          <cell r="K2531">
            <v>2022</v>
          </cell>
          <cell r="X2531">
            <v>17500</v>
          </cell>
          <cell r="AE2531" t="str">
            <v>Coral Springs Backfeed</v>
          </cell>
        </row>
        <row r="2532">
          <cell r="K2532">
            <v>2022</v>
          </cell>
          <cell r="X2532">
            <v>332500</v>
          </cell>
          <cell r="AE2532" t="str">
            <v>Coral Springs Backfeed</v>
          </cell>
        </row>
        <row r="2533">
          <cell r="K2533">
            <v>2020</v>
          </cell>
          <cell r="X2533">
            <v>0</v>
          </cell>
          <cell r="AE2533" t="str">
            <v>Coral Springs Backfeed</v>
          </cell>
        </row>
        <row r="2534">
          <cell r="K2534">
            <v>2018</v>
          </cell>
          <cell r="X2534">
            <v>0</v>
          </cell>
          <cell r="AE2534" t="str">
            <v>SE Orlando - SR 15A/Moss Park Rd</v>
          </cell>
        </row>
        <row r="2535">
          <cell r="K2535">
            <v>2029</v>
          </cell>
          <cell r="X2535">
            <v>3421000</v>
          </cell>
          <cell r="AE2535" t="str">
            <v>PGS Unbudgeted &amp; Unforeseen</v>
          </cell>
        </row>
        <row r="2536">
          <cell r="K2536">
            <v>2018</v>
          </cell>
          <cell r="X2536">
            <v>7359526.0999999996</v>
          </cell>
          <cell r="AE2536" t="str">
            <v>Initiative-Residential Development</v>
          </cell>
        </row>
        <row r="2537">
          <cell r="K2537">
            <v>2018</v>
          </cell>
          <cell r="X2537">
            <v>3932746.77</v>
          </cell>
          <cell r="AE2537" t="str">
            <v>Initiative-Commercial Development</v>
          </cell>
        </row>
        <row r="2538">
          <cell r="K2538">
            <v>2018</v>
          </cell>
          <cell r="X2538">
            <v>6179.9</v>
          </cell>
          <cell r="AE2538" t="str">
            <v>Main Replace-Sandlake &amp; Intl Dr</v>
          </cell>
        </row>
        <row r="2539">
          <cell r="K2539">
            <v>2021</v>
          </cell>
          <cell r="X2539">
            <v>0</v>
          </cell>
          <cell r="AE2539" t="str">
            <v>Ocala Division Building</v>
          </cell>
        </row>
        <row r="2540">
          <cell r="K2540">
            <v>2020</v>
          </cell>
          <cell r="X2540">
            <v>1060737</v>
          </cell>
          <cell r="AE2540" t="str">
            <v>Windows OS Upgrade - 2020/2021</v>
          </cell>
        </row>
        <row r="2541">
          <cell r="K2541">
            <v>2021</v>
          </cell>
          <cell r="X2541">
            <v>200000</v>
          </cell>
          <cell r="AE2541" t="str">
            <v>Main-Replace Sherwood Area</v>
          </cell>
        </row>
        <row r="2542">
          <cell r="K2542">
            <v>2023</v>
          </cell>
          <cell r="X2542">
            <v>280000</v>
          </cell>
          <cell r="AE2542" t="str">
            <v>Main-Replace Sherwood Area</v>
          </cell>
        </row>
        <row r="2543">
          <cell r="K2543">
            <v>2024</v>
          </cell>
          <cell r="X2543">
            <v>0</v>
          </cell>
          <cell r="AE2543" t="str">
            <v>Main-Replace Sherwood Area</v>
          </cell>
        </row>
        <row r="2544">
          <cell r="K2544">
            <v>2029</v>
          </cell>
          <cell r="X2544">
            <v>300000</v>
          </cell>
          <cell r="AE2544" t="str">
            <v>Main-Replace Under St John-Fuller W</v>
          </cell>
        </row>
        <row r="2545">
          <cell r="K2545">
            <v>2028</v>
          </cell>
          <cell r="X2545">
            <v>1200000</v>
          </cell>
          <cell r="AE2545" t="str">
            <v>Main-Replace Under St John-Fuller W</v>
          </cell>
        </row>
        <row r="2546">
          <cell r="K2546">
            <v>2022</v>
          </cell>
          <cell r="X2546">
            <v>0</v>
          </cell>
          <cell r="AE2546" t="str">
            <v>Main-Alafaya Trail</v>
          </cell>
        </row>
        <row r="2547">
          <cell r="K2547">
            <v>2021</v>
          </cell>
          <cell r="X2547">
            <v>0</v>
          </cell>
          <cell r="AE2547" t="str">
            <v>Main-Mayport/South Side Beaches</v>
          </cell>
        </row>
        <row r="2548">
          <cell r="K2548">
            <v>2019</v>
          </cell>
          <cell r="X2548">
            <v>85000</v>
          </cell>
          <cell r="AE2548" t="str">
            <v>Main-Mayport/South Side Beaches</v>
          </cell>
        </row>
        <row r="2549">
          <cell r="K2549">
            <v>2020</v>
          </cell>
          <cell r="X2549">
            <v>30000</v>
          </cell>
          <cell r="AE2549" t="str">
            <v>Main-Lakewood Ranch</v>
          </cell>
        </row>
        <row r="2550">
          <cell r="K2550">
            <v>2026</v>
          </cell>
          <cell r="X2550">
            <v>80027</v>
          </cell>
          <cell r="AE2550" t="str">
            <v>Deerfield Beach - Upgrade</v>
          </cell>
        </row>
        <row r="2551">
          <cell r="K2551">
            <v>2029</v>
          </cell>
          <cell r="X2551">
            <v>86179</v>
          </cell>
          <cell r="AE2551" t="str">
            <v>Deerfield Beach - Upgrade</v>
          </cell>
        </row>
        <row r="2552">
          <cell r="K2552">
            <v>2024</v>
          </cell>
          <cell r="X2552">
            <v>1447236</v>
          </cell>
          <cell r="AE2552" t="str">
            <v>Deerfield Beach - Upgrade</v>
          </cell>
        </row>
        <row r="2553">
          <cell r="K2553">
            <v>2022</v>
          </cell>
          <cell r="X2553">
            <v>1377500</v>
          </cell>
          <cell r="AE2553" t="str">
            <v>Deerfield Beach - Upgrade</v>
          </cell>
        </row>
        <row r="2554">
          <cell r="K2554">
            <v>2025</v>
          </cell>
          <cell r="X2554">
            <v>1483417</v>
          </cell>
          <cell r="AE2554" t="str">
            <v>Deerfield Beach - Upgrade</v>
          </cell>
        </row>
        <row r="2555">
          <cell r="K2555">
            <v>2021</v>
          </cell>
          <cell r="X2555">
            <v>25000</v>
          </cell>
          <cell r="AE2555" t="str">
            <v>Teraveirty Subdivision</v>
          </cell>
        </row>
        <row r="2556">
          <cell r="K2556">
            <v>2020</v>
          </cell>
          <cell r="X2556">
            <v>0</v>
          </cell>
          <cell r="AE2556" t="str">
            <v>Gerdau Steel/Yellowater Rd</v>
          </cell>
        </row>
        <row r="2557">
          <cell r="K2557">
            <v>2021</v>
          </cell>
          <cell r="X2557">
            <v>52500</v>
          </cell>
          <cell r="AE2557" t="str">
            <v>Combee Rd &amp; East Gate to Eaton Park</v>
          </cell>
        </row>
        <row r="2558">
          <cell r="K2558">
            <v>2022</v>
          </cell>
          <cell r="X2558">
            <v>25000</v>
          </cell>
          <cell r="AE2558" t="str">
            <v>Williamson-Port Orange Back Feed</v>
          </cell>
        </row>
        <row r="2559">
          <cell r="K2559">
            <v>2022</v>
          </cell>
          <cell r="X2559">
            <v>475000</v>
          </cell>
          <cell r="AE2559" t="str">
            <v>Williamson-Port Orange Back Feed</v>
          </cell>
        </row>
        <row r="2560">
          <cell r="K2560">
            <v>2025</v>
          </cell>
          <cell r="X2560">
            <v>1140000</v>
          </cell>
          <cell r="AE2560" t="str">
            <v>Ridgewood to A1A Back Feed</v>
          </cell>
        </row>
        <row r="2561">
          <cell r="K2561">
            <v>2019</v>
          </cell>
          <cell r="X2561">
            <v>118950</v>
          </cell>
          <cell r="AE2561" t="str">
            <v>Connect Martin Cty &amp; Jupiter Gates</v>
          </cell>
        </row>
        <row r="2562">
          <cell r="K2562">
            <v>2024</v>
          </cell>
          <cell r="X2562">
            <v>2400000</v>
          </cell>
          <cell r="AE2562" t="str">
            <v>Main-Replace-Fulford to 11th Street</v>
          </cell>
        </row>
        <row r="2563">
          <cell r="K2563">
            <v>2022</v>
          </cell>
          <cell r="X2563">
            <v>0</v>
          </cell>
          <cell r="AE2563" t="str">
            <v>Main-Replace St Joe Hospital</v>
          </cell>
        </row>
        <row r="2564">
          <cell r="K2564">
            <v>2024</v>
          </cell>
          <cell r="X2564">
            <v>140000</v>
          </cell>
          <cell r="AE2564" t="str">
            <v>Main-Replace Cedar Hills Area</v>
          </cell>
        </row>
        <row r="2565">
          <cell r="K2565">
            <v>2023</v>
          </cell>
          <cell r="X2565">
            <v>0</v>
          </cell>
          <cell r="AE2565" t="str">
            <v>CNG Projects</v>
          </cell>
        </row>
        <row r="2566">
          <cell r="K2566">
            <v>2021</v>
          </cell>
          <cell r="X2566">
            <v>0</v>
          </cell>
          <cell r="AE2566" t="str">
            <v>CNG Projects</v>
          </cell>
        </row>
        <row r="2567">
          <cell r="K2567">
            <v>2026</v>
          </cell>
          <cell r="X2567">
            <v>0</v>
          </cell>
          <cell r="AE2567" t="str">
            <v>CNG Projects</v>
          </cell>
        </row>
        <row r="2568">
          <cell r="K2568">
            <v>2027</v>
          </cell>
          <cell r="X2568">
            <v>31223</v>
          </cell>
          <cell r="AE2568" t="str">
            <v>Service Line Replacements</v>
          </cell>
        </row>
        <row r="2569">
          <cell r="K2569">
            <v>2025</v>
          </cell>
          <cell r="X2569">
            <v>29712</v>
          </cell>
          <cell r="AE2569" t="str">
            <v>Service Line Replacements</v>
          </cell>
        </row>
        <row r="2570">
          <cell r="K2570">
            <v>2028</v>
          </cell>
          <cell r="X2570">
            <v>0</v>
          </cell>
          <cell r="AE2570" t="str">
            <v>Reimbursable Construction</v>
          </cell>
        </row>
        <row r="2571">
          <cell r="K2571">
            <v>2022</v>
          </cell>
          <cell r="X2571">
            <v>0</v>
          </cell>
          <cell r="AE2571" t="str">
            <v>Reimbursable Construction</v>
          </cell>
        </row>
        <row r="2572">
          <cell r="K2572">
            <v>2026</v>
          </cell>
          <cell r="X2572">
            <v>14772</v>
          </cell>
          <cell r="AE2572" t="str">
            <v>Municipal Improvements</v>
          </cell>
        </row>
        <row r="2573">
          <cell r="K2573">
            <v>2024</v>
          </cell>
          <cell r="X2573">
            <v>241212</v>
          </cell>
          <cell r="AE2573" t="str">
            <v>Municipal Improvements</v>
          </cell>
        </row>
        <row r="2574">
          <cell r="K2574">
            <v>2029</v>
          </cell>
          <cell r="X2574">
            <v>1231440</v>
          </cell>
          <cell r="AE2574" t="str">
            <v>Municipal Improvements</v>
          </cell>
        </row>
        <row r="2575">
          <cell r="K2575">
            <v>2020</v>
          </cell>
          <cell r="X2575">
            <v>793800</v>
          </cell>
          <cell r="AE2575" t="str">
            <v>Municipal Improvements</v>
          </cell>
        </row>
        <row r="2576">
          <cell r="K2576">
            <v>2029</v>
          </cell>
          <cell r="X2576">
            <v>307860</v>
          </cell>
          <cell r="AE2576" t="str">
            <v>Municipal Improvements</v>
          </cell>
        </row>
        <row r="2577">
          <cell r="K2577">
            <v>2026</v>
          </cell>
          <cell r="X2577">
            <v>1063764</v>
          </cell>
          <cell r="AE2577" t="str">
            <v>Municipal Improvements</v>
          </cell>
        </row>
        <row r="2578">
          <cell r="K2578">
            <v>2021</v>
          </cell>
          <cell r="X2578">
            <v>49907</v>
          </cell>
          <cell r="AE2578" t="str">
            <v>Distribution System Improvements</v>
          </cell>
        </row>
        <row r="2579">
          <cell r="K2579">
            <v>2020</v>
          </cell>
          <cell r="X2579">
            <v>2567</v>
          </cell>
          <cell r="AE2579" t="str">
            <v>Distribution System Improvements</v>
          </cell>
        </row>
        <row r="2580">
          <cell r="K2580">
            <v>2020</v>
          </cell>
          <cell r="X2580">
            <v>0</v>
          </cell>
          <cell r="AE2580" t="str">
            <v>Distribution System Improvements</v>
          </cell>
        </row>
        <row r="2581">
          <cell r="K2581">
            <v>2029</v>
          </cell>
          <cell r="X2581">
            <v>15996</v>
          </cell>
          <cell r="AE2581" t="str">
            <v>Distribution System Improvements</v>
          </cell>
        </row>
        <row r="2582">
          <cell r="K2582">
            <v>2019</v>
          </cell>
          <cell r="X2582">
            <v>12504</v>
          </cell>
          <cell r="AE2582" t="str">
            <v>Distribution System Improvements</v>
          </cell>
        </row>
        <row r="2583">
          <cell r="K2583">
            <v>2018</v>
          </cell>
          <cell r="X2583">
            <v>237683.35</v>
          </cell>
          <cell r="AE2583" t="str">
            <v>Distribution System Improvements</v>
          </cell>
        </row>
        <row r="2584">
          <cell r="K2584">
            <v>2029</v>
          </cell>
          <cell r="X2584">
            <v>477539</v>
          </cell>
          <cell r="AE2584" t="str">
            <v>Distribution System Improvements</v>
          </cell>
        </row>
        <row r="2585">
          <cell r="K2585">
            <v>2024</v>
          </cell>
          <cell r="X2585">
            <v>422075</v>
          </cell>
          <cell r="AE2585" t="str">
            <v>Distribution System Improvements</v>
          </cell>
        </row>
        <row r="2586">
          <cell r="K2586">
            <v>2021</v>
          </cell>
          <cell r="X2586">
            <v>391932</v>
          </cell>
          <cell r="AE2586" t="str">
            <v>Distribution System Improvements</v>
          </cell>
        </row>
        <row r="2587">
          <cell r="K2587">
            <v>2022</v>
          </cell>
          <cell r="X2587">
            <v>21144</v>
          </cell>
          <cell r="AE2587" t="str">
            <v>Distribution System Improvements</v>
          </cell>
        </row>
        <row r="2588">
          <cell r="K2588">
            <v>2029</v>
          </cell>
          <cell r="X2588">
            <v>25128</v>
          </cell>
          <cell r="AE2588" t="str">
            <v>Distribution System Improvements</v>
          </cell>
        </row>
        <row r="2589">
          <cell r="K2589">
            <v>2020</v>
          </cell>
          <cell r="X2589">
            <v>0</v>
          </cell>
          <cell r="AE2589" t="str">
            <v>Misc. Non-Revenue Producing</v>
          </cell>
        </row>
        <row r="2590">
          <cell r="K2590">
            <v>2018</v>
          </cell>
          <cell r="X2590">
            <v>0</v>
          </cell>
          <cell r="AE2590" t="str">
            <v>Misc. Non-Revenue Producing</v>
          </cell>
        </row>
        <row r="2591">
          <cell r="K2591">
            <v>2026</v>
          </cell>
          <cell r="X2591">
            <v>213216</v>
          </cell>
          <cell r="AE2591" t="str">
            <v>Cathodic Protection</v>
          </cell>
        </row>
        <row r="2592">
          <cell r="K2592">
            <v>2018</v>
          </cell>
          <cell r="X2592">
            <v>161692.74</v>
          </cell>
          <cell r="AE2592" t="str">
            <v>Cathodic Protection</v>
          </cell>
        </row>
        <row r="2593">
          <cell r="K2593">
            <v>2019</v>
          </cell>
          <cell r="X2593">
            <v>179375</v>
          </cell>
          <cell r="AE2593" t="str">
            <v>Cathodic Protection</v>
          </cell>
        </row>
        <row r="2594">
          <cell r="K2594">
            <v>2026</v>
          </cell>
          <cell r="X2594">
            <v>12180</v>
          </cell>
          <cell r="AE2594" t="str">
            <v>New Revenue Mains</v>
          </cell>
        </row>
        <row r="2595">
          <cell r="K2595">
            <v>2021</v>
          </cell>
          <cell r="X2595">
            <v>10764</v>
          </cell>
          <cell r="AE2595" t="str">
            <v>New Revenue Mains</v>
          </cell>
        </row>
        <row r="2596">
          <cell r="K2596">
            <v>2019</v>
          </cell>
          <cell r="X2596">
            <v>256248</v>
          </cell>
          <cell r="AE2596" t="str">
            <v>New Revenue Mains</v>
          </cell>
        </row>
        <row r="2597">
          <cell r="K2597">
            <v>2018</v>
          </cell>
          <cell r="X2597">
            <v>0</v>
          </cell>
          <cell r="AE2597" t="str">
            <v>New Revenue Mains</v>
          </cell>
        </row>
        <row r="2598">
          <cell r="K2598">
            <v>2028</v>
          </cell>
          <cell r="X2598">
            <v>320016</v>
          </cell>
          <cell r="AE2598" t="str">
            <v>New Revenue Mains</v>
          </cell>
        </row>
        <row r="2599">
          <cell r="K2599">
            <v>2026</v>
          </cell>
          <cell r="X2599">
            <v>438624</v>
          </cell>
          <cell r="AE2599" t="str">
            <v>New Revenue Services</v>
          </cell>
        </row>
        <row r="2600">
          <cell r="K2600">
            <v>2028</v>
          </cell>
          <cell r="X2600">
            <v>51204</v>
          </cell>
          <cell r="AE2600" t="str">
            <v>New Revenue Services</v>
          </cell>
        </row>
        <row r="2601">
          <cell r="K2601">
            <v>2021</v>
          </cell>
          <cell r="X2601">
            <v>43080</v>
          </cell>
          <cell r="AE2601" t="str">
            <v>New Revenue Services</v>
          </cell>
        </row>
        <row r="2602">
          <cell r="K2602">
            <v>2020</v>
          </cell>
          <cell r="X2602">
            <v>42024</v>
          </cell>
          <cell r="AE2602" t="str">
            <v>New Revenue Services</v>
          </cell>
        </row>
        <row r="2603">
          <cell r="K2603">
            <v>2025</v>
          </cell>
          <cell r="X2603">
            <v>0</v>
          </cell>
          <cell r="AE2603" t="str">
            <v>Measuring and Regulation Station Equipment</v>
          </cell>
        </row>
        <row r="2604">
          <cell r="K2604">
            <v>2023</v>
          </cell>
          <cell r="X2604">
            <v>0</v>
          </cell>
          <cell r="AE2604" t="str">
            <v>Measuring and Regulation Station Equipment</v>
          </cell>
        </row>
        <row r="2605">
          <cell r="K2605">
            <v>2020</v>
          </cell>
          <cell r="X2605">
            <v>48687.48</v>
          </cell>
          <cell r="AE2605" t="str">
            <v>Measuring and Regulation Station Equipment</v>
          </cell>
        </row>
        <row r="2606">
          <cell r="K2606">
            <v>2018</v>
          </cell>
          <cell r="X2606">
            <v>-12310.41</v>
          </cell>
          <cell r="AE2606" t="str">
            <v>Transportation Vehicles</v>
          </cell>
        </row>
        <row r="2607">
          <cell r="K2607">
            <v>2022</v>
          </cell>
          <cell r="X2607">
            <v>0</v>
          </cell>
          <cell r="AE2607" t="str">
            <v>Transportation Vehicles</v>
          </cell>
        </row>
        <row r="2608">
          <cell r="K2608">
            <v>2027</v>
          </cell>
          <cell r="X2608">
            <v>0</v>
          </cell>
          <cell r="AE2608" t="str">
            <v>Transportation Vehicles</v>
          </cell>
        </row>
        <row r="2609">
          <cell r="K2609">
            <v>2026</v>
          </cell>
          <cell r="X2609">
            <v>0</v>
          </cell>
          <cell r="AE2609" t="str">
            <v>Transportation Vehicles</v>
          </cell>
        </row>
        <row r="2610">
          <cell r="K2610">
            <v>2027</v>
          </cell>
          <cell r="X2610">
            <v>0</v>
          </cell>
          <cell r="AE2610" t="str">
            <v>Transportation Vehicles</v>
          </cell>
        </row>
        <row r="2611">
          <cell r="K2611">
            <v>2025</v>
          </cell>
          <cell r="X2611">
            <v>0</v>
          </cell>
          <cell r="AE2611" t="str">
            <v>Testing and Measuring Equipment</v>
          </cell>
        </row>
        <row r="2612">
          <cell r="K2612">
            <v>2023</v>
          </cell>
          <cell r="X2612">
            <v>0</v>
          </cell>
          <cell r="AE2612" t="str">
            <v>Testing and Measuring Equipment</v>
          </cell>
        </row>
        <row r="2613">
          <cell r="K2613">
            <v>2020</v>
          </cell>
          <cell r="X2613">
            <v>56944</v>
          </cell>
          <cell r="AE2613" t="str">
            <v>Power Operated Equipment</v>
          </cell>
        </row>
        <row r="2614">
          <cell r="K2614">
            <v>2029</v>
          </cell>
          <cell r="X2614">
            <v>250000</v>
          </cell>
          <cell r="AE2614" t="str">
            <v>Power Operated Equipment</v>
          </cell>
        </row>
        <row r="2615">
          <cell r="K2615">
            <v>2029</v>
          </cell>
          <cell r="X2615">
            <v>0</v>
          </cell>
          <cell r="AE2615" t="str">
            <v>Improvements to Property</v>
          </cell>
        </row>
        <row r="2616">
          <cell r="K2616">
            <v>2019</v>
          </cell>
          <cell r="X2616">
            <v>0</v>
          </cell>
          <cell r="AE2616" t="str">
            <v>Improvements to Property</v>
          </cell>
        </row>
        <row r="2617">
          <cell r="K2617">
            <v>2024</v>
          </cell>
          <cell r="X2617">
            <v>0</v>
          </cell>
          <cell r="AE2617" t="str">
            <v>Improvements to Property</v>
          </cell>
        </row>
        <row r="2618">
          <cell r="K2618">
            <v>2020</v>
          </cell>
          <cell r="X2618">
            <v>0</v>
          </cell>
          <cell r="AE2618" t="str">
            <v>Communication Equipment</v>
          </cell>
        </row>
        <row r="2619">
          <cell r="K2619">
            <v>2027</v>
          </cell>
          <cell r="X2619">
            <v>0</v>
          </cell>
          <cell r="AE2619" t="str">
            <v>Communication Equipment</v>
          </cell>
        </row>
        <row r="2620">
          <cell r="K2620">
            <v>2026</v>
          </cell>
          <cell r="X2620">
            <v>0</v>
          </cell>
          <cell r="AE2620" t="str">
            <v>Communication Equipment</v>
          </cell>
        </row>
        <row r="2621">
          <cell r="K2621">
            <v>2021</v>
          </cell>
          <cell r="X2621">
            <v>0</v>
          </cell>
          <cell r="AE2621" t="str">
            <v>Communication Equipment</v>
          </cell>
        </row>
        <row r="2622">
          <cell r="K2622">
            <v>2022</v>
          </cell>
          <cell r="X2622">
            <v>0</v>
          </cell>
          <cell r="AE2622" t="str">
            <v>Communication Equipment</v>
          </cell>
        </row>
        <row r="2623">
          <cell r="K2623">
            <v>2025</v>
          </cell>
          <cell r="X2623">
            <v>0</v>
          </cell>
          <cell r="AE2623" t="str">
            <v>Communication Equipment</v>
          </cell>
        </row>
        <row r="2624">
          <cell r="K2624">
            <v>2022</v>
          </cell>
          <cell r="X2624">
            <v>0</v>
          </cell>
          <cell r="AE2624" t="str">
            <v>Communication Equipment</v>
          </cell>
        </row>
        <row r="2625">
          <cell r="K2625">
            <v>2026</v>
          </cell>
          <cell r="X2625">
            <v>0</v>
          </cell>
          <cell r="AE2625" t="str">
            <v>Communication Equipment</v>
          </cell>
        </row>
        <row r="2626">
          <cell r="K2626">
            <v>2028</v>
          </cell>
          <cell r="X2626">
            <v>0</v>
          </cell>
          <cell r="AE2626" t="str">
            <v>Communication Equipment</v>
          </cell>
        </row>
        <row r="2627">
          <cell r="K2627">
            <v>2029</v>
          </cell>
          <cell r="X2627">
            <v>0</v>
          </cell>
          <cell r="AE2627" t="str">
            <v>Communication Equipment</v>
          </cell>
        </row>
        <row r="2628">
          <cell r="K2628">
            <v>2025</v>
          </cell>
          <cell r="X2628">
            <v>35663</v>
          </cell>
          <cell r="AE2628" t="str">
            <v>Regulators</v>
          </cell>
        </row>
        <row r="2629">
          <cell r="K2629">
            <v>2022</v>
          </cell>
          <cell r="X2629">
            <v>33119</v>
          </cell>
          <cell r="AE2629" t="str">
            <v>Regulators</v>
          </cell>
        </row>
        <row r="2630">
          <cell r="K2630">
            <v>2024</v>
          </cell>
          <cell r="X2630">
            <v>0</v>
          </cell>
          <cell r="AE2630" t="str">
            <v>Regulators</v>
          </cell>
        </row>
        <row r="2631">
          <cell r="K2631">
            <v>2018</v>
          </cell>
          <cell r="X2631">
            <v>27717.69</v>
          </cell>
          <cell r="AE2631" t="str">
            <v>Regulators</v>
          </cell>
        </row>
        <row r="2632">
          <cell r="K2632">
            <v>2025</v>
          </cell>
          <cell r="X2632">
            <v>0</v>
          </cell>
          <cell r="AE2632" t="str">
            <v>Regulators</v>
          </cell>
        </row>
        <row r="2633">
          <cell r="K2633">
            <v>2021</v>
          </cell>
          <cell r="X2633">
            <v>0</v>
          </cell>
          <cell r="AE2633" t="str">
            <v>Regulators</v>
          </cell>
        </row>
        <row r="2634">
          <cell r="K2634">
            <v>2025</v>
          </cell>
          <cell r="X2634">
            <v>59435</v>
          </cell>
          <cell r="AE2634" t="str">
            <v>Regulators</v>
          </cell>
        </row>
        <row r="2635">
          <cell r="K2635">
            <v>2029</v>
          </cell>
          <cell r="X2635">
            <v>65604</v>
          </cell>
          <cell r="AE2635" t="str">
            <v>Regulators</v>
          </cell>
        </row>
        <row r="2636">
          <cell r="K2636">
            <v>2023</v>
          </cell>
          <cell r="X2636">
            <v>94379</v>
          </cell>
          <cell r="AE2636" t="str">
            <v>Meter/Reg Install - Comm</v>
          </cell>
        </row>
        <row r="2637">
          <cell r="K2637">
            <v>2026</v>
          </cell>
          <cell r="X2637">
            <v>5352</v>
          </cell>
          <cell r="AE2637" t="str">
            <v>Meter/Reg Install - Comm</v>
          </cell>
        </row>
        <row r="2638">
          <cell r="K2638">
            <v>2027</v>
          </cell>
          <cell r="X2638">
            <v>104172</v>
          </cell>
          <cell r="AE2638" t="str">
            <v>Meter/Reg Install - Comm</v>
          </cell>
        </row>
        <row r="2639">
          <cell r="K2639">
            <v>2018</v>
          </cell>
          <cell r="X2639">
            <v>423112.48</v>
          </cell>
          <cell r="AE2639" t="str">
            <v>Meter/Reg Install - Comm</v>
          </cell>
        </row>
        <row r="2640">
          <cell r="K2640">
            <v>2027</v>
          </cell>
          <cell r="X2640">
            <v>13740</v>
          </cell>
          <cell r="AE2640" t="str">
            <v>Meter/Reg Install - Comm</v>
          </cell>
        </row>
        <row r="2641">
          <cell r="K2641">
            <v>2022</v>
          </cell>
          <cell r="X2641">
            <v>58152</v>
          </cell>
          <cell r="AE2641" t="str">
            <v>Meter/Reg Install - Res</v>
          </cell>
        </row>
        <row r="2642">
          <cell r="K2642">
            <v>2021</v>
          </cell>
          <cell r="X2642">
            <v>56736</v>
          </cell>
          <cell r="AE2642" t="str">
            <v>Meter/Reg Install - Res</v>
          </cell>
        </row>
        <row r="2643">
          <cell r="K2643">
            <v>2025</v>
          </cell>
          <cell r="X2643">
            <v>374436</v>
          </cell>
          <cell r="AE2643" t="str">
            <v>Meter/Reg Install - Res</v>
          </cell>
        </row>
        <row r="2644">
          <cell r="K2644">
            <v>2027</v>
          </cell>
          <cell r="X2644">
            <v>43704</v>
          </cell>
          <cell r="AE2644" t="str">
            <v>Meter/Reg Install - Res</v>
          </cell>
        </row>
        <row r="2645">
          <cell r="K2645">
            <v>2024</v>
          </cell>
          <cell r="X2645">
            <v>365304</v>
          </cell>
          <cell r="AE2645" t="str">
            <v>Meter/Reg Install - Res</v>
          </cell>
        </row>
        <row r="2646">
          <cell r="K2646">
            <v>2022</v>
          </cell>
          <cell r="X2646">
            <v>38628</v>
          </cell>
          <cell r="AE2646" t="str">
            <v>Meter/Reg Install - Res</v>
          </cell>
        </row>
        <row r="2647">
          <cell r="K2647">
            <v>2026</v>
          </cell>
          <cell r="X2647">
            <v>0</v>
          </cell>
          <cell r="AE2647" t="str">
            <v>Alternative Fueling Stations</v>
          </cell>
        </row>
        <row r="2648">
          <cell r="K2648">
            <v>2020</v>
          </cell>
          <cell r="X2648">
            <v>0</v>
          </cell>
          <cell r="AE2648" t="str">
            <v>Alternative Fueling Stations</v>
          </cell>
        </row>
        <row r="2649">
          <cell r="K2649">
            <v>2018</v>
          </cell>
          <cell r="X2649">
            <v>0</v>
          </cell>
          <cell r="AE2649" t="str">
            <v>Alternative Fueling Stations</v>
          </cell>
        </row>
        <row r="2650">
          <cell r="K2650">
            <v>2021</v>
          </cell>
          <cell r="X2650">
            <v>0</v>
          </cell>
          <cell r="AE2650" t="str">
            <v>Alternative Fueling Stations</v>
          </cell>
        </row>
        <row r="2651">
          <cell r="K2651">
            <v>2023</v>
          </cell>
          <cell r="X2651">
            <v>0</v>
          </cell>
          <cell r="AE2651" t="str">
            <v>Alternative Fueling Stations</v>
          </cell>
        </row>
        <row r="2652">
          <cell r="K2652">
            <v>2028</v>
          </cell>
          <cell r="X2652">
            <v>48864</v>
          </cell>
          <cell r="AE2652" t="str">
            <v>Municipal Improvements</v>
          </cell>
        </row>
        <row r="2653">
          <cell r="K2653">
            <v>2026</v>
          </cell>
          <cell r="X2653">
            <v>44328</v>
          </cell>
          <cell r="AE2653" t="str">
            <v>Municipal Improvements</v>
          </cell>
        </row>
        <row r="2654">
          <cell r="K2654">
            <v>2023</v>
          </cell>
          <cell r="X2654">
            <v>38292</v>
          </cell>
          <cell r="AE2654" t="str">
            <v>Municipal Improvements</v>
          </cell>
        </row>
        <row r="2655">
          <cell r="K2655">
            <v>2019</v>
          </cell>
          <cell r="X2655">
            <v>63000</v>
          </cell>
          <cell r="AE2655" t="str">
            <v>Municipal Improvements</v>
          </cell>
        </row>
        <row r="2656">
          <cell r="K2656">
            <v>2021</v>
          </cell>
          <cell r="X2656">
            <v>69456</v>
          </cell>
          <cell r="AE2656" t="str">
            <v>Municipal Improvements</v>
          </cell>
        </row>
        <row r="2657">
          <cell r="K2657">
            <v>2026</v>
          </cell>
          <cell r="X2657">
            <v>88644</v>
          </cell>
          <cell r="AE2657" t="str">
            <v>Municipal Improvements</v>
          </cell>
        </row>
        <row r="2658">
          <cell r="K2658">
            <v>2020</v>
          </cell>
          <cell r="X2658">
            <v>66155</v>
          </cell>
          <cell r="AE2658" t="str">
            <v>Municipal Improvements</v>
          </cell>
        </row>
        <row r="2659">
          <cell r="K2659">
            <v>2028</v>
          </cell>
          <cell r="X2659">
            <v>97728</v>
          </cell>
          <cell r="AE2659" t="str">
            <v>Municipal Improvements</v>
          </cell>
        </row>
        <row r="2660">
          <cell r="K2660">
            <v>2024</v>
          </cell>
          <cell r="X2660">
            <v>321624</v>
          </cell>
          <cell r="AE2660" t="str">
            <v>Municipal Improvements</v>
          </cell>
        </row>
        <row r="2661">
          <cell r="K2661">
            <v>2020</v>
          </cell>
          <cell r="X2661">
            <v>2940000</v>
          </cell>
          <cell r="AE2661" t="str">
            <v>Municipal Improvements</v>
          </cell>
        </row>
        <row r="2662">
          <cell r="K2662">
            <v>2029</v>
          </cell>
          <cell r="X2662">
            <v>1140228</v>
          </cell>
          <cell r="AE2662" t="str">
            <v>Municipal Improvements</v>
          </cell>
        </row>
        <row r="2663">
          <cell r="K2663">
            <v>2026</v>
          </cell>
          <cell r="X2663">
            <v>984972</v>
          </cell>
          <cell r="AE2663" t="str">
            <v>Municipal Improvements</v>
          </cell>
        </row>
        <row r="2664">
          <cell r="K2664">
            <v>2022</v>
          </cell>
          <cell r="X2664">
            <v>3241355</v>
          </cell>
          <cell r="AE2664" t="str">
            <v>Municipal Improvements</v>
          </cell>
        </row>
        <row r="2665">
          <cell r="K2665">
            <v>2024</v>
          </cell>
          <cell r="X2665">
            <v>3573587</v>
          </cell>
          <cell r="AE2665" t="str">
            <v>Municipal Improvements</v>
          </cell>
        </row>
        <row r="2666">
          <cell r="K2666">
            <v>2024</v>
          </cell>
          <cell r="X2666">
            <v>5652</v>
          </cell>
          <cell r="AE2666" t="str">
            <v>Distribution System Improvements</v>
          </cell>
        </row>
        <row r="2667">
          <cell r="K2667">
            <v>2025</v>
          </cell>
          <cell r="X2667">
            <v>110172</v>
          </cell>
          <cell r="AE2667" t="str">
            <v>Distribution System Improvements</v>
          </cell>
        </row>
        <row r="2668">
          <cell r="K2668">
            <v>2024</v>
          </cell>
          <cell r="X2668">
            <v>107484</v>
          </cell>
          <cell r="AE2668" t="str">
            <v>Distribution System Improvements</v>
          </cell>
        </row>
        <row r="2669">
          <cell r="K2669">
            <v>2020</v>
          </cell>
          <cell r="X2669">
            <v>0</v>
          </cell>
          <cell r="AE2669" t="str">
            <v>Cast Iron/Bare Steel Main Repl.</v>
          </cell>
        </row>
        <row r="2670">
          <cell r="K2670">
            <v>2021</v>
          </cell>
          <cell r="X2670">
            <v>99999.96</v>
          </cell>
          <cell r="AE2670" t="str">
            <v>Cast Iron/Bare Steel Main Repl.</v>
          </cell>
        </row>
        <row r="2671">
          <cell r="K2671">
            <v>2020</v>
          </cell>
          <cell r="X2671">
            <v>519999.96</v>
          </cell>
          <cell r="AE2671" t="str">
            <v>Cast Iron/Bare Steel Main Repl.</v>
          </cell>
        </row>
        <row r="2672">
          <cell r="K2672">
            <v>2020</v>
          </cell>
          <cell r="X2672">
            <v>32568</v>
          </cell>
          <cell r="AE2672" t="str">
            <v>Cathodic Protection</v>
          </cell>
        </row>
        <row r="2673">
          <cell r="K2673">
            <v>2027</v>
          </cell>
          <cell r="X2673">
            <v>0</v>
          </cell>
          <cell r="AE2673" t="str">
            <v>Cathodic Protection</v>
          </cell>
        </row>
        <row r="2674">
          <cell r="K2674">
            <v>2026</v>
          </cell>
          <cell r="X2674">
            <v>152380</v>
          </cell>
          <cell r="AE2674" t="str">
            <v>Tools and Shop Equipment</v>
          </cell>
        </row>
        <row r="2675">
          <cell r="K2675">
            <v>2022</v>
          </cell>
          <cell r="X2675">
            <v>90340</v>
          </cell>
          <cell r="AE2675" t="str">
            <v>Tools and Shop Equipment</v>
          </cell>
        </row>
        <row r="2676">
          <cell r="K2676">
            <v>2025</v>
          </cell>
          <cell r="X2676">
            <v>0</v>
          </cell>
          <cell r="AE2676" t="str">
            <v>Tools and Shop Equipment</v>
          </cell>
        </row>
        <row r="2677">
          <cell r="K2677">
            <v>2021</v>
          </cell>
          <cell r="X2677">
            <v>10440</v>
          </cell>
          <cell r="AE2677" t="str">
            <v>Tools and Shop Equipment</v>
          </cell>
        </row>
        <row r="2678">
          <cell r="K2678">
            <v>2028</v>
          </cell>
          <cell r="X2678">
            <v>0</v>
          </cell>
          <cell r="AE2678" t="str">
            <v>Tools and Shop Equipment</v>
          </cell>
        </row>
        <row r="2679">
          <cell r="K2679">
            <v>2026</v>
          </cell>
          <cell r="X2679">
            <v>7488</v>
          </cell>
          <cell r="AE2679" t="str">
            <v>Tools and Shop Equipment</v>
          </cell>
        </row>
        <row r="2680">
          <cell r="K2680">
            <v>2019</v>
          </cell>
          <cell r="X2680">
            <v>5412</v>
          </cell>
          <cell r="AE2680" t="str">
            <v>Tools and Shop Equipment</v>
          </cell>
        </row>
        <row r="2681">
          <cell r="K2681">
            <v>2025</v>
          </cell>
          <cell r="X2681">
            <v>0</v>
          </cell>
          <cell r="AE2681" t="str">
            <v>Tools and Shop Equipment</v>
          </cell>
        </row>
        <row r="2682">
          <cell r="K2682">
            <v>2018</v>
          </cell>
          <cell r="X2682">
            <v>400000</v>
          </cell>
          <cell r="AE2682" t="str">
            <v>New Revenue Mains</v>
          </cell>
        </row>
        <row r="2683">
          <cell r="K2683">
            <v>2023</v>
          </cell>
          <cell r="X2683">
            <v>0</v>
          </cell>
          <cell r="AE2683" t="str">
            <v>New Revenue Mains</v>
          </cell>
        </row>
        <row r="2684">
          <cell r="K2684">
            <v>2020</v>
          </cell>
          <cell r="X2684">
            <v>0</v>
          </cell>
          <cell r="AE2684" t="str">
            <v>New Revenue Mains</v>
          </cell>
        </row>
        <row r="2685">
          <cell r="K2685">
            <v>2022</v>
          </cell>
          <cell r="X2685">
            <v>0</v>
          </cell>
          <cell r="AE2685" t="str">
            <v>New Revenue Mains</v>
          </cell>
        </row>
        <row r="2686">
          <cell r="K2686">
            <v>2026</v>
          </cell>
          <cell r="X2686">
            <v>3837971</v>
          </cell>
          <cell r="AE2686" t="str">
            <v>New Revenue Services</v>
          </cell>
        </row>
        <row r="2687">
          <cell r="K2687">
            <v>2019</v>
          </cell>
          <cell r="X2687">
            <v>3228744</v>
          </cell>
          <cell r="AE2687" t="str">
            <v>New Revenue Services</v>
          </cell>
        </row>
        <row r="2688">
          <cell r="K2688">
            <v>2019</v>
          </cell>
          <cell r="X2688">
            <v>358752</v>
          </cell>
          <cell r="AE2688" t="str">
            <v>New Revenue Services</v>
          </cell>
        </row>
        <row r="2689">
          <cell r="K2689">
            <v>2026</v>
          </cell>
          <cell r="X2689">
            <v>17832</v>
          </cell>
          <cell r="AE2689" t="str">
            <v>New Revenue Services</v>
          </cell>
        </row>
        <row r="2690">
          <cell r="K2690">
            <v>2027</v>
          </cell>
          <cell r="X2690">
            <v>18276</v>
          </cell>
          <cell r="AE2690" t="str">
            <v>New Revenue Services</v>
          </cell>
        </row>
        <row r="2691">
          <cell r="K2691">
            <v>2029</v>
          </cell>
          <cell r="X2691">
            <v>19200</v>
          </cell>
          <cell r="AE2691" t="str">
            <v>New Revenue Services</v>
          </cell>
        </row>
        <row r="2692">
          <cell r="K2692">
            <v>2021</v>
          </cell>
          <cell r="X2692">
            <v>50129.279999999999</v>
          </cell>
          <cell r="AE2692" t="str">
            <v>Measuring and Regulation Station Equipment</v>
          </cell>
        </row>
        <row r="2693">
          <cell r="K2693">
            <v>2025</v>
          </cell>
          <cell r="X2693">
            <v>2912.28</v>
          </cell>
          <cell r="AE2693" t="str">
            <v>Measuring and Regulation Station Equipment</v>
          </cell>
        </row>
        <row r="2694">
          <cell r="K2694">
            <v>2018</v>
          </cell>
          <cell r="X2694">
            <v>500000</v>
          </cell>
          <cell r="AE2694" t="str">
            <v>Measuring and Regulation Station Equipment</v>
          </cell>
        </row>
        <row r="2695">
          <cell r="K2695">
            <v>2024</v>
          </cell>
          <cell r="X2695">
            <v>537418.92000000004</v>
          </cell>
          <cell r="AE2695" t="str">
            <v>Measuring and Regulation Station Equipment</v>
          </cell>
        </row>
        <row r="2696">
          <cell r="K2696">
            <v>2019</v>
          </cell>
          <cell r="X2696">
            <v>475000.08</v>
          </cell>
          <cell r="AE2696" t="str">
            <v>Measuring and Regulation Station Equipment</v>
          </cell>
        </row>
        <row r="2697">
          <cell r="K2697">
            <v>2025</v>
          </cell>
          <cell r="X2697">
            <v>28992.36</v>
          </cell>
          <cell r="AE2697" t="str">
            <v>Measuring and Regulation Station Equipment</v>
          </cell>
        </row>
        <row r="2698">
          <cell r="K2698">
            <v>2020</v>
          </cell>
          <cell r="X2698">
            <v>486874.92</v>
          </cell>
          <cell r="AE2698" t="str">
            <v>Measuring and Regulation Station Equipment</v>
          </cell>
        </row>
        <row r="2699">
          <cell r="K2699">
            <v>2023</v>
          </cell>
          <cell r="X2699">
            <v>4139.28</v>
          </cell>
          <cell r="AE2699" t="str">
            <v>Measuring and Regulation Station Equipment</v>
          </cell>
        </row>
        <row r="2700">
          <cell r="K2700">
            <v>2024</v>
          </cell>
          <cell r="X2700">
            <v>80612.88</v>
          </cell>
          <cell r="AE2700" t="str">
            <v>Measuring and Regulation Station Equipment</v>
          </cell>
        </row>
        <row r="2701">
          <cell r="K2701">
            <v>2029</v>
          </cell>
          <cell r="X2701">
            <v>4800.3599999999997</v>
          </cell>
          <cell r="AE2701" t="str">
            <v>Measuring and Regulation Station Equipment</v>
          </cell>
        </row>
        <row r="2702">
          <cell r="K2702">
            <v>2025</v>
          </cell>
          <cell r="X2702">
            <v>0</v>
          </cell>
          <cell r="AE2702" t="str">
            <v>New Revenue Mains</v>
          </cell>
        </row>
        <row r="2703">
          <cell r="K2703">
            <v>2024</v>
          </cell>
          <cell r="X2703">
            <v>65376</v>
          </cell>
          <cell r="AE2703" t="str">
            <v>Transportation Vehicles</v>
          </cell>
        </row>
        <row r="2704">
          <cell r="K2704">
            <v>2029</v>
          </cell>
          <cell r="X2704">
            <v>0</v>
          </cell>
          <cell r="AE2704" t="str">
            <v>Transportation Vehicles</v>
          </cell>
        </row>
        <row r="2705">
          <cell r="K2705">
            <v>2028</v>
          </cell>
          <cell r="X2705">
            <v>0</v>
          </cell>
          <cell r="AE2705" t="str">
            <v>Testing and Measuring Equipment</v>
          </cell>
        </row>
        <row r="2706">
          <cell r="K2706">
            <v>2027</v>
          </cell>
          <cell r="X2706">
            <v>0</v>
          </cell>
          <cell r="AE2706" t="str">
            <v>Testing and Measuring Equipment</v>
          </cell>
        </row>
        <row r="2707">
          <cell r="K2707">
            <v>2018</v>
          </cell>
          <cell r="X2707">
            <v>9765</v>
          </cell>
          <cell r="AE2707" t="str">
            <v>Testing and Measuring Equipment</v>
          </cell>
        </row>
        <row r="2708">
          <cell r="K2708">
            <v>2028</v>
          </cell>
          <cell r="X2708">
            <v>0</v>
          </cell>
          <cell r="AE2708" t="str">
            <v>Power Operated Equipment</v>
          </cell>
        </row>
        <row r="2709">
          <cell r="K2709">
            <v>2018</v>
          </cell>
          <cell r="X2709">
            <v>8370</v>
          </cell>
          <cell r="AE2709" t="str">
            <v>Power Operated Equipment</v>
          </cell>
        </row>
        <row r="2710">
          <cell r="K2710">
            <v>2021</v>
          </cell>
          <cell r="X2710">
            <v>21016.080000000002</v>
          </cell>
          <cell r="AE2710" t="str">
            <v>Power Operated Equipment</v>
          </cell>
        </row>
        <row r="2711">
          <cell r="K2711">
            <v>2020</v>
          </cell>
          <cell r="X2711">
            <v>62440</v>
          </cell>
          <cell r="AE2711" t="str">
            <v>Power Operated Equipment</v>
          </cell>
        </row>
        <row r="2712">
          <cell r="K2712">
            <v>2018</v>
          </cell>
          <cell r="X2712">
            <v>0</v>
          </cell>
          <cell r="AE2712" t="str">
            <v>Office Equipment</v>
          </cell>
        </row>
        <row r="2713">
          <cell r="K2713">
            <v>2028</v>
          </cell>
          <cell r="X2713">
            <v>0</v>
          </cell>
          <cell r="AE2713" t="str">
            <v>Improvements to Property</v>
          </cell>
        </row>
        <row r="2714">
          <cell r="K2714">
            <v>2019</v>
          </cell>
          <cell r="X2714">
            <v>21012</v>
          </cell>
          <cell r="AE2714" t="str">
            <v>Improvements to Property</v>
          </cell>
        </row>
        <row r="2715">
          <cell r="K2715">
            <v>2021</v>
          </cell>
          <cell r="X2715">
            <v>22080</v>
          </cell>
          <cell r="AE2715" t="str">
            <v>Improvements to Property</v>
          </cell>
        </row>
        <row r="2716">
          <cell r="K2716">
            <v>2024</v>
          </cell>
          <cell r="X2716">
            <v>23772</v>
          </cell>
          <cell r="AE2716" t="str">
            <v>Improvements to Property</v>
          </cell>
        </row>
        <row r="2717">
          <cell r="K2717">
            <v>2026</v>
          </cell>
          <cell r="X2717">
            <v>0</v>
          </cell>
          <cell r="AE2717" t="str">
            <v>Improvements to Property</v>
          </cell>
        </row>
        <row r="2718">
          <cell r="K2718">
            <v>2018</v>
          </cell>
          <cell r="X2718">
            <v>0</v>
          </cell>
          <cell r="AE2718" t="str">
            <v>Improvements to Property</v>
          </cell>
        </row>
        <row r="2719">
          <cell r="K2719">
            <v>2022</v>
          </cell>
          <cell r="X2719">
            <v>0</v>
          </cell>
          <cell r="AE2719" t="str">
            <v>Communication Equipment</v>
          </cell>
        </row>
        <row r="2720">
          <cell r="K2720">
            <v>2021</v>
          </cell>
          <cell r="X2720">
            <v>0</v>
          </cell>
          <cell r="AE2720" t="str">
            <v>Regulators</v>
          </cell>
        </row>
        <row r="2721">
          <cell r="K2721">
            <v>2026</v>
          </cell>
          <cell r="X2721">
            <v>0</v>
          </cell>
          <cell r="AE2721" t="str">
            <v>Regulators</v>
          </cell>
        </row>
        <row r="2722">
          <cell r="K2722">
            <v>2027</v>
          </cell>
          <cell r="X2722">
            <v>8112</v>
          </cell>
          <cell r="AE2722" t="str">
            <v>Meter/Reg Install - Comm</v>
          </cell>
        </row>
        <row r="2723">
          <cell r="K2723">
            <v>2026</v>
          </cell>
          <cell r="X2723">
            <v>219311</v>
          </cell>
          <cell r="AE2723" t="str">
            <v>Meter/Reg Install - Res</v>
          </cell>
        </row>
        <row r="2724">
          <cell r="K2724">
            <v>2025</v>
          </cell>
          <cell r="X2724">
            <v>213960</v>
          </cell>
          <cell r="AE2724" t="str">
            <v>Meter/Reg Install - Res</v>
          </cell>
        </row>
        <row r="2725">
          <cell r="K2725">
            <v>2018</v>
          </cell>
          <cell r="X2725">
            <v>38747.26</v>
          </cell>
          <cell r="AE2725" t="str">
            <v>Meter/Reg Install - Res</v>
          </cell>
        </row>
        <row r="2726">
          <cell r="K2726">
            <v>2028</v>
          </cell>
          <cell r="X2726">
            <v>230423</v>
          </cell>
          <cell r="AE2726" t="str">
            <v>Meter/Reg Install - Res</v>
          </cell>
        </row>
        <row r="2727">
          <cell r="K2727">
            <v>2020</v>
          </cell>
          <cell r="X2727">
            <v>189108</v>
          </cell>
          <cell r="AE2727" t="str">
            <v>Meter/Reg Install - Res</v>
          </cell>
        </row>
        <row r="2728">
          <cell r="K2728">
            <v>2021</v>
          </cell>
          <cell r="X2728">
            <v>21540</v>
          </cell>
          <cell r="AE2728" t="str">
            <v>Meter/Reg Install - Res</v>
          </cell>
        </row>
        <row r="2729">
          <cell r="K2729">
            <v>2018</v>
          </cell>
          <cell r="X2729">
            <v>353436.9</v>
          </cell>
          <cell r="AE2729" t="str">
            <v>Meter/Reg Install - Res</v>
          </cell>
        </row>
        <row r="2730">
          <cell r="K2730">
            <v>2021</v>
          </cell>
          <cell r="X2730">
            <v>0</v>
          </cell>
          <cell r="AE2730" t="str">
            <v>Alternative Fueling Stations</v>
          </cell>
        </row>
        <row r="2731">
          <cell r="K2731">
            <v>2026</v>
          </cell>
          <cell r="X2731">
            <v>0</v>
          </cell>
          <cell r="AE2731" t="str">
            <v>Alternative Fueling Stations</v>
          </cell>
        </row>
        <row r="2732">
          <cell r="K2732">
            <v>2025</v>
          </cell>
          <cell r="X2732">
            <v>2589060</v>
          </cell>
          <cell r="AE2732" t="str">
            <v>Municipal Improvements</v>
          </cell>
        </row>
        <row r="2733">
          <cell r="K2733">
            <v>2022</v>
          </cell>
          <cell r="X2733">
            <v>559128</v>
          </cell>
          <cell r="AE2733" t="str">
            <v>Municipal Improvements</v>
          </cell>
        </row>
        <row r="2734">
          <cell r="K2734">
            <v>2029</v>
          </cell>
          <cell r="X2734">
            <v>3147024</v>
          </cell>
          <cell r="AE2734" t="str">
            <v>Municipal Improvements</v>
          </cell>
        </row>
        <row r="2735">
          <cell r="K2735">
            <v>2018</v>
          </cell>
          <cell r="X2735">
            <v>118424.32000000001</v>
          </cell>
          <cell r="AE2735" t="str">
            <v>Municipal Improvements</v>
          </cell>
        </row>
        <row r="2736">
          <cell r="K2736">
            <v>2027</v>
          </cell>
          <cell r="X2736">
            <v>186156</v>
          </cell>
          <cell r="AE2736" t="str">
            <v>Municipal Improvements</v>
          </cell>
        </row>
        <row r="2737">
          <cell r="K2737">
            <v>2019</v>
          </cell>
          <cell r="X2737">
            <v>126000</v>
          </cell>
          <cell r="AE2737" t="str">
            <v>Municipal Improvements</v>
          </cell>
        </row>
        <row r="2738">
          <cell r="K2738">
            <v>2029</v>
          </cell>
          <cell r="X2738">
            <v>205236</v>
          </cell>
          <cell r="AE2738" t="str">
            <v>Municipal Improvements</v>
          </cell>
        </row>
        <row r="2739">
          <cell r="K2739">
            <v>2024</v>
          </cell>
          <cell r="X2739">
            <v>30120</v>
          </cell>
          <cell r="AE2739" t="str">
            <v>Distribution System Improvements</v>
          </cell>
        </row>
        <row r="2740">
          <cell r="K2740">
            <v>2025</v>
          </cell>
          <cell r="X2740">
            <v>524879</v>
          </cell>
          <cell r="AE2740" t="str">
            <v>Distribution System Improvements</v>
          </cell>
        </row>
        <row r="2741">
          <cell r="K2741">
            <v>2021</v>
          </cell>
          <cell r="X2741">
            <v>99804</v>
          </cell>
          <cell r="AE2741" t="str">
            <v>Distribution System Improvements</v>
          </cell>
        </row>
        <row r="2742">
          <cell r="K2742">
            <v>2018</v>
          </cell>
          <cell r="X2742">
            <v>5000</v>
          </cell>
          <cell r="AE2742" t="str">
            <v>Distribution System Improvements</v>
          </cell>
        </row>
        <row r="2743">
          <cell r="K2743">
            <v>2022</v>
          </cell>
          <cell r="X2743">
            <v>0</v>
          </cell>
          <cell r="AE2743" t="str">
            <v>Misc. Non-Revenue Producing</v>
          </cell>
        </row>
        <row r="2744">
          <cell r="K2744">
            <v>2023</v>
          </cell>
          <cell r="X2744">
            <v>0</v>
          </cell>
          <cell r="AE2744" t="str">
            <v>Misc. Non-Revenue Producing</v>
          </cell>
        </row>
        <row r="2745">
          <cell r="K2745">
            <v>2028</v>
          </cell>
          <cell r="X2745">
            <v>0</v>
          </cell>
          <cell r="AE2745" t="str">
            <v>Misc. Non-Revenue Producing</v>
          </cell>
        </row>
        <row r="2746">
          <cell r="K2746">
            <v>2029</v>
          </cell>
          <cell r="X2746">
            <v>0</v>
          </cell>
          <cell r="AE2746" t="str">
            <v>Misc. Non-Revenue Producing</v>
          </cell>
        </row>
        <row r="2747">
          <cell r="K2747">
            <v>2021</v>
          </cell>
          <cell r="X2747">
            <v>900000.04</v>
          </cell>
          <cell r="AE2747" t="str">
            <v>Cast Iron/Bare Steel Main Repl.</v>
          </cell>
        </row>
        <row r="2748">
          <cell r="K2748">
            <v>2019</v>
          </cell>
          <cell r="X2748">
            <v>7358400.04</v>
          </cell>
          <cell r="AE2748" t="str">
            <v>Cast Iron/Bare Steel Main Repl.</v>
          </cell>
        </row>
        <row r="2749">
          <cell r="K2749">
            <v>2019</v>
          </cell>
          <cell r="X2749">
            <v>9996</v>
          </cell>
          <cell r="AE2749" t="str">
            <v>Cathodic Protection</v>
          </cell>
        </row>
        <row r="2750">
          <cell r="K2750">
            <v>2027</v>
          </cell>
          <cell r="X2750">
            <v>0</v>
          </cell>
          <cell r="AE2750" t="str">
            <v>Tools and Shop Equipment</v>
          </cell>
        </row>
        <row r="2751">
          <cell r="K2751">
            <v>2020</v>
          </cell>
          <cell r="X2751">
            <v>84048</v>
          </cell>
          <cell r="AE2751" t="str">
            <v>New Revenue Mains</v>
          </cell>
        </row>
        <row r="2752">
          <cell r="K2752">
            <v>2023</v>
          </cell>
          <cell r="X2752">
            <v>90515</v>
          </cell>
          <cell r="AE2752" t="str">
            <v>New Revenue Mains</v>
          </cell>
        </row>
        <row r="2753">
          <cell r="K2753">
            <v>2025</v>
          </cell>
          <cell r="X2753">
            <v>0</v>
          </cell>
          <cell r="AE2753" t="str">
            <v>New Revenue Mains</v>
          </cell>
        </row>
        <row r="2754">
          <cell r="K2754">
            <v>2023</v>
          </cell>
          <cell r="X2754">
            <v>0</v>
          </cell>
          <cell r="AE2754" t="str">
            <v>New Revenue Mains</v>
          </cell>
        </row>
        <row r="2755">
          <cell r="K2755">
            <v>2018</v>
          </cell>
          <cell r="X2755">
            <v>0</v>
          </cell>
          <cell r="AE2755" t="str">
            <v>New Revenue Mains</v>
          </cell>
        </row>
        <row r="2756">
          <cell r="K2756">
            <v>2021</v>
          </cell>
          <cell r="X2756">
            <v>0</v>
          </cell>
          <cell r="AE2756" t="str">
            <v>New Revenue Mains</v>
          </cell>
        </row>
        <row r="2757">
          <cell r="K2757">
            <v>2023</v>
          </cell>
          <cell r="X2757">
            <v>441528</v>
          </cell>
          <cell r="AE2757" t="str">
            <v>New Revenue Services</v>
          </cell>
        </row>
        <row r="2758">
          <cell r="K2758">
            <v>2029</v>
          </cell>
          <cell r="X2758">
            <v>4608311</v>
          </cell>
          <cell r="AE2758" t="str">
            <v>New Revenue Services</v>
          </cell>
        </row>
        <row r="2759">
          <cell r="K2759">
            <v>2024</v>
          </cell>
          <cell r="X2759">
            <v>4073064</v>
          </cell>
          <cell r="AE2759" t="str">
            <v>New Revenue Services</v>
          </cell>
        </row>
        <row r="2760">
          <cell r="K2760">
            <v>2024</v>
          </cell>
          <cell r="X2760">
            <v>452568</v>
          </cell>
          <cell r="AE2760" t="str">
            <v>New Revenue Services</v>
          </cell>
        </row>
        <row r="2761">
          <cell r="K2761">
            <v>2025</v>
          </cell>
          <cell r="X2761">
            <v>55085.52</v>
          </cell>
          <cell r="AE2761" t="str">
            <v>Measuring and Regulation Station Equipment</v>
          </cell>
        </row>
        <row r="2762">
          <cell r="K2762">
            <v>2018</v>
          </cell>
          <cell r="X2762">
            <v>200000</v>
          </cell>
          <cell r="AE2762" t="str">
            <v>Measuring and Regulation Station Equipment</v>
          </cell>
        </row>
        <row r="2763">
          <cell r="K2763">
            <v>2023</v>
          </cell>
          <cell r="X2763">
            <v>52431.12</v>
          </cell>
          <cell r="AE2763" t="str">
            <v>Measuring and Regulation Station Equipment</v>
          </cell>
        </row>
        <row r="2764">
          <cell r="K2764">
            <v>2029</v>
          </cell>
          <cell r="X2764">
            <v>3200.16</v>
          </cell>
          <cell r="AE2764" t="str">
            <v>Measuring and Regulation Station Equipment</v>
          </cell>
        </row>
        <row r="2765">
          <cell r="K2765">
            <v>2021</v>
          </cell>
          <cell r="X2765">
            <v>50129.279999999999</v>
          </cell>
          <cell r="AE2765" t="str">
            <v>Measuring and Regulation Station Equipment</v>
          </cell>
        </row>
        <row r="2766">
          <cell r="K2766">
            <v>2029</v>
          </cell>
          <cell r="X2766">
            <v>3214.56</v>
          </cell>
          <cell r="AE2766" t="str">
            <v>Measuring and Regulation Station Equipment</v>
          </cell>
        </row>
        <row r="2767">
          <cell r="K2767">
            <v>2024</v>
          </cell>
          <cell r="X2767">
            <v>2841.24</v>
          </cell>
          <cell r="AE2767" t="str">
            <v>Measuring and Regulation Station Equipment</v>
          </cell>
        </row>
        <row r="2768">
          <cell r="K2768">
            <v>2026</v>
          </cell>
          <cell r="X2768">
            <v>56716.68</v>
          </cell>
          <cell r="AE2768" t="str">
            <v>Measuring and Regulation Station Equipment</v>
          </cell>
        </row>
        <row r="2769">
          <cell r="K2769">
            <v>2022</v>
          </cell>
          <cell r="X2769">
            <v>0</v>
          </cell>
          <cell r="AE2769" t="str">
            <v>Transportation Vehicles</v>
          </cell>
        </row>
        <row r="2770">
          <cell r="K2770">
            <v>2021</v>
          </cell>
          <cell r="X2770">
            <v>77268</v>
          </cell>
          <cell r="AE2770" t="str">
            <v>Transportation Vehicles</v>
          </cell>
        </row>
        <row r="2771">
          <cell r="K2771">
            <v>2029</v>
          </cell>
          <cell r="X2771">
            <v>0</v>
          </cell>
          <cell r="AE2771" t="str">
            <v>Transportation Vehicles</v>
          </cell>
        </row>
        <row r="2772">
          <cell r="K2772">
            <v>2022</v>
          </cell>
          <cell r="X2772">
            <v>90512</v>
          </cell>
          <cell r="AE2772" t="str">
            <v>Transportation Vehicles</v>
          </cell>
        </row>
        <row r="2773">
          <cell r="K2773">
            <v>2018</v>
          </cell>
          <cell r="X2773">
            <v>-15329.19</v>
          </cell>
          <cell r="AE2773" t="str">
            <v>Transportation Vehicles</v>
          </cell>
        </row>
        <row r="2774">
          <cell r="K2774">
            <v>2021</v>
          </cell>
          <cell r="X2774">
            <v>0</v>
          </cell>
          <cell r="AE2774" t="str">
            <v>Transportation Vehicles</v>
          </cell>
        </row>
        <row r="2775">
          <cell r="K2775">
            <v>2020</v>
          </cell>
          <cell r="X2775">
            <v>96924</v>
          </cell>
          <cell r="AE2775" t="str">
            <v>Transportation Vehicles</v>
          </cell>
        </row>
        <row r="2776">
          <cell r="K2776">
            <v>2022</v>
          </cell>
          <cell r="X2776">
            <v>0</v>
          </cell>
          <cell r="AE2776" t="str">
            <v>Transportation Vehicles</v>
          </cell>
        </row>
        <row r="2777">
          <cell r="K2777">
            <v>2028</v>
          </cell>
          <cell r="X2777">
            <v>0</v>
          </cell>
          <cell r="AE2777" t="str">
            <v>Power Operated Equipment</v>
          </cell>
        </row>
        <row r="2778">
          <cell r="K2778">
            <v>2025</v>
          </cell>
          <cell r="X2778">
            <v>0</v>
          </cell>
          <cell r="AE2778" t="str">
            <v>Power Operated Equipment</v>
          </cell>
        </row>
        <row r="2779">
          <cell r="K2779">
            <v>2024</v>
          </cell>
          <cell r="X2779">
            <v>59436</v>
          </cell>
          <cell r="AE2779" t="str">
            <v>Improvements to Property</v>
          </cell>
        </row>
        <row r="2780">
          <cell r="K2780">
            <v>2022</v>
          </cell>
          <cell r="X2780">
            <v>0</v>
          </cell>
          <cell r="AE2780" t="str">
            <v>Communication Equipment</v>
          </cell>
        </row>
        <row r="2781">
          <cell r="K2781">
            <v>2024</v>
          </cell>
          <cell r="X2781">
            <v>0</v>
          </cell>
          <cell r="AE2781" t="str">
            <v>Communication Equipment</v>
          </cell>
        </row>
        <row r="2782">
          <cell r="K2782">
            <v>2028</v>
          </cell>
          <cell r="X2782">
            <v>0</v>
          </cell>
          <cell r="AE2782" t="str">
            <v>Communication Equipment</v>
          </cell>
        </row>
        <row r="2783">
          <cell r="K2783">
            <v>2020</v>
          </cell>
          <cell r="X2783">
            <v>441000</v>
          </cell>
          <cell r="AE2783" t="str">
            <v>Main Replacements</v>
          </cell>
        </row>
        <row r="2784">
          <cell r="K2784">
            <v>2018</v>
          </cell>
          <cell r="X2784">
            <v>50200.87</v>
          </cell>
          <cell r="AE2784" t="str">
            <v>Main Replacements</v>
          </cell>
        </row>
        <row r="2785">
          <cell r="K2785">
            <v>2025</v>
          </cell>
          <cell r="X2785">
            <v>11592</v>
          </cell>
          <cell r="AE2785" t="str">
            <v>Main Replacements</v>
          </cell>
        </row>
        <row r="2786">
          <cell r="K2786">
            <v>2027</v>
          </cell>
          <cell r="X2786">
            <v>12180</v>
          </cell>
          <cell r="AE2786" t="str">
            <v>Main Replacements</v>
          </cell>
        </row>
        <row r="2787">
          <cell r="K2787">
            <v>2027</v>
          </cell>
          <cell r="X2787">
            <v>174840</v>
          </cell>
          <cell r="AE2787" t="str">
            <v>Regulators</v>
          </cell>
        </row>
        <row r="2788">
          <cell r="K2788">
            <v>2021</v>
          </cell>
          <cell r="X2788">
            <v>0</v>
          </cell>
          <cell r="AE2788" t="str">
            <v>Regulators</v>
          </cell>
        </row>
        <row r="2789">
          <cell r="K2789">
            <v>2019</v>
          </cell>
          <cell r="X2789">
            <v>143496</v>
          </cell>
          <cell r="AE2789" t="str">
            <v>Regulators</v>
          </cell>
        </row>
        <row r="2790">
          <cell r="K2790">
            <v>2021</v>
          </cell>
          <cell r="X2790">
            <v>150767</v>
          </cell>
          <cell r="AE2790" t="str">
            <v>Regulators</v>
          </cell>
        </row>
        <row r="2791">
          <cell r="K2791">
            <v>2022</v>
          </cell>
          <cell r="X2791">
            <v>154535</v>
          </cell>
          <cell r="AE2791" t="str">
            <v>Regulators</v>
          </cell>
        </row>
        <row r="2792">
          <cell r="K2792">
            <v>2020</v>
          </cell>
          <cell r="X2792">
            <v>0</v>
          </cell>
          <cell r="AE2792" t="str">
            <v>Regulators</v>
          </cell>
        </row>
        <row r="2793">
          <cell r="K2793">
            <v>2019</v>
          </cell>
          <cell r="X2793">
            <v>0</v>
          </cell>
          <cell r="AE2793" t="str">
            <v>Regulators</v>
          </cell>
        </row>
        <row r="2794">
          <cell r="K2794">
            <v>2027</v>
          </cell>
          <cell r="X2794">
            <v>187331</v>
          </cell>
          <cell r="AE2794" t="str">
            <v>Regulators</v>
          </cell>
        </row>
        <row r="2795">
          <cell r="K2795">
            <v>2025</v>
          </cell>
          <cell r="X2795">
            <v>0</v>
          </cell>
          <cell r="AE2795" t="str">
            <v>Regulators</v>
          </cell>
        </row>
        <row r="2796">
          <cell r="K2796">
            <v>2024</v>
          </cell>
          <cell r="X2796">
            <v>0</v>
          </cell>
          <cell r="AE2796" t="str">
            <v>Regulators</v>
          </cell>
        </row>
        <row r="2797">
          <cell r="K2797">
            <v>2025</v>
          </cell>
          <cell r="X2797">
            <v>178307</v>
          </cell>
          <cell r="AE2797" t="str">
            <v>Regulators</v>
          </cell>
        </row>
        <row r="2798">
          <cell r="K2798">
            <v>2022</v>
          </cell>
          <cell r="X2798">
            <v>165575</v>
          </cell>
          <cell r="AE2798" t="str">
            <v>Regulators</v>
          </cell>
        </row>
        <row r="2799">
          <cell r="K2799">
            <v>2022</v>
          </cell>
          <cell r="X2799">
            <v>2760</v>
          </cell>
          <cell r="AE2799" t="str">
            <v>Meter/Reg Install - Comm</v>
          </cell>
        </row>
        <row r="2800">
          <cell r="K2800">
            <v>2018</v>
          </cell>
          <cell r="X2800">
            <v>4650</v>
          </cell>
          <cell r="AE2800" t="str">
            <v>Meter/Reg Install - Comm</v>
          </cell>
        </row>
        <row r="2801">
          <cell r="K2801">
            <v>2029</v>
          </cell>
          <cell r="X2801">
            <v>3276</v>
          </cell>
          <cell r="AE2801" t="str">
            <v>Meter/Reg Install - Comm</v>
          </cell>
        </row>
        <row r="2802">
          <cell r="K2802">
            <v>2028</v>
          </cell>
          <cell r="X2802">
            <v>60803</v>
          </cell>
          <cell r="AE2802" t="str">
            <v>Meter/Reg Install - Comm</v>
          </cell>
        </row>
        <row r="2803">
          <cell r="K2803">
            <v>2018</v>
          </cell>
          <cell r="X2803">
            <v>89290.98</v>
          </cell>
          <cell r="AE2803" t="str">
            <v>Meter/Reg Install - Comm</v>
          </cell>
        </row>
        <row r="2804">
          <cell r="K2804">
            <v>2025</v>
          </cell>
          <cell r="X2804">
            <v>14496</v>
          </cell>
          <cell r="AE2804" t="str">
            <v>Meter/Reg Install - Comm</v>
          </cell>
        </row>
        <row r="2805">
          <cell r="K2805">
            <v>2020</v>
          </cell>
          <cell r="X2805">
            <v>12816</v>
          </cell>
          <cell r="AE2805" t="str">
            <v>Meter/Reg Install - Comm</v>
          </cell>
        </row>
        <row r="2806">
          <cell r="K2806">
            <v>2018</v>
          </cell>
          <cell r="X2806">
            <v>15810</v>
          </cell>
          <cell r="AE2806" t="str">
            <v>Meter/Reg Install - Comm</v>
          </cell>
        </row>
        <row r="2807">
          <cell r="K2807">
            <v>2027</v>
          </cell>
          <cell r="X2807">
            <v>23724</v>
          </cell>
          <cell r="AE2807" t="str">
            <v>Meter/Reg Install - Comm</v>
          </cell>
        </row>
        <row r="2808">
          <cell r="K2808">
            <v>2029</v>
          </cell>
          <cell r="X2808">
            <v>24935</v>
          </cell>
          <cell r="AE2808" t="str">
            <v>Meter/Reg Install - Comm</v>
          </cell>
        </row>
        <row r="2809">
          <cell r="K2809">
            <v>2019</v>
          </cell>
          <cell r="X2809">
            <v>19476</v>
          </cell>
          <cell r="AE2809" t="str">
            <v>Meter/Reg Install - Comm</v>
          </cell>
        </row>
        <row r="2810">
          <cell r="K2810">
            <v>2029</v>
          </cell>
          <cell r="X2810">
            <v>1308</v>
          </cell>
          <cell r="AE2810" t="str">
            <v>Meter/Reg Install - Comm</v>
          </cell>
        </row>
        <row r="2811">
          <cell r="K2811">
            <v>2019</v>
          </cell>
          <cell r="X2811">
            <v>1020</v>
          </cell>
          <cell r="AE2811" t="str">
            <v>Meter/Reg Install - Comm</v>
          </cell>
        </row>
        <row r="2812">
          <cell r="K2812">
            <v>2025</v>
          </cell>
          <cell r="X2812">
            <v>20292</v>
          </cell>
          <cell r="AE2812" t="str">
            <v>Meter/Reg Install - Comm</v>
          </cell>
        </row>
        <row r="2813">
          <cell r="K2813">
            <v>2026</v>
          </cell>
          <cell r="X2813">
            <v>395244</v>
          </cell>
          <cell r="AE2813" t="str">
            <v>Meter/Reg Install - Comm</v>
          </cell>
        </row>
        <row r="2814">
          <cell r="K2814">
            <v>2027</v>
          </cell>
          <cell r="X2814">
            <v>3744</v>
          </cell>
          <cell r="AE2814" t="str">
            <v>Meter/Reg Install - Res</v>
          </cell>
        </row>
        <row r="2815">
          <cell r="K2815">
            <v>2022</v>
          </cell>
          <cell r="X2815">
            <v>29807</v>
          </cell>
          <cell r="AE2815" t="str">
            <v>Meter/Reg Install - Res</v>
          </cell>
        </row>
        <row r="2816">
          <cell r="K2816">
            <v>2028</v>
          </cell>
          <cell r="X2816">
            <v>34560</v>
          </cell>
          <cell r="AE2816" t="str">
            <v>Meter/Reg Install - Res</v>
          </cell>
        </row>
        <row r="2817">
          <cell r="K2817">
            <v>2019</v>
          </cell>
          <cell r="X2817">
            <v>3072</v>
          </cell>
          <cell r="AE2817" t="str">
            <v>Meter/Reg Install - Res</v>
          </cell>
        </row>
        <row r="2818">
          <cell r="K2818">
            <v>2029</v>
          </cell>
          <cell r="X2818">
            <v>35424</v>
          </cell>
          <cell r="AE2818" t="str">
            <v>Meter/Reg Install - Res</v>
          </cell>
        </row>
        <row r="2819">
          <cell r="K2819">
            <v>2021</v>
          </cell>
          <cell r="X2819">
            <v>3228</v>
          </cell>
          <cell r="AE2819" t="str">
            <v>Meter/Reg Install - Res</v>
          </cell>
        </row>
        <row r="2820">
          <cell r="K2820">
            <v>2024</v>
          </cell>
          <cell r="X2820">
            <v>0</v>
          </cell>
          <cell r="AE2820" t="str">
            <v>Alternative Fueling Stations</v>
          </cell>
        </row>
        <row r="2821">
          <cell r="K2821">
            <v>2029</v>
          </cell>
          <cell r="X2821">
            <v>0</v>
          </cell>
          <cell r="AE2821" t="str">
            <v>Alternative Fueling Stations</v>
          </cell>
        </row>
        <row r="2822">
          <cell r="K2822">
            <v>2022</v>
          </cell>
          <cell r="X2822">
            <v>0</v>
          </cell>
          <cell r="AE2822" t="str">
            <v>Alternative Fueling Stations</v>
          </cell>
        </row>
        <row r="2823">
          <cell r="K2823">
            <v>2019</v>
          </cell>
          <cell r="X2823">
            <v>0</v>
          </cell>
          <cell r="AE2823" t="str">
            <v>Alternative Fueling Stations</v>
          </cell>
        </row>
        <row r="2824">
          <cell r="K2824">
            <v>2029</v>
          </cell>
          <cell r="X2824">
            <v>0</v>
          </cell>
          <cell r="AE2824" t="str">
            <v>Alternative Fueling Stations</v>
          </cell>
        </row>
        <row r="2825">
          <cell r="K2825">
            <v>2018</v>
          </cell>
          <cell r="X2825">
            <v>0</v>
          </cell>
          <cell r="AE2825" t="str">
            <v>Alternative Fueling Stations</v>
          </cell>
        </row>
        <row r="2826">
          <cell r="K2826">
            <v>2025</v>
          </cell>
          <cell r="X2826">
            <v>0</v>
          </cell>
          <cell r="AE2826" t="str">
            <v>Alternative Fueling Stations</v>
          </cell>
        </row>
        <row r="2827">
          <cell r="K2827">
            <v>2018</v>
          </cell>
          <cell r="X2827">
            <v>0</v>
          </cell>
          <cell r="AE2827" t="str">
            <v>Service Line Replacements</v>
          </cell>
        </row>
        <row r="2828">
          <cell r="K2828">
            <v>2028</v>
          </cell>
          <cell r="X2828">
            <v>0</v>
          </cell>
          <cell r="AE2828" t="str">
            <v>Service Line Replacements</v>
          </cell>
        </row>
        <row r="2829">
          <cell r="K2829">
            <v>2026</v>
          </cell>
          <cell r="X2829">
            <v>0</v>
          </cell>
          <cell r="AE2829" t="str">
            <v>Service Line Replacements</v>
          </cell>
        </row>
        <row r="2830">
          <cell r="K2830">
            <v>2021</v>
          </cell>
          <cell r="X2830">
            <v>49907</v>
          </cell>
          <cell r="AE2830" t="str">
            <v>Distribution System Improvements</v>
          </cell>
        </row>
        <row r="2831">
          <cell r="K2831">
            <v>2029</v>
          </cell>
          <cell r="X2831">
            <v>3204</v>
          </cell>
          <cell r="AE2831" t="str">
            <v>Distribution System Improvements</v>
          </cell>
        </row>
        <row r="2832">
          <cell r="K2832">
            <v>2022</v>
          </cell>
          <cell r="X2832">
            <v>2688</v>
          </cell>
          <cell r="AE2832" t="str">
            <v>Distribution System Improvements</v>
          </cell>
        </row>
        <row r="2833">
          <cell r="K2833">
            <v>2024</v>
          </cell>
          <cell r="X2833">
            <v>2832</v>
          </cell>
          <cell r="AE2833" t="str">
            <v>Distribution System Improvements</v>
          </cell>
        </row>
        <row r="2834">
          <cell r="K2834">
            <v>2025</v>
          </cell>
          <cell r="X2834">
            <v>256692</v>
          </cell>
          <cell r="AE2834" t="str">
            <v>Distribution System Improvements</v>
          </cell>
        </row>
        <row r="2835">
          <cell r="K2835">
            <v>2027</v>
          </cell>
          <cell r="X2835">
            <v>0</v>
          </cell>
          <cell r="AE2835" t="str">
            <v>Misc. Non-Revenue Producing</v>
          </cell>
        </row>
        <row r="2836">
          <cell r="K2836">
            <v>2019</v>
          </cell>
          <cell r="X2836">
            <v>0</v>
          </cell>
          <cell r="AE2836" t="str">
            <v>Misc. Non-Revenue Producing</v>
          </cell>
        </row>
        <row r="2837">
          <cell r="K2837">
            <v>2026</v>
          </cell>
          <cell r="X2837">
            <v>0</v>
          </cell>
          <cell r="AE2837" t="str">
            <v>Misc. Non-Revenue Producing</v>
          </cell>
        </row>
        <row r="2838">
          <cell r="K2838">
            <v>2021</v>
          </cell>
          <cell r="X2838">
            <v>0</v>
          </cell>
          <cell r="AE2838" t="str">
            <v>Cast Iron/Bare Steel Main Repl.</v>
          </cell>
        </row>
        <row r="2839">
          <cell r="K2839">
            <v>2020</v>
          </cell>
          <cell r="X2839">
            <v>0</v>
          </cell>
          <cell r="AE2839" t="str">
            <v>Cast Iron/Bare Steel Main Repl.</v>
          </cell>
        </row>
        <row r="2840">
          <cell r="K2840">
            <v>2021</v>
          </cell>
          <cell r="X2840">
            <v>0</v>
          </cell>
          <cell r="AE2840" t="str">
            <v>Cast Iron/Bare Steel Main Repl.</v>
          </cell>
        </row>
        <row r="2841">
          <cell r="K2841">
            <v>2020</v>
          </cell>
          <cell r="X2841">
            <v>0</v>
          </cell>
          <cell r="AE2841" t="str">
            <v>Cast Iron/Bare Steel Main Repl.</v>
          </cell>
        </row>
        <row r="2842">
          <cell r="K2842">
            <v>2018</v>
          </cell>
          <cell r="X2842">
            <v>9983806.3499999996</v>
          </cell>
          <cell r="AE2842" t="str">
            <v>Cast Iron/Bare Steel Main Repl.</v>
          </cell>
        </row>
        <row r="2843">
          <cell r="K2843">
            <v>2019</v>
          </cell>
          <cell r="X2843">
            <v>10248</v>
          </cell>
          <cell r="AE2843" t="str">
            <v>Cathodic Protection</v>
          </cell>
        </row>
        <row r="2844">
          <cell r="K2844">
            <v>2024</v>
          </cell>
          <cell r="X2844">
            <v>11592</v>
          </cell>
          <cell r="AE2844" t="str">
            <v>Cathodic Protection</v>
          </cell>
        </row>
        <row r="2845">
          <cell r="K2845">
            <v>2026</v>
          </cell>
          <cell r="X2845">
            <v>97475</v>
          </cell>
          <cell r="AE2845" t="str">
            <v>Cathodic Protection</v>
          </cell>
        </row>
        <row r="2846">
          <cell r="K2846">
            <v>2027</v>
          </cell>
          <cell r="X2846">
            <v>99911</v>
          </cell>
          <cell r="AE2846" t="str">
            <v>Cathodic Protection</v>
          </cell>
        </row>
        <row r="2847">
          <cell r="K2847">
            <v>2024</v>
          </cell>
          <cell r="X2847">
            <v>92772</v>
          </cell>
          <cell r="AE2847" t="str">
            <v>Cathodic Protection</v>
          </cell>
        </row>
        <row r="2848">
          <cell r="K2848">
            <v>2022</v>
          </cell>
          <cell r="X2848">
            <v>28284</v>
          </cell>
          <cell r="AE2848" t="str">
            <v>Tools and Shop Equipment</v>
          </cell>
        </row>
        <row r="2849">
          <cell r="K2849">
            <v>2019</v>
          </cell>
          <cell r="X2849">
            <v>0</v>
          </cell>
          <cell r="AE2849" t="str">
            <v>Tools and Shop Equipment</v>
          </cell>
        </row>
        <row r="2850">
          <cell r="K2850">
            <v>2023</v>
          </cell>
          <cell r="X2850">
            <v>1164</v>
          </cell>
          <cell r="AE2850" t="str">
            <v>Tools and Shop Equipment</v>
          </cell>
        </row>
        <row r="2851">
          <cell r="K2851">
            <v>2024</v>
          </cell>
          <cell r="X2851">
            <v>0</v>
          </cell>
          <cell r="AE2851" t="str">
            <v>Tools and Shop Equipment</v>
          </cell>
        </row>
        <row r="2852">
          <cell r="K2852">
            <v>2019</v>
          </cell>
          <cell r="X2852">
            <v>0</v>
          </cell>
          <cell r="AE2852" t="str">
            <v>Tools and Shop Equipment</v>
          </cell>
        </row>
        <row r="2853">
          <cell r="K2853">
            <v>2022</v>
          </cell>
          <cell r="X2853">
            <v>1128</v>
          </cell>
          <cell r="AE2853" t="str">
            <v>Tools and Shop Equipment</v>
          </cell>
        </row>
        <row r="2854">
          <cell r="K2854">
            <v>2022</v>
          </cell>
          <cell r="X2854">
            <v>0</v>
          </cell>
          <cell r="AE2854" t="str">
            <v>Tools and Shop Equipment</v>
          </cell>
        </row>
        <row r="2855">
          <cell r="K2855">
            <v>2029</v>
          </cell>
          <cell r="X2855">
            <v>0</v>
          </cell>
          <cell r="AE2855" t="str">
            <v>Tools and Shop Equipment</v>
          </cell>
        </row>
        <row r="2856">
          <cell r="K2856">
            <v>2022</v>
          </cell>
          <cell r="X2856">
            <v>0</v>
          </cell>
          <cell r="AE2856" t="str">
            <v>New Revenue Mains</v>
          </cell>
        </row>
        <row r="2857">
          <cell r="K2857">
            <v>2020</v>
          </cell>
          <cell r="X2857">
            <v>2048723</v>
          </cell>
          <cell r="AE2857" t="str">
            <v>New Revenue Mains</v>
          </cell>
        </row>
        <row r="2858">
          <cell r="K2858">
            <v>2023</v>
          </cell>
          <cell r="X2858">
            <v>0</v>
          </cell>
          <cell r="AE2858" t="str">
            <v>New Revenue Mains</v>
          </cell>
        </row>
        <row r="2859">
          <cell r="K2859">
            <v>2019</v>
          </cell>
          <cell r="X2859">
            <v>256248</v>
          </cell>
          <cell r="AE2859" t="str">
            <v>New Revenue Mains</v>
          </cell>
        </row>
        <row r="2860">
          <cell r="K2860">
            <v>2025</v>
          </cell>
          <cell r="X2860">
            <v>0</v>
          </cell>
          <cell r="AE2860" t="str">
            <v>New Revenue Mains</v>
          </cell>
        </row>
        <row r="2861">
          <cell r="K2861">
            <v>2027</v>
          </cell>
          <cell r="X2861">
            <v>312216</v>
          </cell>
          <cell r="AE2861" t="str">
            <v>New Revenue Mains</v>
          </cell>
        </row>
        <row r="2862">
          <cell r="K2862">
            <v>2022</v>
          </cell>
          <cell r="X2862">
            <v>0</v>
          </cell>
          <cell r="AE2862" t="str">
            <v>New Revenue Mains</v>
          </cell>
        </row>
        <row r="2863">
          <cell r="K2863">
            <v>2019</v>
          </cell>
          <cell r="X2863">
            <v>249996</v>
          </cell>
          <cell r="AE2863" t="str">
            <v>New Revenue Services</v>
          </cell>
        </row>
        <row r="2864">
          <cell r="K2864">
            <v>2024</v>
          </cell>
          <cell r="X2864">
            <v>2545668</v>
          </cell>
          <cell r="AE2864" t="str">
            <v>New Revenue Services</v>
          </cell>
        </row>
        <row r="2865">
          <cell r="K2865">
            <v>2020</v>
          </cell>
          <cell r="X2865">
            <v>256248</v>
          </cell>
          <cell r="AE2865" t="str">
            <v>New Revenue Services</v>
          </cell>
        </row>
        <row r="2866">
          <cell r="K2866">
            <v>2020</v>
          </cell>
          <cell r="X2866">
            <v>18912</v>
          </cell>
          <cell r="AE2866" t="str">
            <v>New Revenue Services</v>
          </cell>
        </row>
        <row r="2867">
          <cell r="K2867">
            <v>2022</v>
          </cell>
          <cell r="X2867">
            <v>2208</v>
          </cell>
          <cell r="AE2867" t="str">
            <v>New Revenue Services</v>
          </cell>
        </row>
        <row r="2868">
          <cell r="K2868">
            <v>2025</v>
          </cell>
          <cell r="X2868">
            <v>213960</v>
          </cell>
          <cell r="AE2868" t="str">
            <v>New Revenue Services</v>
          </cell>
        </row>
        <row r="2869">
          <cell r="K2869">
            <v>2026</v>
          </cell>
          <cell r="X2869">
            <v>219311</v>
          </cell>
          <cell r="AE2869" t="str">
            <v>New Revenue Services</v>
          </cell>
        </row>
        <row r="2870">
          <cell r="K2870">
            <v>2018</v>
          </cell>
          <cell r="X2870">
            <v>239718.85</v>
          </cell>
          <cell r="AE2870" t="str">
            <v>New Revenue Services</v>
          </cell>
        </row>
        <row r="2871">
          <cell r="K2871">
            <v>2024</v>
          </cell>
          <cell r="X2871">
            <v>3054804</v>
          </cell>
          <cell r="AE2871" t="str">
            <v>New Revenue Services</v>
          </cell>
        </row>
        <row r="2872">
          <cell r="K2872">
            <v>2026</v>
          </cell>
          <cell r="X2872">
            <v>11292.48</v>
          </cell>
          <cell r="AE2872" t="str">
            <v>Measuring and Regulation Station Equipment</v>
          </cell>
        </row>
        <row r="2873">
          <cell r="K2873">
            <v>2019</v>
          </cell>
          <cell r="X2873">
            <v>500.04</v>
          </cell>
          <cell r="AE2873" t="str">
            <v>Measuring and Regulation Station Equipment</v>
          </cell>
        </row>
        <row r="2874">
          <cell r="K2874">
            <v>2021</v>
          </cell>
          <cell r="X2874">
            <v>33114</v>
          </cell>
          <cell r="AE2874" t="str">
            <v>Transportation Vehicles</v>
          </cell>
        </row>
        <row r="2875">
          <cell r="K2875">
            <v>2027</v>
          </cell>
          <cell r="X2875">
            <v>38400</v>
          </cell>
          <cell r="AE2875" t="str">
            <v>Transportation Vehicles</v>
          </cell>
        </row>
        <row r="2876">
          <cell r="K2876">
            <v>2020</v>
          </cell>
          <cell r="X2876">
            <v>32302</v>
          </cell>
          <cell r="AE2876" t="str">
            <v>Transportation Vehicles</v>
          </cell>
        </row>
        <row r="2877">
          <cell r="K2877">
            <v>2026</v>
          </cell>
          <cell r="X2877">
            <v>0</v>
          </cell>
          <cell r="AE2877" t="str">
            <v>Transportation Vehicles</v>
          </cell>
        </row>
        <row r="2878">
          <cell r="K2878">
            <v>2028</v>
          </cell>
          <cell r="X2878">
            <v>0</v>
          </cell>
          <cell r="AE2878" t="str">
            <v>Transportation Vehicles</v>
          </cell>
        </row>
        <row r="2879">
          <cell r="K2879">
            <v>2027</v>
          </cell>
          <cell r="X2879">
            <v>0</v>
          </cell>
          <cell r="AE2879" t="str">
            <v>Transportation Vehicles</v>
          </cell>
        </row>
        <row r="2880">
          <cell r="K2880">
            <v>2019</v>
          </cell>
          <cell r="X2880">
            <v>525312</v>
          </cell>
          <cell r="AE2880" t="str">
            <v>Transportation Vehicles</v>
          </cell>
        </row>
        <row r="2881">
          <cell r="K2881">
            <v>2024</v>
          </cell>
          <cell r="X2881">
            <v>0</v>
          </cell>
          <cell r="AE2881" t="str">
            <v>Testing and Measuring Equipment</v>
          </cell>
        </row>
        <row r="2882">
          <cell r="K2882">
            <v>2029</v>
          </cell>
          <cell r="X2882">
            <v>0</v>
          </cell>
          <cell r="AE2882" t="str">
            <v>Power Operated Equipment</v>
          </cell>
        </row>
        <row r="2883">
          <cell r="K2883">
            <v>2018</v>
          </cell>
          <cell r="X2883">
            <v>0</v>
          </cell>
          <cell r="AE2883" t="str">
            <v>Power Operated Equipment</v>
          </cell>
        </row>
        <row r="2884">
          <cell r="K2884">
            <v>2026</v>
          </cell>
          <cell r="X2884">
            <v>0</v>
          </cell>
          <cell r="AE2884" t="str">
            <v>Power Operated Equipment</v>
          </cell>
        </row>
        <row r="2885">
          <cell r="K2885">
            <v>2021</v>
          </cell>
          <cell r="X2885">
            <v>0</v>
          </cell>
          <cell r="AE2885" t="str">
            <v>Power Operated Equipment</v>
          </cell>
        </row>
        <row r="2886">
          <cell r="K2886">
            <v>2018</v>
          </cell>
          <cell r="X2886">
            <v>0</v>
          </cell>
          <cell r="AE2886" t="str">
            <v>Power Operated Equipment</v>
          </cell>
        </row>
        <row r="2887">
          <cell r="K2887">
            <v>2019</v>
          </cell>
          <cell r="X2887">
            <v>0</v>
          </cell>
          <cell r="AE2887" t="str">
            <v>Power Operated Equipment</v>
          </cell>
        </row>
        <row r="2888">
          <cell r="K2888">
            <v>2028</v>
          </cell>
          <cell r="X2888">
            <v>0</v>
          </cell>
          <cell r="AE2888" t="str">
            <v>Power Operated Equipment</v>
          </cell>
        </row>
        <row r="2889">
          <cell r="K2889">
            <v>2028</v>
          </cell>
          <cell r="X2889">
            <v>0</v>
          </cell>
          <cell r="AE2889" t="str">
            <v>Power Operated Equipment</v>
          </cell>
        </row>
        <row r="2890">
          <cell r="K2890">
            <v>2024</v>
          </cell>
          <cell r="X2890">
            <v>0</v>
          </cell>
          <cell r="AE2890" t="str">
            <v>Office Equipment</v>
          </cell>
        </row>
        <row r="2891">
          <cell r="K2891">
            <v>2024</v>
          </cell>
          <cell r="X2891">
            <v>0</v>
          </cell>
          <cell r="AE2891" t="str">
            <v>Office Equipment</v>
          </cell>
        </row>
        <row r="2892">
          <cell r="K2892">
            <v>2022</v>
          </cell>
          <cell r="X2892">
            <v>0</v>
          </cell>
          <cell r="AE2892" t="str">
            <v>Office Equipment</v>
          </cell>
        </row>
        <row r="2893">
          <cell r="K2893">
            <v>2020</v>
          </cell>
          <cell r="X2893">
            <v>0</v>
          </cell>
          <cell r="AE2893" t="str">
            <v>Office Equipment</v>
          </cell>
        </row>
        <row r="2894">
          <cell r="K2894">
            <v>2027</v>
          </cell>
          <cell r="X2894">
            <v>0</v>
          </cell>
          <cell r="AE2894" t="str">
            <v>Office Equipment</v>
          </cell>
        </row>
        <row r="2895">
          <cell r="K2895">
            <v>2020</v>
          </cell>
          <cell r="X2895">
            <v>0</v>
          </cell>
          <cell r="AE2895" t="str">
            <v>Office Equipment</v>
          </cell>
        </row>
        <row r="2896">
          <cell r="K2896">
            <v>2019</v>
          </cell>
          <cell r="X2896">
            <v>0</v>
          </cell>
          <cell r="AE2896" t="str">
            <v>Improvements to Property</v>
          </cell>
        </row>
        <row r="2897">
          <cell r="K2897">
            <v>2021</v>
          </cell>
          <cell r="X2897">
            <v>0</v>
          </cell>
          <cell r="AE2897" t="str">
            <v>Improvements to Property</v>
          </cell>
        </row>
        <row r="2898">
          <cell r="K2898">
            <v>2025</v>
          </cell>
          <cell r="X2898">
            <v>0</v>
          </cell>
          <cell r="AE2898" t="str">
            <v>Improvements to Property</v>
          </cell>
        </row>
        <row r="2899">
          <cell r="K2899">
            <v>2020</v>
          </cell>
          <cell r="X2899">
            <v>21540</v>
          </cell>
          <cell r="AE2899" t="str">
            <v>Improvements to Property</v>
          </cell>
        </row>
        <row r="2900">
          <cell r="K2900">
            <v>2026</v>
          </cell>
          <cell r="X2900">
            <v>24972</v>
          </cell>
          <cell r="AE2900" t="str">
            <v>Improvements to Property</v>
          </cell>
        </row>
        <row r="2901">
          <cell r="K2901">
            <v>2018</v>
          </cell>
          <cell r="X2901">
            <v>0</v>
          </cell>
          <cell r="AE2901" t="str">
            <v>Improvements to Property</v>
          </cell>
        </row>
        <row r="2902">
          <cell r="K2902">
            <v>2019</v>
          </cell>
          <cell r="X2902">
            <v>5256</v>
          </cell>
          <cell r="AE2902" t="str">
            <v>Improvements to Property</v>
          </cell>
        </row>
        <row r="2903">
          <cell r="K2903">
            <v>2020</v>
          </cell>
          <cell r="X2903">
            <v>5388</v>
          </cell>
          <cell r="AE2903" t="str">
            <v>Improvements to Property</v>
          </cell>
        </row>
        <row r="2904">
          <cell r="K2904">
            <v>2021</v>
          </cell>
          <cell r="X2904">
            <v>0</v>
          </cell>
          <cell r="AE2904" t="str">
            <v>Improvements to Property</v>
          </cell>
        </row>
        <row r="2905">
          <cell r="K2905">
            <v>2020</v>
          </cell>
          <cell r="X2905">
            <v>0</v>
          </cell>
          <cell r="AE2905" t="str">
            <v>Improvements to Property</v>
          </cell>
        </row>
        <row r="2906">
          <cell r="K2906">
            <v>2022</v>
          </cell>
          <cell r="X2906">
            <v>0</v>
          </cell>
          <cell r="AE2906" t="str">
            <v>Improvements to Property</v>
          </cell>
        </row>
        <row r="2907">
          <cell r="K2907">
            <v>2028</v>
          </cell>
          <cell r="X2907">
            <v>65608</v>
          </cell>
          <cell r="AE2907" t="str">
            <v>Improvements to Property</v>
          </cell>
        </row>
        <row r="2908">
          <cell r="K2908">
            <v>2020</v>
          </cell>
          <cell r="X2908">
            <v>51251</v>
          </cell>
          <cell r="AE2908" t="str">
            <v>New Revenue Mains</v>
          </cell>
        </row>
        <row r="2909">
          <cell r="K2909">
            <v>2025</v>
          </cell>
          <cell r="X2909">
            <v>57984</v>
          </cell>
          <cell r="AE2909" t="str">
            <v>New Revenue Mains</v>
          </cell>
        </row>
        <row r="2910">
          <cell r="K2910">
            <v>2019</v>
          </cell>
          <cell r="X2910">
            <v>0</v>
          </cell>
          <cell r="AE2910" t="str">
            <v>New Revenue Mains</v>
          </cell>
        </row>
        <row r="2911">
          <cell r="K2911">
            <v>2018</v>
          </cell>
          <cell r="X2911">
            <v>95736.6</v>
          </cell>
          <cell r="AE2911" t="str">
            <v>New Revenue Services</v>
          </cell>
        </row>
        <row r="2912">
          <cell r="K2912">
            <v>2022</v>
          </cell>
          <cell r="X2912">
            <v>5115230.5199999996</v>
          </cell>
          <cell r="AE2912" t="str">
            <v>Measuring and Regulation Station Equipment</v>
          </cell>
        </row>
        <row r="2913">
          <cell r="K2913">
            <v>2027</v>
          </cell>
          <cell r="X2913">
            <v>5787413.7599999998</v>
          </cell>
          <cell r="AE2913" t="str">
            <v>Measuring and Regulation Station Equipment</v>
          </cell>
        </row>
        <row r="2914">
          <cell r="K2914">
            <v>2018</v>
          </cell>
          <cell r="X2914">
            <v>0</v>
          </cell>
          <cell r="AE2914" t="str">
            <v>Measuring and Regulation Station Equipment</v>
          </cell>
        </row>
        <row r="2915">
          <cell r="K2915">
            <v>2023</v>
          </cell>
          <cell r="X2915">
            <v>5243111.28</v>
          </cell>
          <cell r="AE2915" t="str">
            <v>Measuring and Regulation Station Equipment</v>
          </cell>
        </row>
        <row r="2916">
          <cell r="K2916">
            <v>2025</v>
          </cell>
          <cell r="X2916">
            <v>0</v>
          </cell>
          <cell r="AE2916" t="str">
            <v>Meters</v>
          </cell>
        </row>
        <row r="2917">
          <cell r="K2917">
            <v>2026</v>
          </cell>
          <cell r="X2917">
            <v>0</v>
          </cell>
          <cell r="AE2917" t="str">
            <v>Meters</v>
          </cell>
        </row>
        <row r="2918">
          <cell r="K2918">
            <v>2024</v>
          </cell>
          <cell r="X2918">
            <v>0</v>
          </cell>
          <cell r="AE2918" t="str">
            <v>Transportation Vehicles</v>
          </cell>
        </row>
        <row r="2919">
          <cell r="K2919">
            <v>2025</v>
          </cell>
          <cell r="X2919">
            <v>0</v>
          </cell>
          <cell r="AE2919" t="str">
            <v>Transportation Vehicles</v>
          </cell>
        </row>
        <row r="2920">
          <cell r="K2920">
            <v>2024</v>
          </cell>
          <cell r="X2920">
            <v>0</v>
          </cell>
          <cell r="AE2920" t="str">
            <v>Transportation Vehicles</v>
          </cell>
        </row>
        <row r="2921">
          <cell r="K2921">
            <v>2023</v>
          </cell>
          <cell r="X2921">
            <v>0</v>
          </cell>
          <cell r="AE2921" t="str">
            <v>Transportation Vehicles</v>
          </cell>
        </row>
        <row r="2922">
          <cell r="K2922">
            <v>2019</v>
          </cell>
          <cell r="X2922">
            <v>31516</v>
          </cell>
          <cell r="AE2922" t="str">
            <v>Transportation Vehicles</v>
          </cell>
        </row>
        <row r="2923">
          <cell r="K2923">
            <v>2022</v>
          </cell>
          <cell r="X2923">
            <v>33942</v>
          </cell>
          <cell r="AE2923" t="str">
            <v>Transportation Vehicles</v>
          </cell>
        </row>
        <row r="2924">
          <cell r="K2924">
            <v>2025</v>
          </cell>
          <cell r="X2924">
            <v>0</v>
          </cell>
          <cell r="AE2924" t="str">
            <v>Transportation Vehicles</v>
          </cell>
        </row>
        <row r="2925">
          <cell r="K2925">
            <v>2019</v>
          </cell>
          <cell r="X2925">
            <v>367722</v>
          </cell>
          <cell r="AE2925" t="str">
            <v>Transportation Vehicles</v>
          </cell>
        </row>
        <row r="2926">
          <cell r="K2926">
            <v>2019</v>
          </cell>
          <cell r="X2926">
            <v>0</v>
          </cell>
          <cell r="AE2926" t="str">
            <v>Transportation Vehicles</v>
          </cell>
        </row>
        <row r="2927">
          <cell r="K2927">
            <v>2022</v>
          </cell>
          <cell r="X2927">
            <v>0</v>
          </cell>
          <cell r="AE2927" t="str">
            <v>Testing and Measuring Equipment</v>
          </cell>
        </row>
        <row r="2928">
          <cell r="K2928">
            <v>2025</v>
          </cell>
          <cell r="X2928">
            <v>0</v>
          </cell>
          <cell r="AE2928" t="str">
            <v>Testing and Measuring Equipment</v>
          </cell>
        </row>
        <row r="2929">
          <cell r="K2929">
            <v>2019</v>
          </cell>
          <cell r="X2929">
            <v>0</v>
          </cell>
          <cell r="AE2929" t="str">
            <v>Testing and Measuring Equipment</v>
          </cell>
        </row>
        <row r="2930">
          <cell r="K2930">
            <v>2019</v>
          </cell>
          <cell r="X2930">
            <v>0</v>
          </cell>
          <cell r="AE2930" t="str">
            <v>Testing and Measuring Equipment</v>
          </cell>
        </row>
        <row r="2931">
          <cell r="K2931">
            <v>2022</v>
          </cell>
          <cell r="X2931">
            <v>0</v>
          </cell>
          <cell r="AE2931" t="str">
            <v>Testing and Measuring Equipment</v>
          </cell>
        </row>
        <row r="2932">
          <cell r="K2932">
            <v>2024</v>
          </cell>
          <cell r="X2932">
            <v>0</v>
          </cell>
          <cell r="AE2932" t="str">
            <v>Testing and Measuring Equipment</v>
          </cell>
        </row>
        <row r="2933">
          <cell r="K2933">
            <v>2023</v>
          </cell>
          <cell r="X2933">
            <v>0</v>
          </cell>
          <cell r="AE2933" t="str">
            <v>Testing and Measuring Equipment</v>
          </cell>
        </row>
        <row r="2934">
          <cell r="K2934">
            <v>2024</v>
          </cell>
          <cell r="X2934">
            <v>0</v>
          </cell>
          <cell r="AE2934" t="str">
            <v>Testing and Measuring Equipment</v>
          </cell>
        </row>
        <row r="2935">
          <cell r="K2935">
            <v>2025</v>
          </cell>
          <cell r="X2935">
            <v>0</v>
          </cell>
          <cell r="AE2935" t="str">
            <v>Testing and Measuring Equipment</v>
          </cell>
        </row>
        <row r="2936">
          <cell r="K2936">
            <v>2026</v>
          </cell>
          <cell r="X2936">
            <v>0</v>
          </cell>
          <cell r="AE2936" t="str">
            <v>Testing and Measuring Equipment</v>
          </cell>
        </row>
        <row r="2937">
          <cell r="K2937">
            <v>2029</v>
          </cell>
          <cell r="X2937">
            <v>0</v>
          </cell>
          <cell r="AE2937" t="str">
            <v>Testing and Measuring Equipment</v>
          </cell>
        </row>
        <row r="2938">
          <cell r="K2938">
            <v>2021</v>
          </cell>
          <cell r="X2938">
            <v>0</v>
          </cell>
          <cell r="AE2938" t="str">
            <v>Power Operated Equipment</v>
          </cell>
        </row>
        <row r="2939">
          <cell r="K2939">
            <v>2027</v>
          </cell>
          <cell r="X2939">
            <v>0</v>
          </cell>
          <cell r="AE2939" t="str">
            <v>Office Equipment</v>
          </cell>
        </row>
        <row r="2940">
          <cell r="K2940">
            <v>2029</v>
          </cell>
          <cell r="X2940">
            <v>0</v>
          </cell>
          <cell r="AE2940" t="str">
            <v>Office Equipment</v>
          </cell>
        </row>
        <row r="2941">
          <cell r="K2941">
            <v>2023</v>
          </cell>
          <cell r="X2941">
            <v>0</v>
          </cell>
          <cell r="AE2941" t="str">
            <v>Office Equipment</v>
          </cell>
        </row>
        <row r="2942">
          <cell r="K2942">
            <v>2025</v>
          </cell>
          <cell r="X2942">
            <v>0</v>
          </cell>
          <cell r="AE2942" t="str">
            <v>Office Equipment</v>
          </cell>
        </row>
        <row r="2943">
          <cell r="K2943">
            <v>2018</v>
          </cell>
          <cell r="X2943">
            <v>0</v>
          </cell>
          <cell r="AE2943" t="str">
            <v>Office Equipment</v>
          </cell>
        </row>
        <row r="2944">
          <cell r="K2944">
            <v>2029</v>
          </cell>
          <cell r="X2944">
            <v>0</v>
          </cell>
          <cell r="AE2944" t="str">
            <v>Office Equipment</v>
          </cell>
        </row>
        <row r="2945">
          <cell r="K2945">
            <v>2022</v>
          </cell>
          <cell r="X2945">
            <v>11316</v>
          </cell>
          <cell r="AE2945" t="str">
            <v>Improvements to Property</v>
          </cell>
        </row>
        <row r="2946">
          <cell r="K2946">
            <v>2025</v>
          </cell>
          <cell r="X2946">
            <v>0</v>
          </cell>
          <cell r="AE2946" t="str">
            <v>Improvements to Property</v>
          </cell>
        </row>
        <row r="2947">
          <cell r="K2947">
            <v>2027</v>
          </cell>
          <cell r="X2947">
            <v>57600</v>
          </cell>
          <cell r="AE2947" t="str">
            <v>Improvements to Property</v>
          </cell>
        </row>
        <row r="2948">
          <cell r="K2948">
            <v>2024</v>
          </cell>
          <cell r="X2948">
            <v>45252</v>
          </cell>
          <cell r="AE2948" t="str">
            <v>Main Replacements</v>
          </cell>
        </row>
        <row r="2949">
          <cell r="K2949">
            <v>2028</v>
          </cell>
          <cell r="X2949">
            <v>12492</v>
          </cell>
          <cell r="AE2949" t="str">
            <v>Main Replacements</v>
          </cell>
        </row>
        <row r="2950">
          <cell r="K2950">
            <v>2021</v>
          </cell>
          <cell r="X2950">
            <v>42024</v>
          </cell>
          <cell r="AE2950" t="str">
            <v>Main Replacements</v>
          </cell>
        </row>
        <row r="2951">
          <cell r="K2951">
            <v>2029</v>
          </cell>
          <cell r="X2951">
            <v>102408</v>
          </cell>
          <cell r="AE2951" t="str">
            <v>Main Replacements</v>
          </cell>
        </row>
        <row r="2952">
          <cell r="K2952">
            <v>2026</v>
          </cell>
          <cell r="X2952">
            <v>23772</v>
          </cell>
          <cell r="AE2952" t="str">
            <v>Main Replacements</v>
          </cell>
        </row>
        <row r="2953">
          <cell r="K2953">
            <v>2023</v>
          </cell>
          <cell r="X2953">
            <v>22080</v>
          </cell>
          <cell r="AE2953" t="str">
            <v>Main Replacements</v>
          </cell>
        </row>
        <row r="2954">
          <cell r="K2954">
            <v>2023</v>
          </cell>
          <cell r="X2954">
            <v>88296</v>
          </cell>
          <cell r="AE2954" t="str">
            <v>Main Replacements</v>
          </cell>
        </row>
        <row r="2955">
          <cell r="K2955">
            <v>2024</v>
          </cell>
          <cell r="X2955">
            <v>5508</v>
          </cell>
          <cell r="AE2955" t="str">
            <v>Meter/Reg Install - Comm</v>
          </cell>
        </row>
        <row r="2956">
          <cell r="K2956">
            <v>2027</v>
          </cell>
          <cell r="X2956">
            <v>5928</v>
          </cell>
          <cell r="AE2956" t="str">
            <v>Meter/Reg Install - Comm</v>
          </cell>
        </row>
        <row r="2957">
          <cell r="K2957">
            <v>2018</v>
          </cell>
          <cell r="X2957">
            <v>8835</v>
          </cell>
          <cell r="AE2957" t="str">
            <v>Meter/Reg Install - Comm</v>
          </cell>
        </row>
        <row r="2958">
          <cell r="K2958">
            <v>2024</v>
          </cell>
          <cell r="X2958">
            <v>288</v>
          </cell>
          <cell r="AE2958" t="str">
            <v>Meter/Reg Install - Comm</v>
          </cell>
        </row>
        <row r="2959">
          <cell r="K2959">
            <v>2023</v>
          </cell>
          <cell r="X2959">
            <v>5364</v>
          </cell>
          <cell r="AE2959" t="str">
            <v>Meter/Reg Install - Comm</v>
          </cell>
        </row>
        <row r="2960">
          <cell r="K2960">
            <v>2025</v>
          </cell>
          <cell r="X2960">
            <v>5640</v>
          </cell>
          <cell r="AE2960" t="str">
            <v>Meter/Reg Install - Comm</v>
          </cell>
        </row>
        <row r="2961">
          <cell r="K2961">
            <v>2019</v>
          </cell>
          <cell r="X2961">
            <v>252</v>
          </cell>
          <cell r="AE2961" t="str">
            <v>Meter/Reg Install - Comm</v>
          </cell>
        </row>
        <row r="2962">
          <cell r="K2962">
            <v>2018</v>
          </cell>
          <cell r="X2962">
            <v>465</v>
          </cell>
          <cell r="AE2962" t="str">
            <v>Meter/Reg Install - Comm</v>
          </cell>
        </row>
        <row r="2963">
          <cell r="K2963">
            <v>2018</v>
          </cell>
          <cell r="X2963">
            <v>33037.910000000003</v>
          </cell>
          <cell r="AE2963" t="str">
            <v>Meter/Reg Install - Res</v>
          </cell>
        </row>
        <row r="2964">
          <cell r="K2964">
            <v>2023</v>
          </cell>
          <cell r="X2964">
            <v>39600</v>
          </cell>
          <cell r="AE2964" t="str">
            <v>Meter/Reg Install - Res</v>
          </cell>
        </row>
        <row r="2965">
          <cell r="K2965">
            <v>2021</v>
          </cell>
          <cell r="X2965">
            <v>339216</v>
          </cell>
          <cell r="AE2965" t="str">
            <v>Meter/Reg Install - Res</v>
          </cell>
        </row>
        <row r="2966">
          <cell r="K2966">
            <v>2024</v>
          </cell>
          <cell r="X2966">
            <v>365304</v>
          </cell>
          <cell r="AE2966" t="str">
            <v>Meter/Reg Install - Res</v>
          </cell>
        </row>
        <row r="2967">
          <cell r="K2967">
            <v>2027</v>
          </cell>
          <cell r="X2967">
            <v>393396</v>
          </cell>
          <cell r="AE2967" t="str">
            <v>Meter/Reg Install - Res</v>
          </cell>
        </row>
        <row r="2968">
          <cell r="K2968">
            <v>2019</v>
          </cell>
          <cell r="X2968">
            <v>0</v>
          </cell>
          <cell r="AE2968" t="str">
            <v>Testing and Measuring Equipment</v>
          </cell>
        </row>
        <row r="2969">
          <cell r="K2969">
            <v>2028</v>
          </cell>
          <cell r="X2969">
            <v>0</v>
          </cell>
          <cell r="AE2969" t="str">
            <v>Testing and Measuring Equipment</v>
          </cell>
        </row>
        <row r="2970">
          <cell r="K2970">
            <v>2022</v>
          </cell>
          <cell r="X2970">
            <v>4524</v>
          </cell>
          <cell r="AE2970" t="str">
            <v>Tools and Shop Equipment</v>
          </cell>
        </row>
        <row r="2971">
          <cell r="K2971">
            <v>2022</v>
          </cell>
          <cell r="X2971">
            <v>11963124</v>
          </cell>
          <cell r="AE2971" t="str">
            <v>New Revenue Mains</v>
          </cell>
        </row>
        <row r="2972">
          <cell r="K2972">
            <v>2020</v>
          </cell>
          <cell r="X2972">
            <v>11386679</v>
          </cell>
          <cell r="AE2972" t="str">
            <v>New Revenue Mains</v>
          </cell>
        </row>
        <row r="2973">
          <cell r="K2973">
            <v>2027</v>
          </cell>
          <cell r="X2973">
            <v>13535172</v>
          </cell>
          <cell r="AE2973" t="str">
            <v>New Revenue Mains</v>
          </cell>
        </row>
        <row r="2974">
          <cell r="K2974">
            <v>2023</v>
          </cell>
          <cell r="X2974">
            <v>12262200</v>
          </cell>
          <cell r="AE2974" t="str">
            <v>New Revenue Mains</v>
          </cell>
        </row>
        <row r="2975">
          <cell r="K2975">
            <v>2019</v>
          </cell>
          <cell r="X2975">
            <v>322872</v>
          </cell>
          <cell r="AE2975" t="str">
            <v>New Revenue Services</v>
          </cell>
        </row>
        <row r="2976">
          <cell r="K2976">
            <v>2023</v>
          </cell>
          <cell r="X2976">
            <v>356388</v>
          </cell>
          <cell r="AE2976" t="str">
            <v>New Revenue Services</v>
          </cell>
        </row>
        <row r="2977">
          <cell r="K2977">
            <v>2022</v>
          </cell>
          <cell r="X2977">
            <v>347711</v>
          </cell>
          <cell r="AE2977" t="str">
            <v>New Revenue Services</v>
          </cell>
        </row>
        <row r="2978">
          <cell r="K2978">
            <v>2018</v>
          </cell>
          <cell r="X2978">
            <v>345928.11</v>
          </cell>
          <cell r="AE2978" t="str">
            <v>New Revenue Services</v>
          </cell>
        </row>
        <row r="2979">
          <cell r="K2979">
            <v>2029</v>
          </cell>
          <cell r="X2979">
            <v>12160.8</v>
          </cell>
          <cell r="AE2979" t="str">
            <v>Measuring and Regulation Station Equipment</v>
          </cell>
        </row>
        <row r="2980">
          <cell r="K2980">
            <v>2019</v>
          </cell>
          <cell r="X2980">
            <v>9499.92</v>
          </cell>
          <cell r="AE2980" t="str">
            <v>Measuring and Regulation Station Equipment</v>
          </cell>
        </row>
        <row r="2981">
          <cell r="K2981">
            <v>2021</v>
          </cell>
          <cell r="X2981">
            <v>74857.08</v>
          </cell>
          <cell r="AE2981" t="str">
            <v>Measuring and Regulation Station Equipment</v>
          </cell>
        </row>
        <row r="2982">
          <cell r="K2982">
            <v>2020</v>
          </cell>
          <cell r="X2982">
            <v>3843.72</v>
          </cell>
          <cell r="AE2982" t="str">
            <v>Measuring and Regulation Station Equipment</v>
          </cell>
        </row>
        <row r="2983">
          <cell r="K2983">
            <v>2019</v>
          </cell>
          <cell r="X2983">
            <v>3750</v>
          </cell>
          <cell r="AE2983" t="str">
            <v>Measuring and Regulation Station Equipment</v>
          </cell>
        </row>
        <row r="2984">
          <cell r="K2984">
            <v>2022</v>
          </cell>
          <cell r="X2984">
            <v>4038.36</v>
          </cell>
          <cell r="AE2984" t="str">
            <v>Measuring and Regulation Station Equipment</v>
          </cell>
        </row>
        <row r="2985">
          <cell r="K2985">
            <v>2023</v>
          </cell>
          <cell r="X2985">
            <v>524311.07999999996</v>
          </cell>
          <cell r="AE2985" t="str">
            <v>Measuring and Regulation Station Equipment</v>
          </cell>
        </row>
        <row r="2986">
          <cell r="K2986">
            <v>2018</v>
          </cell>
          <cell r="X2986">
            <v>75000</v>
          </cell>
          <cell r="AE2986" t="str">
            <v>Measuring and Regulation Station Equipment</v>
          </cell>
        </row>
        <row r="2987">
          <cell r="K2987">
            <v>2029</v>
          </cell>
          <cell r="X2987">
            <v>32002.080000000002</v>
          </cell>
          <cell r="AE2987" t="str">
            <v>Measuring and Regulation Station Equipment</v>
          </cell>
        </row>
        <row r="2988">
          <cell r="K2988">
            <v>2028</v>
          </cell>
          <cell r="X2988">
            <v>593209.92000000004</v>
          </cell>
          <cell r="AE2988" t="str">
            <v>Measuring and Regulation Station Equipment</v>
          </cell>
        </row>
        <row r="2989">
          <cell r="K2989">
            <v>2022</v>
          </cell>
          <cell r="X2989">
            <v>26922.240000000002</v>
          </cell>
          <cell r="AE2989" t="str">
            <v>Measuring and Regulation Station Equipment</v>
          </cell>
        </row>
        <row r="2990">
          <cell r="K2990">
            <v>2020</v>
          </cell>
          <cell r="X2990">
            <v>146062.56</v>
          </cell>
          <cell r="AE2990" t="str">
            <v>Measuring and Regulation Station Equipment</v>
          </cell>
        </row>
        <row r="2991">
          <cell r="K2991">
            <v>2021</v>
          </cell>
          <cell r="X2991">
            <v>1900000.08</v>
          </cell>
          <cell r="AE2991" t="str">
            <v>Measuring and Regulation Station Equipment</v>
          </cell>
        </row>
        <row r="2992">
          <cell r="K2992">
            <v>2026</v>
          </cell>
          <cell r="X2992">
            <v>169387.68</v>
          </cell>
          <cell r="AE2992" t="str">
            <v>Measuring and Regulation Station Equipment</v>
          </cell>
        </row>
        <row r="2993">
          <cell r="K2993">
            <v>2027</v>
          </cell>
          <cell r="X2993">
            <v>173622.48</v>
          </cell>
          <cell r="AE2993" t="str">
            <v>Measuring and Regulation Station Equipment</v>
          </cell>
        </row>
        <row r="2994">
          <cell r="K2994">
            <v>2022</v>
          </cell>
          <cell r="X2994">
            <v>0</v>
          </cell>
          <cell r="AE2994" t="str">
            <v>Transportation Vehicles</v>
          </cell>
        </row>
        <row r="2995">
          <cell r="K2995">
            <v>2022</v>
          </cell>
          <cell r="X2995">
            <v>395990</v>
          </cell>
          <cell r="AE2995" t="str">
            <v>Transportation Vehicles</v>
          </cell>
        </row>
        <row r="2996">
          <cell r="K2996">
            <v>2020</v>
          </cell>
          <cell r="X2996">
            <v>0</v>
          </cell>
          <cell r="AE2996" t="str">
            <v>Transportation Vehicles</v>
          </cell>
        </row>
        <row r="2997">
          <cell r="K2997">
            <v>2027</v>
          </cell>
          <cell r="X2997">
            <v>0</v>
          </cell>
          <cell r="AE2997" t="str">
            <v>Testing and Measuring Equipment</v>
          </cell>
        </row>
        <row r="2998">
          <cell r="K2998">
            <v>2020</v>
          </cell>
          <cell r="X2998">
            <v>0</v>
          </cell>
          <cell r="AE2998" t="str">
            <v>Testing and Measuring Equipment</v>
          </cell>
        </row>
        <row r="2999">
          <cell r="K2999">
            <v>2025</v>
          </cell>
          <cell r="X2999">
            <v>0</v>
          </cell>
          <cell r="AE2999" t="str">
            <v>Testing and Measuring Equipment</v>
          </cell>
        </row>
        <row r="3000">
          <cell r="K3000">
            <v>2029</v>
          </cell>
          <cell r="X3000">
            <v>0</v>
          </cell>
          <cell r="AE3000" t="str">
            <v>Testing and Measuring Equipment</v>
          </cell>
        </row>
        <row r="3001">
          <cell r="K3001">
            <v>2018</v>
          </cell>
          <cell r="X3001">
            <v>0</v>
          </cell>
          <cell r="AE3001" t="str">
            <v>Power Operated Equipment</v>
          </cell>
        </row>
        <row r="3002">
          <cell r="K3002">
            <v>2019</v>
          </cell>
          <cell r="X3002">
            <v>0</v>
          </cell>
          <cell r="AE3002" t="str">
            <v>Office Equipment</v>
          </cell>
        </row>
        <row r="3003">
          <cell r="K3003">
            <v>2018</v>
          </cell>
          <cell r="X3003">
            <v>0</v>
          </cell>
          <cell r="AE3003" t="str">
            <v>Office Equipment</v>
          </cell>
        </row>
        <row r="3004">
          <cell r="K3004">
            <v>2022</v>
          </cell>
          <cell r="X3004">
            <v>0</v>
          </cell>
          <cell r="AE3004" t="str">
            <v>Office Equipment</v>
          </cell>
        </row>
        <row r="3005">
          <cell r="K3005">
            <v>2028</v>
          </cell>
          <cell r="X3005">
            <v>0</v>
          </cell>
          <cell r="AE3005" t="str">
            <v>Office Equipment</v>
          </cell>
        </row>
        <row r="3006">
          <cell r="K3006">
            <v>2020</v>
          </cell>
          <cell r="X3006">
            <v>0</v>
          </cell>
          <cell r="AE3006" t="str">
            <v>Improvements to Property</v>
          </cell>
        </row>
        <row r="3007">
          <cell r="K3007">
            <v>2018</v>
          </cell>
          <cell r="X3007">
            <v>0</v>
          </cell>
          <cell r="AE3007" t="str">
            <v>Improvements to Property</v>
          </cell>
        </row>
        <row r="3008">
          <cell r="K3008">
            <v>2027</v>
          </cell>
          <cell r="X3008">
            <v>0</v>
          </cell>
          <cell r="AE3008" t="str">
            <v>Communication Equipment</v>
          </cell>
        </row>
        <row r="3009">
          <cell r="K3009">
            <v>2024</v>
          </cell>
          <cell r="X3009">
            <v>0</v>
          </cell>
          <cell r="AE3009" t="str">
            <v>Communication Equipment</v>
          </cell>
        </row>
        <row r="3010">
          <cell r="K3010">
            <v>2023</v>
          </cell>
          <cell r="X3010">
            <v>0</v>
          </cell>
          <cell r="AE3010" t="str">
            <v>Communication Equipment</v>
          </cell>
        </row>
        <row r="3011">
          <cell r="K3011">
            <v>2026</v>
          </cell>
          <cell r="X3011">
            <v>0</v>
          </cell>
          <cell r="AE3011" t="str">
            <v>Regulators</v>
          </cell>
        </row>
        <row r="3012">
          <cell r="K3012">
            <v>2029</v>
          </cell>
          <cell r="X3012">
            <v>65604</v>
          </cell>
          <cell r="AE3012" t="str">
            <v>Regulators</v>
          </cell>
        </row>
        <row r="3013">
          <cell r="K3013">
            <v>2028</v>
          </cell>
          <cell r="X3013">
            <v>64007</v>
          </cell>
          <cell r="AE3013" t="str">
            <v>Regulators</v>
          </cell>
        </row>
        <row r="3014">
          <cell r="K3014">
            <v>2021</v>
          </cell>
          <cell r="X3014">
            <v>0</v>
          </cell>
          <cell r="AE3014" t="str">
            <v>Regulators</v>
          </cell>
        </row>
        <row r="3015">
          <cell r="K3015">
            <v>2020</v>
          </cell>
          <cell r="X3015">
            <v>52535</v>
          </cell>
          <cell r="AE3015" t="str">
            <v>Regulators</v>
          </cell>
        </row>
        <row r="3016">
          <cell r="K3016">
            <v>2019</v>
          </cell>
          <cell r="X3016">
            <v>30755</v>
          </cell>
          <cell r="AE3016" t="str">
            <v>Regulators</v>
          </cell>
        </row>
        <row r="3017">
          <cell r="K3017">
            <v>2029</v>
          </cell>
          <cell r="X3017">
            <v>39360</v>
          </cell>
          <cell r="AE3017" t="str">
            <v>Regulators</v>
          </cell>
        </row>
        <row r="3018">
          <cell r="K3018">
            <v>2018</v>
          </cell>
          <cell r="X3018">
            <v>30662.45</v>
          </cell>
          <cell r="AE3018" t="str">
            <v>Regulators</v>
          </cell>
        </row>
        <row r="3019">
          <cell r="K3019">
            <v>2028</v>
          </cell>
          <cell r="X3019">
            <v>38400</v>
          </cell>
          <cell r="AE3019" t="str">
            <v>Regulators</v>
          </cell>
        </row>
        <row r="3020">
          <cell r="K3020">
            <v>2026</v>
          </cell>
          <cell r="X3020">
            <v>182760</v>
          </cell>
          <cell r="AE3020" t="str">
            <v>Regulators</v>
          </cell>
        </row>
        <row r="3021">
          <cell r="K3021">
            <v>2024</v>
          </cell>
          <cell r="X3021">
            <v>173952</v>
          </cell>
          <cell r="AE3021" t="str">
            <v>Regulators</v>
          </cell>
        </row>
        <row r="3022">
          <cell r="K3022">
            <v>2018</v>
          </cell>
          <cell r="X3022">
            <v>550682.14</v>
          </cell>
          <cell r="AE3022" t="str">
            <v>Meter/Reg Install - Comm</v>
          </cell>
        </row>
        <row r="3023">
          <cell r="K3023">
            <v>2026</v>
          </cell>
          <cell r="X3023">
            <v>14616</v>
          </cell>
          <cell r="AE3023" t="str">
            <v>Meter/Reg Install - Comm</v>
          </cell>
        </row>
        <row r="3024">
          <cell r="K3024">
            <v>2020</v>
          </cell>
          <cell r="X3024">
            <v>12612</v>
          </cell>
          <cell r="AE3024" t="str">
            <v>Meter/Reg Install - Comm</v>
          </cell>
        </row>
        <row r="3025">
          <cell r="K3025">
            <v>2019</v>
          </cell>
          <cell r="X3025">
            <v>12300</v>
          </cell>
          <cell r="AE3025" t="str">
            <v>Meter/Reg Install - Comm</v>
          </cell>
        </row>
        <row r="3026">
          <cell r="K3026">
            <v>2022</v>
          </cell>
          <cell r="X3026">
            <v>20975</v>
          </cell>
          <cell r="AE3026" t="str">
            <v>Meter/Reg Install - Comm</v>
          </cell>
        </row>
        <row r="3027">
          <cell r="K3027">
            <v>2023</v>
          </cell>
          <cell r="X3027">
            <v>9048</v>
          </cell>
          <cell r="AE3027" t="str">
            <v>Meter/Reg Install - Comm</v>
          </cell>
        </row>
        <row r="3028">
          <cell r="K3028">
            <v>2020</v>
          </cell>
          <cell r="X3028">
            <v>8400</v>
          </cell>
          <cell r="AE3028" t="str">
            <v>Meter/Reg Install - Comm</v>
          </cell>
        </row>
        <row r="3029">
          <cell r="K3029">
            <v>2025</v>
          </cell>
          <cell r="X3029">
            <v>9504</v>
          </cell>
          <cell r="AE3029" t="str">
            <v>Meter/Reg Install - Comm</v>
          </cell>
        </row>
        <row r="3030">
          <cell r="K3030">
            <v>2019</v>
          </cell>
          <cell r="X3030">
            <v>8196</v>
          </cell>
          <cell r="AE3030" t="str">
            <v>Meter/Reg Install - Comm</v>
          </cell>
        </row>
        <row r="3031">
          <cell r="K3031">
            <v>2026</v>
          </cell>
          <cell r="X3031">
            <v>9744</v>
          </cell>
          <cell r="AE3031" t="str">
            <v>Meter/Reg Install - Comm</v>
          </cell>
        </row>
        <row r="3032">
          <cell r="K3032">
            <v>2019</v>
          </cell>
          <cell r="X3032">
            <v>155807</v>
          </cell>
          <cell r="AE3032" t="str">
            <v>Meter/Reg Install - Comm</v>
          </cell>
        </row>
        <row r="3033">
          <cell r="K3033">
            <v>2019</v>
          </cell>
          <cell r="X3033">
            <v>38951</v>
          </cell>
          <cell r="AE3033" t="str">
            <v>Meter/Reg Install - Comm</v>
          </cell>
        </row>
        <row r="3034">
          <cell r="K3034">
            <v>2028</v>
          </cell>
          <cell r="X3034">
            <v>48647</v>
          </cell>
          <cell r="AE3034" t="str">
            <v>Meter/Reg Install - Comm</v>
          </cell>
        </row>
        <row r="3035">
          <cell r="K3035">
            <v>2024</v>
          </cell>
          <cell r="X3035">
            <v>44075</v>
          </cell>
          <cell r="AE3035" t="str">
            <v>Meter/Reg Install - Comm</v>
          </cell>
        </row>
        <row r="3036">
          <cell r="K3036">
            <v>2023</v>
          </cell>
          <cell r="X3036">
            <v>0</v>
          </cell>
          <cell r="AE3036" t="str">
            <v>Alternative Fueling Stations</v>
          </cell>
        </row>
        <row r="3037">
          <cell r="K3037">
            <v>2022</v>
          </cell>
          <cell r="X3037">
            <v>0</v>
          </cell>
          <cell r="AE3037" t="str">
            <v>Alternative Fueling Stations</v>
          </cell>
        </row>
        <row r="3038">
          <cell r="K3038">
            <v>2028</v>
          </cell>
          <cell r="X3038">
            <v>0</v>
          </cell>
          <cell r="AE3038" t="str">
            <v>Alternative Fueling Stations</v>
          </cell>
        </row>
        <row r="3039">
          <cell r="K3039">
            <v>2025</v>
          </cell>
          <cell r="X3039">
            <v>0</v>
          </cell>
          <cell r="AE3039" t="str">
            <v>Alternative Fueling Stations</v>
          </cell>
        </row>
        <row r="3040">
          <cell r="K3040">
            <v>2023</v>
          </cell>
          <cell r="X3040">
            <v>0</v>
          </cell>
          <cell r="AE3040" t="str">
            <v>Alternative Fueling Stations</v>
          </cell>
        </row>
        <row r="3041">
          <cell r="K3041">
            <v>2020</v>
          </cell>
          <cell r="X3041">
            <v>11028</v>
          </cell>
          <cell r="AE3041" t="str">
            <v>Municipal Improvements</v>
          </cell>
        </row>
        <row r="3042">
          <cell r="K3042">
            <v>2022</v>
          </cell>
          <cell r="X3042">
            <v>12156</v>
          </cell>
          <cell r="AE3042" t="str">
            <v>Municipal Improvements</v>
          </cell>
        </row>
        <row r="3043">
          <cell r="K3043">
            <v>2018</v>
          </cell>
          <cell r="X3043">
            <v>0</v>
          </cell>
          <cell r="AE3043" t="str">
            <v>Misc. Non-Revenue Producing</v>
          </cell>
        </row>
        <row r="3044">
          <cell r="K3044">
            <v>2020</v>
          </cell>
          <cell r="X3044">
            <v>0</v>
          </cell>
          <cell r="AE3044" t="str">
            <v>Misc. Non-Revenue Producing</v>
          </cell>
        </row>
        <row r="3045">
          <cell r="K3045">
            <v>2023</v>
          </cell>
          <cell r="X3045">
            <v>0</v>
          </cell>
          <cell r="AE3045" t="str">
            <v>Misc. Non-Revenue Producing</v>
          </cell>
        </row>
        <row r="3046">
          <cell r="K3046">
            <v>2020</v>
          </cell>
          <cell r="X3046">
            <v>0</v>
          </cell>
          <cell r="AE3046" t="str">
            <v>Misc. Non-Revenue Producing</v>
          </cell>
        </row>
        <row r="3047">
          <cell r="K3047">
            <v>2019</v>
          </cell>
          <cell r="X3047">
            <v>0</v>
          </cell>
          <cell r="AE3047" t="str">
            <v>Misc. Non-Revenue Producing</v>
          </cell>
        </row>
        <row r="3048">
          <cell r="K3048">
            <v>2025</v>
          </cell>
          <cell r="X3048">
            <v>11592</v>
          </cell>
          <cell r="AE3048" t="str">
            <v>Cathodic Protection</v>
          </cell>
        </row>
        <row r="3049">
          <cell r="K3049">
            <v>2023</v>
          </cell>
          <cell r="X3049">
            <v>11039</v>
          </cell>
          <cell r="AE3049" t="str">
            <v>Cathodic Protection</v>
          </cell>
        </row>
        <row r="3050">
          <cell r="K3050">
            <v>2026</v>
          </cell>
          <cell r="X3050">
            <v>11891</v>
          </cell>
          <cell r="AE3050" t="str">
            <v>Cathodic Protection</v>
          </cell>
        </row>
        <row r="3051">
          <cell r="K3051">
            <v>2020</v>
          </cell>
          <cell r="X3051">
            <v>0</v>
          </cell>
          <cell r="AE3051" t="str">
            <v>Tools and Shop Equipment</v>
          </cell>
        </row>
        <row r="3052">
          <cell r="K3052">
            <v>2021</v>
          </cell>
          <cell r="X3052">
            <v>17400</v>
          </cell>
          <cell r="AE3052" t="str">
            <v>Tools and Shop Equipment</v>
          </cell>
        </row>
        <row r="3053">
          <cell r="K3053">
            <v>2018</v>
          </cell>
          <cell r="X3053">
            <v>0</v>
          </cell>
          <cell r="AE3053" t="str">
            <v>Tools and Shop Equipment</v>
          </cell>
        </row>
        <row r="3054">
          <cell r="K3054">
            <v>2023</v>
          </cell>
          <cell r="X3054">
            <v>14903</v>
          </cell>
          <cell r="AE3054" t="str">
            <v>Meter/Reg Install - Res</v>
          </cell>
        </row>
        <row r="3055">
          <cell r="K3055">
            <v>2021</v>
          </cell>
          <cell r="X3055">
            <v>1572</v>
          </cell>
          <cell r="AE3055" t="str">
            <v>Meter/Reg Install - Res</v>
          </cell>
        </row>
        <row r="3056">
          <cell r="K3056">
            <v>2028</v>
          </cell>
          <cell r="X3056">
            <v>16860</v>
          </cell>
          <cell r="AE3056" t="str">
            <v>Meter/Reg Install - Res</v>
          </cell>
        </row>
        <row r="3057">
          <cell r="K3057">
            <v>2024</v>
          </cell>
          <cell r="X3057">
            <v>1692</v>
          </cell>
          <cell r="AE3057" t="str">
            <v>Meter/Reg Install - Res</v>
          </cell>
        </row>
        <row r="3058">
          <cell r="K3058">
            <v>2020</v>
          </cell>
          <cell r="X3058">
            <v>210120</v>
          </cell>
          <cell r="AE3058" t="str">
            <v>Service Line Replacements</v>
          </cell>
        </row>
        <row r="3059">
          <cell r="K3059">
            <v>2021</v>
          </cell>
          <cell r="X3059">
            <v>9264</v>
          </cell>
          <cell r="AE3059" t="str">
            <v>Municipal Improvements</v>
          </cell>
        </row>
        <row r="3060">
          <cell r="K3060">
            <v>2027</v>
          </cell>
          <cell r="X3060">
            <v>12408</v>
          </cell>
          <cell r="AE3060" t="str">
            <v>Municipal Improvements</v>
          </cell>
        </row>
        <row r="3061">
          <cell r="K3061">
            <v>2019</v>
          </cell>
          <cell r="X3061">
            <v>33600</v>
          </cell>
          <cell r="AE3061" t="str">
            <v>Municipal Improvements</v>
          </cell>
        </row>
        <row r="3062">
          <cell r="K3062">
            <v>2024</v>
          </cell>
          <cell r="X3062">
            <v>42888</v>
          </cell>
          <cell r="AE3062" t="str">
            <v>Municipal Improvements</v>
          </cell>
        </row>
        <row r="3063">
          <cell r="K3063">
            <v>2023</v>
          </cell>
          <cell r="X3063">
            <v>10212</v>
          </cell>
          <cell r="AE3063" t="str">
            <v>Municipal Improvements</v>
          </cell>
        </row>
        <row r="3064">
          <cell r="K3064">
            <v>2019</v>
          </cell>
          <cell r="X3064">
            <v>0</v>
          </cell>
          <cell r="AE3064" t="str">
            <v>Misc. Non-Revenue Producing</v>
          </cell>
        </row>
        <row r="3065">
          <cell r="K3065">
            <v>2023</v>
          </cell>
          <cell r="X3065">
            <v>0</v>
          </cell>
          <cell r="AE3065" t="str">
            <v>Misc. Non-Revenue Producing</v>
          </cell>
        </row>
        <row r="3066">
          <cell r="K3066">
            <v>2025</v>
          </cell>
          <cell r="X3066">
            <v>0</v>
          </cell>
          <cell r="AE3066" t="str">
            <v>Misc. Non-Revenue Producing</v>
          </cell>
        </row>
        <row r="3067">
          <cell r="K3067">
            <v>2028</v>
          </cell>
          <cell r="X3067">
            <v>0</v>
          </cell>
          <cell r="AE3067" t="str">
            <v>Misc. Non-Revenue Producing</v>
          </cell>
        </row>
        <row r="3068">
          <cell r="K3068">
            <v>2025</v>
          </cell>
          <cell r="X3068">
            <v>0</v>
          </cell>
          <cell r="AE3068" t="str">
            <v>Misc. Non-Revenue Producing</v>
          </cell>
        </row>
        <row r="3069">
          <cell r="K3069">
            <v>2019</v>
          </cell>
          <cell r="X3069">
            <v>0</v>
          </cell>
          <cell r="AE3069" t="str">
            <v>Misc. Non-Revenue Producing</v>
          </cell>
        </row>
        <row r="3070">
          <cell r="K3070">
            <v>2029</v>
          </cell>
          <cell r="X3070">
            <v>0</v>
          </cell>
          <cell r="AE3070" t="str">
            <v>Misc. Non-Revenue Producing</v>
          </cell>
        </row>
        <row r="3071">
          <cell r="K3071">
            <v>2026</v>
          </cell>
          <cell r="X3071">
            <v>0</v>
          </cell>
          <cell r="AE3071" t="str">
            <v>Misc. Non-Revenue Producing</v>
          </cell>
        </row>
        <row r="3072">
          <cell r="K3072">
            <v>2020</v>
          </cell>
          <cell r="X3072">
            <v>0</v>
          </cell>
          <cell r="AE3072" t="str">
            <v>Misc. Non-Revenue Producing</v>
          </cell>
        </row>
        <row r="3073">
          <cell r="K3073">
            <v>2019</v>
          </cell>
          <cell r="X3073">
            <v>0</v>
          </cell>
          <cell r="AE3073" t="str">
            <v>Misc. Non-Revenue Producing</v>
          </cell>
        </row>
        <row r="3074">
          <cell r="K3074">
            <v>2021</v>
          </cell>
          <cell r="X3074">
            <v>0</v>
          </cell>
          <cell r="AE3074" t="str">
            <v>Misc. Non-Revenue Producing</v>
          </cell>
        </row>
        <row r="3075">
          <cell r="K3075">
            <v>2019</v>
          </cell>
          <cell r="X3075">
            <v>0</v>
          </cell>
          <cell r="AE3075" t="str">
            <v>Misc. Non-Revenue Producing</v>
          </cell>
        </row>
        <row r="3076">
          <cell r="K3076">
            <v>2020</v>
          </cell>
          <cell r="X3076">
            <v>0</v>
          </cell>
          <cell r="AE3076" t="str">
            <v>Misc. Non-Revenue Producing</v>
          </cell>
        </row>
        <row r="3077">
          <cell r="K3077">
            <v>2028</v>
          </cell>
          <cell r="X3077">
            <v>0</v>
          </cell>
          <cell r="AE3077" t="str">
            <v>Misc. Non-Revenue Producing</v>
          </cell>
        </row>
        <row r="3078">
          <cell r="K3078">
            <v>2022</v>
          </cell>
          <cell r="X3078">
            <v>0</v>
          </cell>
          <cell r="AE3078" t="str">
            <v>Misc. Non-Revenue Producing</v>
          </cell>
        </row>
        <row r="3079">
          <cell r="K3079">
            <v>2028</v>
          </cell>
          <cell r="X3079">
            <v>0</v>
          </cell>
          <cell r="AE3079" t="str">
            <v>Misc. Non-Revenue Producing</v>
          </cell>
        </row>
        <row r="3080">
          <cell r="K3080">
            <v>2026</v>
          </cell>
          <cell r="X3080">
            <v>0</v>
          </cell>
          <cell r="AE3080" t="str">
            <v>Misc. Non-Revenue Producing</v>
          </cell>
        </row>
        <row r="3081">
          <cell r="K3081">
            <v>2029</v>
          </cell>
          <cell r="X3081">
            <v>0</v>
          </cell>
          <cell r="AE3081" t="str">
            <v>Misc. Non-Revenue Producing</v>
          </cell>
        </row>
        <row r="3082">
          <cell r="K3082">
            <v>2018</v>
          </cell>
          <cell r="X3082">
            <v>0</v>
          </cell>
          <cell r="AE3082" t="str">
            <v>Cast Iron/Bare Steel Main Repl.</v>
          </cell>
        </row>
        <row r="3083">
          <cell r="K3083">
            <v>2020</v>
          </cell>
          <cell r="X3083">
            <v>50424</v>
          </cell>
          <cell r="AE3083" t="str">
            <v>Tools and Shop Equipment</v>
          </cell>
        </row>
        <row r="3084">
          <cell r="K3084">
            <v>2022</v>
          </cell>
          <cell r="X3084">
            <v>56568</v>
          </cell>
          <cell r="AE3084" t="str">
            <v>Tools and Shop Equipment</v>
          </cell>
        </row>
        <row r="3085">
          <cell r="K3085">
            <v>2026</v>
          </cell>
          <cell r="X3085">
            <v>62448</v>
          </cell>
          <cell r="AE3085" t="str">
            <v>Tools and Shop Equipment</v>
          </cell>
        </row>
        <row r="3086">
          <cell r="K3086">
            <v>2025</v>
          </cell>
          <cell r="X3086">
            <v>79200</v>
          </cell>
          <cell r="AE3086" t="str">
            <v>Tools and Shop Equipment</v>
          </cell>
        </row>
        <row r="3087">
          <cell r="K3087">
            <v>2024</v>
          </cell>
          <cell r="X3087">
            <v>0</v>
          </cell>
          <cell r="AE3087" t="str">
            <v>Tools and Shop Equipment</v>
          </cell>
        </row>
        <row r="3088">
          <cell r="K3088">
            <v>2024</v>
          </cell>
          <cell r="X3088">
            <v>84852</v>
          </cell>
          <cell r="AE3088" t="str">
            <v>New Revenue Services</v>
          </cell>
        </row>
        <row r="3089">
          <cell r="K3089">
            <v>2026</v>
          </cell>
          <cell r="X3089">
            <v>802367</v>
          </cell>
          <cell r="AE3089" t="str">
            <v>New Revenue Services</v>
          </cell>
        </row>
        <row r="3090">
          <cell r="K3090">
            <v>2018</v>
          </cell>
          <cell r="X3090">
            <v>668838.72</v>
          </cell>
          <cell r="AE3090" t="str">
            <v>New Revenue Services</v>
          </cell>
        </row>
        <row r="3091">
          <cell r="K3091">
            <v>2023</v>
          </cell>
          <cell r="X3091">
            <v>395988</v>
          </cell>
          <cell r="AE3091" t="str">
            <v>New Revenue Services</v>
          </cell>
        </row>
        <row r="3092">
          <cell r="K3092">
            <v>2026</v>
          </cell>
          <cell r="X3092">
            <v>3837971</v>
          </cell>
          <cell r="AE3092" t="str">
            <v>New Revenue Services</v>
          </cell>
        </row>
        <row r="3093">
          <cell r="K3093">
            <v>2024</v>
          </cell>
          <cell r="X3093">
            <v>3653039</v>
          </cell>
          <cell r="AE3093" t="str">
            <v>New Revenue Services</v>
          </cell>
        </row>
        <row r="3094">
          <cell r="K3094">
            <v>2026</v>
          </cell>
          <cell r="X3094">
            <v>3508992</v>
          </cell>
          <cell r="AE3094" t="str">
            <v>New Revenue Services</v>
          </cell>
        </row>
        <row r="3095">
          <cell r="K3095">
            <v>2025</v>
          </cell>
          <cell r="X3095">
            <v>380376</v>
          </cell>
          <cell r="AE3095" t="str">
            <v>New Revenue Services</v>
          </cell>
        </row>
        <row r="3096">
          <cell r="K3096">
            <v>2023</v>
          </cell>
          <cell r="X3096">
            <v>113136</v>
          </cell>
          <cell r="AE3096" t="str">
            <v>Regulators</v>
          </cell>
        </row>
        <row r="3097">
          <cell r="K3097">
            <v>2026</v>
          </cell>
          <cell r="X3097">
            <v>0</v>
          </cell>
          <cell r="AE3097" t="str">
            <v>Regulators</v>
          </cell>
        </row>
        <row r="3098">
          <cell r="K3098">
            <v>2029</v>
          </cell>
          <cell r="X3098">
            <v>0</v>
          </cell>
          <cell r="AE3098" t="str">
            <v>New Revenue Mains</v>
          </cell>
        </row>
        <row r="3099">
          <cell r="K3099">
            <v>2025</v>
          </cell>
          <cell r="X3099">
            <v>85286</v>
          </cell>
          <cell r="AE3099" t="str">
            <v>Transportation Vehicles</v>
          </cell>
        </row>
        <row r="3100">
          <cell r="K3100">
            <v>2020</v>
          </cell>
          <cell r="X3100">
            <v>0</v>
          </cell>
          <cell r="AE3100" t="str">
            <v>Testing and Measuring Equipment</v>
          </cell>
        </row>
        <row r="3101">
          <cell r="K3101">
            <v>2028</v>
          </cell>
          <cell r="X3101">
            <v>0</v>
          </cell>
          <cell r="AE3101" t="str">
            <v>Testing and Measuring Equipment</v>
          </cell>
        </row>
        <row r="3102">
          <cell r="K3102">
            <v>2023</v>
          </cell>
          <cell r="X3102">
            <v>0</v>
          </cell>
          <cell r="AE3102" t="str">
            <v>Testing and Measuring Equipment</v>
          </cell>
        </row>
        <row r="3103">
          <cell r="K3103">
            <v>2029</v>
          </cell>
          <cell r="X3103">
            <v>0</v>
          </cell>
          <cell r="AE3103" t="str">
            <v>Testing and Measuring Equipment</v>
          </cell>
        </row>
        <row r="3104">
          <cell r="K3104">
            <v>2018</v>
          </cell>
          <cell r="X3104">
            <v>23250</v>
          </cell>
          <cell r="AE3104" t="str">
            <v>Power Operated Equipment</v>
          </cell>
        </row>
        <row r="3105">
          <cell r="K3105">
            <v>2018</v>
          </cell>
          <cell r="X3105">
            <v>0</v>
          </cell>
          <cell r="AE3105" t="str">
            <v>Office Equipment</v>
          </cell>
        </row>
        <row r="3106">
          <cell r="K3106">
            <v>2026</v>
          </cell>
          <cell r="X3106">
            <v>0</v>
          </cell>
          <cell r="AE3106" t="str">
            <v>Improvements to Property</v>
          </cell>
        </row>
        <row r="3107">
          <cell r="K3107">
            <v>2029</v>
          </cell>
          <cell r="X3107">
            <v>134484</v>
          </cell>
          <cell r="AE3107" t="str">
            <v>Improvements to Property</v>
          </cell>
        </row>
        <row r="3108">
          <cell r="K3108">
            <v>2026</v>
          </cell>
          <cell r="X3108">
            <v>100000</v>
          </cell>
          <cell r="AE3108" t="str">
            <v>Communication Equipment</v>
          </cell>
        </row>
        <row r="3109">
          <cell r="K3109">
            <v>2020</v>
          </cell>
          <cell r="X3109">
            <v>190000</v>
          </cell>
          <cell r="AE3109" t="str">
            <v>Communication Equipment</v>
          </cell>
        </row>
        <row r="3110">
          <cell r="K3110">
            <v>2027</v>
          </cell>
          <cell r="X3110">
            <v>0</v>
          </cell>
          <cell r="AE3110" t="str">
            <v>Communication Equipment</v>
          </cell>
        </row>
        <row r="3111">
          <cell r="K3111">
            <v>2021</v>
          </cell>
          <cell r="X3111">
            <v>42024</v>
          </cell>
          <cell r="AE3111" t="str">
            <v>Main Replacements</v>
          </cell>
        </row>
        <row r="3112">
          <cell r="K3112">
            <v>2029</v>
          </cell>
          <cell r="X3112">
            <v>115212</v>
          </cell>
          <cell r="AE3112" t="str">
            <v>Main Replacements</v>
          </cell>
        </row>
        <row r="3113">
          <cell r="K3113">
            <v>2020</v>
          </cell>
          <cell r="X3113">
            <v>92255</v>
          </cell>
          <cell r="AE3113" t="str">
            <v>Main Replacements</v>
          </cell>
        </row>
        <row r="3114">
          <cell r="K3114">
            <v>2018</v>
          </cell>
          <cell r="X3114">
            <v>40020.81</v>
          </cell>
          <cell r="AE3114" t="str">
            <v>Main Replacements</v>
          </cell>
        </row>
        <row r="3115">
          <cell r="K3115">
            <v>2023</v>
          </cell>
          <cell r="X3115">
            <v>8831</v>
          </cell>
          <cell r="AE3115" t="str">
            <v>Main Replacements</v>
          </cell>
        </row>
        <row r="3116">
          <cell r="K3116">
            <v>2022</v>
          </cell>
          <cell r="X3116">
            <v>861515</v>
          </cell>
          <cell r="AE3116" t="str">
            <v>Main Replacements</v>
          </cell>
        </row>
        <row r="3117">
          <cell r="K3117">
            <v>2023</v>
          </cell>
          <cell r="X3117">
            <v>220764</v>
          </cell>
          <cell r="AE3117" t="str">
            <v>Main Replacements</v>
          </cell>
        </row>
        <row r="3118">
          <cell r="K3118">
            <v>2028</v>
          </cell>
          <cell r="X3118">
            <v>215376</v>
          </cell>
          <cell r="AE3118" t="str">
            <v>Main Replacements</v>
          </cell>
        </row>
        <row r="3119">
          <cell r="K3119">
            <v>2025</v>
          </cell>
          <cell r="X3119">
            <v>799992</v>
          </cell>
          <cell r="AE3119" t="str">
            <v>Main Replacements</v>
          </cell>
        </row>
        <row r="3120">
          <cell r="K3120">
            <v>2023</v>
          </cell>
          <cell r="X3120">
            <v>222072</v>
          </cell>
          <cell r="AE3120" t="str">
            <v>Main Replacements</v>
          </cell>
        </row>
        <row r="3121">
          <cell r="K3121">
            <v>2026</v>
          </cell>
          <cell r="X3121">
            <v>6095</v>
          </cell>
          <cell r="AE3121" t="str">
            <v>Regulators</v>
          </cell>
        </row>
        <row r="3122">
          <cell r="K3122">
            <v>2023</v>
          </cell>
          <cell r="X3122">
            <v>5652</v>
          </cell>
          <cell r="AE3122" t="str">
            <v>Regulators</v>
          </cell>
        </row>
        <row r="3123">
          <cell r="K3123">
            <v>2025</v>
          </cell>
          <cell r="X3123">
            <v>5940</v>
          </cell>
          <cell r="AE3123" t="str">
            <v>Regulators</v>
          </cell>
        </row>
        <row r="3124">
          <cell r="K3124">
            <v>2024</v>
          </cell>
          <cell r="X3124">
            <v>260928</v>
          </cell>
          <cell r="AE3124" t="str">
            <v>Meter/Reg Install - Res</v>
          </cell>
        </row>
        <row r="3125">
          <cell r="K3125">
            <v>2022</v>
          </cell>
          <cell r="X3125">
            <v>27600</v>
          </cell>
          <cell r="AE3125" t="str">
            <v>Meter/Reg Install - Res</v>
          </cell>
        </row>
        <row r="3126">
          <cell r="K3126">
            <v>2021</v>
          </cell>
          <cell r="X3126">
            <v>26916</v>
          </cell>
          <cell r="AE3126" t="str">
            <v>Meter/Reg Install - Res</v>
          </cell>
        </row>
        <row r="3127">
          <cell r="K3127">
            <v>2029</v>
          </cell>
          <cell r="X3127">
            <v>32796</v>
          </cell>
          <cell r="AE3127" t="str">
            <v>Meter/Reg Install - Res</v>
          </cell>
        </row>
        <row r="3128">
          <cell r="K3128">
            <v>2019</v>
          </cell>
          <cell r="X3128">
            <v>110700</v>
          </cell>
          <cell r="AE3128" t="str">
            <v>Meter/Reg Install - Res</v>
          </cell>
        </row>
        <row r="3129">
          <cell r="K3129">
            <v>2022</v>
          </cell>
          <cell r="X3129">
            <v>119208</v>
          </cell>
          <cell r="AE3129" t="str">
            <v>Meter/Reg Install - Res</v>
          </cell>
        </row>
        <row r="3130">
          <cell r="K3130">
            <v>2022</v>
          </cell>
          <cell r="X3130">
            <v>13248</v>
          </cell>
          <cell r="AE3130" t="str">
            <v>Meter/Reg Install - Res</v>
          </cell>
        </row>
        <row r="3131">
          <cell r="K3131">
            <v>2018</v>
          </cell>
          <cell r="X3131">
            <v>229546.52</v>
          </cell>
          <cell r="AE3131" t="str">
            <v>Meter/Reg Install - Res</v>
          </cell>
        </row>
        <row r="3132">
          <cell r="K3132">
            <v>2022</v>
          </cell>
          <cell r="X3132">
            <v>0</v>
          </cell>
          <cell r="AE3132" t="str">
            <v>Meter/Reg Install - Res</v>
          </cell>
        </row>
        <row r="3133">
          <cell r="K3133">
            <v>2027</v>
          </cell>
          <cell r="X3133">
            <v>0</v>
          </cell>
          <cell r="AE3133" t="str">
            <v>Meter/Reg Install - Res</v>
          </cell>
        </row>
        <row r="3134">
          <cell r="K3134">
            <v>2025</v>
          </cell>
          <cell r="X3134">
            <v>0</v>
          </cell>
          <cell r="AE3134" t="str">
            <v>Meter/Reg Install - Res</v>
          </cell>
        </row>
        <row r="3135">
          <cell r="K3135">
            <v>2026</v>
          </cell>
          <cell r="X3135">
            <v>0</v>
          </cell>
          <cell r="AE3135" t="str">
            <v>Meter/Reg Install - Res</v>
          </cell>
        </row>
        <row r="3136">
          <cell r="K3136">
            <v>2026</v>
          </cell>
          <cell r="X3136">
            <v>0</v>
          </cell>
          <cell r="AE3136" t="str">
            <v>Meter/Reg Install - Res</v>
          </cell>
        </row>
        <row r="3137">
          <cell r="K3137">
            <v>2029</v>
          </cell>
          <cell r="X3137">
            <v>2628</v>
          </cell>
          <cell r="AE3137" t="str">
            <v>Meter/Reg Install - Res</v>
          </cell>
        </row>
        <row r="3138">
          <cell r="K3138">
            <v>2025</v>
          </cell>
          <cell r="X3138">
            <v>21396</v>
          </cell>
          <cell r="AE3138" t="str">
            <v>Meter/Reg Install - Res</v>
          </cell>
        </row>
        <row r="3139">
          <cell r="K3139">
            <v>2027</v>
          </cell>
          <cell r="X3139">
            <v>2496</v>
          </cell>
          <cell r="AE3139" t="str">
            <v>Meter/Reg Install - Res</v>
          </cell>
        </row>
        <row r="3140">
          <cell r="K3140">
            <v>2024</v>
          </cell>
          <cell r="X3140">
            <v>20879</v>
          </cell>
          <cell r="AE3140" t="str">
            <v>Meter/Reg Install - Res</v>
          </cell>
        </row>
        <row r="3141">
          <cell r="K3141">
            <v>2025</v>
          </cell>
          <cell r="X3141">
            <v>0</v>
          </cell>
          <cell r="AE3141" t="str">
            <v>Alternative Fueling Stations</v>
          </cell>
        </row>
        <row r="3142">
          <cell r="K3142">
            <v>2027</v>
          </cell>
          <cell r="X3142">
            <v>0</v>
          </cell>
          <cell r="AE3142" t="str">
            <v>Alternative Fueling Stations</v>
          </cell>
        </row>
        <row r="3143">
          <cell r="K3143">
            <v>2029</v>
          </cell>
          <cell r="X3143">
            <v>0</v>
          </cell>
          <cell r="AE3143" t="str">
            <v>Alternative Fueling Stations</v>
          </cell>
        </row>
        <row r="3144">
          <cell r="K3144">
            <v>2028</v>
          </cell>
          <cell r="X3144">
            <v>0</v>
          </cell>
          <cell r="AE3144" t="str">
            <v>Alternative Fueling Stations</v>
          </cell>
        </row>
        <row r="3145">
          <cell r="K3145">
            <v>2027</v>
          </cell>
          <cell r="X3145">
            <v>0</v>
          </cell>
          <cell r="AE3145" t="str">
            <v>Alternative Fueling Stations</v>
          </cell>
        </row>
        <row r="3146">
          <cell r="K3146">
            <v>2018</v>
          </cell>
          <cell r="X3146">
            <v>0</v>
          </cell>
          <cell r="AE3146" t="str">
            <v>Alternative Fueling Stations</v>
          </cell>
        </row>
        <row r="3147">
          <cell r="K3147">
            <v>2026</v>
          </cell>
          <cell r="X3147">
            <v>0</v>
          </cell>
          <cell r="AE3147" t="str">
            <v>Alternative Fueling Stations</v>
          </cell>
        </row>
        <row r="3148">
          <cell r="K3148">
            <v>2029</v>
          </cell>
          <cell r="X3148">
            <v>0</v>
          </cell>
          <cell r="AE3148" t="str">
            <v>Alternative Fueling Stations</v>
          </cell>
        </row>
        <row r="3149">
          <cell r="K3149">
            <v>2026</v>
          </cell>
          <cell r="X3149">
            <v>60923</v>
          </cell>
          <cell r="AE3149" t="str">
            <v>Service Line Replacements</v>
          </cell>
        </row>
        <row r="3150">
          <cell r="K3150">
            <v>2024</v>
          </cell>
          <cell r="X3150">
            <v>115968</v>
          </cell>
          <cell r="AE3150" t="str">
            <v>Service Line Replacements</v>
          </cell>
        </row>
        <row r="3151">
          <cell r="K3151">
            <v>2024</v>
          </cell>
          <cell r="X3151">
            <v>28992</v>
          </cell>
          <cell r="AE3151" t="str">
            <v>Service Line Replacements</v>
          </cell>
        </row>
        <row r="3152">
          <cell r="K3152">
            <v>2019</v>
          </cell>
          <cell r="X3152">
            <v>180000</v>
          </cell>
          <cell r="AE3152" t="str">
            <v>Municipal Improvements</v>
          </cell>
        </row>
        <row r="3153">
          <cell r="K3153">
            <v>2027</v>
          </cell>
          <cell r="X3153">
            <v>265944</v>
          </cell>
          <cell r="AE3153" t="str">
            <v>Municipal Improvements</v>
          </cell>
        </row>
        <row r="3154">
          <cell r="K3154">
            <v>2024</v>
          </cell>
          <cell r="X3154">
            <v>918924</v>
          </cell>
          <cell r="AE3154" t="str">
            <v>Municipal Improvements</v>
          </cell>
        </row>
        <row r="3155">
          <cell r="K3155">
            <v>2019</v>
          </cell>
          <cell r="X3155">
            <v>8400</v>
          </cell>
          <cell r="AE3155" t="str">
            <v>Municipal Improvements</v>
          </cell>
        </row>
        <row r="3156">
          <cell r="K3156">
            <v>2029</v>
          </cell>
          <cell r="X3156">
            <v>3420</v>
          </cell>
          <cell r="AE3156" t="str">
            <v>Municipal Improvements</v>
          </cell>
        </row>
        <row r="3157">
          <cell r="K3157">
            <v>2022</v>
          </cell>
          <cell r="X3157">
            <v>2435</v>
          </cell>
          <cell r="AE3157" t="str">
            <v>Municipal Improvements</v>
          </cell>
        </row>
        <row r="3158">
          <cell r="K3158">
            <v>2020</v>
          </cell>
          <cell r="X3158">
            <v>8819</v>
          </cell>
          <cell r="AE3158" t="str">
            <v>Municipal Improvements</v>
          </cell>
        </row>
        <row r="3159">
          <cell r="K3159">
            <v>2025</v>
          </cell>
          <cell r="X3159">
            <v>2819</v>
          </cell>
          <cell r="AE3159" t="str">
            <v>Municipal Improvements</v>
          </cell>
        </row>
        <row r="3160">
          <cell r="K3160">
            <v>2025</v>
          </cell>
          <cell r="X3160">
            <v>5796</v>
          </cell>
          <cell r="AE3160" t="str">
            <v>Distribution System Improvements</v>
          </cell>
        </row>
        <row r="3161">
          <cell r="K3161">
            <v>2028</v>
          </cell>
          <cell r="X3161">
            <v>6240</v>
          </cell>
          <cell r="AE3161" t="str">
            <v>Distribution System Improvements</v>
          </cell>
        </row>
        <row r="3162">
          <cell r="K3162">
            <v>2023</v>
          </cell>
          <cell r="X3162">
            <v>865116</v>
          </cell>
          <cell r="AE3162" t="str">
            <v>Distribution System Improvements</v>
          </cell>
        </row>
        <row r="3163">
          <cell r="K3163">
            <v>2020</v>
          </cell>
          <cell r="X3163">
            <v>0</v>
          </cell>
          <cell r="AE3163" t="str">
            <v>Misc. Non-Revenue Producing</v>
          </cell>
        </row>
        <row r="3164">
          <cell r="K3164">
            <v>2021</v>
          </cell>
          <cell r="X3164">
            <v>0</v>
          </cell>
          <cell r="AE3164" t="str">
            <v>Misc. Non-Revenue Producing</v>
          </cell>
        </row>
        <row r="3165">
          <cell r="K3165">
            <v>2029</v>
          </cell>
          <cell r="X3165">
            <v>0</v>
          </cell>
          <cell r="AE3165" t="str">
            <v>Misc. Non-Revenue Producing</v>
          </cell>
        </row>
        <row r="3166">
          <cell r="K3166">
            <v>2021</v>
          </cell>
          <cell r="X3166">
            <v>1350000</v>
          </cell>
          <cell r="AE3166" t="str">
            <v>Cast Iron/Bare Steel Main Repl.</v>
          </cell>
        </row>
        <row r="3167">
          <cell r="K3167">
            <v>2019</v>
          </cell>
          <cell r="X3167">
            <v>674799.96</v>
          </cell>
          <cell r="AE3167" t="str">
            <v>Cast Iron/Bare Steel Main Repl.</v>
          </cell>
        </row>
        <row r="3168">
          <cell r="K3168">
            <v>2018</v>
          </cell>
          <cell r="X3168">
            <v>0</v>
          </cell>
          <cell r="AE3168" t="str">
            <v>Communication Equipment</v>
          </cell>
        </row>
        <row r="3169">
          <cell r="K3169">
            <v>2027</v>
          </cell>
          <cell r="X3169">
            <v>0</v>
          </cell>
          <cell r="AE3169" t="str">
            <v>Communication Equipment</v>
          </cell>
        </row>
        <row r="3170">
          <cell r="K3170">
            <v>2023</v>
          </cell>
          <cell r="X3170">
            <v>0</v>
          </cell>
          <cell r="AE3170" t="str">
            <v>Communication Equipment</v>
          </cell>
        </row>
        <row r="3171">
          <cell r="K3171">
            <v>2020</v>
          </cell>
          <cell r="X3171">
            <v>0</v>
          </cell>
          <cell r="AE3171" t="str">
            <v>Communication Equipment</v>
          </cell>
        </row>
        <row r="3172">
          <cell r="K3172">
            <v>2027</v>
          </cell>
          <cell r="X3172">
            <v>0</v>
          </cell>
          <cell r="AE3172" t="str">
            <v>Communication Equipment</v>
          </cell>
        </row>
        <row r="3173">
          <cell r="K3173">
            <v>2029</v>
          </cell>
          <cell r="X3173">
            <v>0</v>
          </cell>
          <cell r="AE3173" t="str">
            <v>Communication Equipment</v>
          </cell>
        </row>
        <row r="3174">
          <cell r="K3174">
            <v>2018</v>
          </cell>
          <cell r="X3174">
            <v>0</v>
          </cell>
          <cell r="AE3174" t="str">
            <v>Communication Equipment</v>
          </cell>
        </row>
        <row r="3175">
          <cell r="K3175">
            <v>2029</v>
          </cell>
          <cell r="X3175">
            <v>0</v>
          </cell>
          <cell r="AE3175" t="str">
            <v>Communication Equipment</v>
          </cell>
        </row>
        <row r="3176">
          <cell r="K3176">
            <v>2022</v>
          </cell>
          <cell r="X3176">
            <v>21540</v>
          </cell>
          <cell r="AE3176" t="str">
            <v>Main Replacements</v>
          </cell>
        </row>
        <row r="3177">
          <cell r="K3177">
            <v>2024</v>
          </cell>
          <cell r="X3177">
            <v>22632</v>
          </cell>
          <cell r="AE3177" t="str">
            <v>Main Replacements</v>
          </cell>
        </row>
        <row r="3178">
          <cell r="K3178">
            <v>2018</v>
          </cell>
          <cell r="X3178">
            <v>39120.29</v>
          </cell>
          <cell r="AE3178" t="str">
            <v>Main Replacements</v>
          </cell>
        </row>
        <row r="3179">
          <cell r="K3179">
            <v>2021</v>
          </cell>
          <cell r="X3179">
            <v>84048</v>
          </cell>
          <cell r="AE3179" t="str">
            <v>Main Replacements</v>
          </cell>
        </row>
        <row r="3180">
          <cell r="K3180">
            <v>2028</v>
          </cell>
          <cell r="X3180">
            <v>24972</v>
          </cell>
          <cell r="AE3180" t="str">
            <v>Main Replacements</v>
          </cell>
        </row>
        <row r="3181">
          <cell r="K3181">
            <v>2019</v>
          </cell>
          <cell r="X3181">
            <v>79992</v>
          </cell>
          <cell r="AE3181" t="str">
            <v>Main Replacements</v>
          </cell>
        </row>
        <row r="3182">
          <cell r="K3182">
            <v>2023</v>
          </cell>
          <cell r="X3182">
            <v>0</v>
          </cell>
          <cell r="AE3182" t="str">
            <v>Main Replacements</v>
          </cell>
        </row>
        <row r="3183">
          <cell r="K3183">
            <v>2022</v>
          </cell>
          <cell r="X3183">
            <v>0</v>
          </cell>
          <cell r="AE3183" t="str">
            <v>Main Replacements</v>
          </cell>
        </row>
        <row r="3184">
          <cell r="K3184">
            <v>2024</v>
          </cell>
          <cell r="X3184">
            <v>0</v>
          </cell>
          <cell r="AE3184" t="str">
            <v>Main Replacements</v>
          </cell>
        </row>
        <row r="3185">
          <cell r="K3185">
            <v>2019</v>
          </cell>
          <cell r="X3185">
            <v>0</v>
          </cell>
          <cell r="AE3185" t="str">
            <v>Main Replacements</v>
          </cell>
        </row>
        <row r="3186">
          <cell r="K3186">
            <v>2018</v>
          </cell>
          <cell r="X3186">
            <v>122645.96</v>
          </cell>
          <cell r="AE3186" t="str">
            <v>Main Replacements</v>
          </cell>
        </row>
        <row r="3187">
          <cell r="K3187">
            <v>2019</v>
          </cell>
          <cell r="X3187">
            <v>319992</v>
          </cell>
          <cell r="AE3187" t="str">
            <v>Main Replacements</v>
          </cell>
        </row>
        <row r="3188">
          <cell r="K3188">
            <v>2025</v>
          </cell>
          <cell r="X3188">
            <v>5940</v>
          </cell>
          <cell r="AE3188" t="str">
            <v>Regulators</v>
          </cell>
        </row>
        <row r="3189">
          <cell r="K3189">
            <v>2019</v>
          </cell>
          <cell r="X3189">
            <v>0</v>
          </cell>
          <cell r="AE3189" t="str">
            <v>Regulators</v>
          </cell>
        </row>
        <row r="3190">
          <cell r="K3190">
            <v>2026</v>
          </cell>
          <cell r="X3190">
            <v>0</v>
          </cell>
          <cell r="AE3190" t="str">
            <v>Regulators</v>
          </cell>
        </row>
        <row r="3191">
          <cell r="K3191">
            <v>2029</v>
          </cell>
          <cell r="X3191">
            <v>0</v>
          </cell>
          <cell r="AE3191" t="str">
            <v>Regulators</v>
          </cell>
        </row>
        <row r="3192">
          <cell r="K3192">
            <v>2026</v>
          </cell>
          <cell r="X3192">
            <v>0</v>
          </cell>
          <cell r="AE3192" t="str">
            <v>Regulators</v>
          </cell>
        </row>
        <row r="3193">
          <cell r="K3193">
            <v>2024</v>
          </cell>
          <cell r="X3193">
            <v>69587</v>
          </cell>
          <cell r="AE3193" t="str">
            <v>Regulators</v>
          </cell>
        </row>
        <row r="3194">
          <cell r="K3194">
            <v>2021</v>
          </cell>
          <cell r="X3194">
            <v>64608</v>
          </cell>
          <cell r="AE3194" t="str">
            <v>Regulators</v>
          </cell>
        </row>
        <row r="3195">
          <cell r="K3195">
            <v>2023</v>
          </cell>
          <cell r="X3195">
            <v>0</v>
          </cell>
          <cell r="AE3195" t="str">
            <v>Alternative Fueling Stations</v>
          </cell>
        </row>
        <row r="3196">
          <cell r="K3196">
            <v>2024</v>
          </cell>
          <cell r="X3196">
            <v>115968</v>
          </cell>
          <cell r="AE3196" t="str">
            <v>Service Line Replacements</v>
          </cell>
        </row>
        <row r="3197">
          <cell r="K3197">
            <v>2019</v>
          </cell>
          <cell r="X3197">
            <v>153755</v>
          </cell>
          <cell r="AE3197" t="str">
            <v>Service Line Replacements</v>
          </cell>
        </row>
        <row r="3198">
          <cell r="K3198">
            <v>2024</v>
          </cell>
          <cell r="X3198">
            <v>173952</v>
          </cell>
          <cell r="AE3198" t="str">
            <v>Service Line Replacements</v>
          </cell>
        </row>
        <row r="3199">
          <cell r="K3199">
            <v>2026</v>
          </cell>
          <cell r="X3199">
            <v>182760</v>
          </cell>
          <cell r="AE3199" t="str">
            <v>Service Line Replacements</v>
          </cell>
        </row>
        <row r="3200">
          <cell r="K3200">
            <v>2022</v>
          </cell>
          <cell r="X3200">
            <v>53844</v>
          </cell>
          <cell r="AE3200" t="str">
            <v>Service Line Replacements</v>
          </cell>
        </row>
        <row r="3201">
          <cell r="K3201">
            <v>2019</v>
          </cell>
          <cell r="X3201">
            <v>50003</v>
          </cell>
          <cell r="AE3201" t="str">
            <v>Service Line Replacements</v>
          </cell>
        </row>
        <row r="3202">
          <cell r="K3202">
            <v>2018</v>
          </cell>
          <cell r="X3202">
            <v>0</v>
          </cell>
          <cell r="AE3202" t="str">
            <v>Service Line Replacements</v>
          </cell>
        </row>
        <row r="3203">
          <cell r="K3203">
            <v>2029</v>
          </cell>
          <cell r="X3203">
            <v>0</v>
          </cell>
          <cell r="AE3203" t="str">
            <v>Service Line Replacements</v>
          </cell>
        </row>
        <row r="3204">
          <cell r="K3204">
            <v>2019</v>
          </cell>
          <cell r="X3204">
            <v>0</v>
          </cell>
          <cell r="AE3204" t="str">
            <v>Service Line Replacements</v>
          </cell>
        </row>
        <row r="3205">
          <cell r="K3205">
            <v>2019</v>
          </cell>
          <cell r="X3205">
            <v>717503</v>
          </cell>
          <cell r="AE3205" t="str">
            <v>Service Line Replacements</v>
          </cell>
        </row>
        <row r="3206">
          <cell r="K3206">
            <v>2020</v>
          </cell>
          <cell r="X3206">
            <v>735443</v>
          </cell>
          <cell r="AE3206" t="str">
            <v>Service Line Replacements</v>
          </cell>
        </row>
        <row r="3207">
          <cell r="K3207">
            <v>2025</v>
          </cell>
          <cell r="X3207">
            <v>0</v>
          </cell>
          <cell r="AE3207" t="str">
            <v>Service Line Replacements</v>
          </cell>
        </row>
        <row r="3208">
          <cell r="K3208">
            <v>2028</v>
          </cell>
          <cell r="X3208">
            <v>0</v>
          </cell>
          <cell r="AE3208" t="str">
            <v>Service Line Replacements</v>
          </cell>
        </row>
        <row r="3209">
          <cell r="K3209">
            <v>2018</v>
          </cell>
          <cell r="X3209">
            <v>1000</v>
          </cell>
          <cell r="AE3209" t="str">
            <v>Municipal Improvements</v>
          </cell>
        </row>
        <row r="3210">
          <cell r="K3210">
            <v>2026</v>
          </cell>
          <cell r="X3210">
            <v>14772</v>
          </cell>
          <cell r="AE3210" t="str">
            <v>Municipal Improvements</v>
          </cell>
        </row>
        <row r="3211">
          <cell r="K3211">
            <v>2023</v>
          </cell>
          <cell r="X3211">
            <v>12767</v>
          </cell>
          <cell r="AE3211" t="str">
            <v>Municipal Improvements</v>
          </cell>
        </row>
        <row r="3212">
          <cell r="K3212">
            <v>2022</v>
          </cell>
          <cell r="X3212">
            <v>7944</v>
          </cell>
          <cell r="AE3212" t="str">
            <v>Distribution System Improvements</v>
          </cell>
        </row>
        <row r="3213">
          <cell r="K3213">
            <v>2018</v>
          </cell>
          <cell r="X3213">
            <v>286172.53000000003</v>
          </cell>
          <cell r="AE3213" t="str">
            <v>Distribution System Improvements</v>
          </cell>
        </row>
        <row r="3214">
          <cell r="K3214">
            <v>2023</v>
          </cell>
          <cell r="X3214">
            <v>154728</v>
          </cell>
          <cell r="AE3214" t="str">
            <v>Distribution System Improvements</v>
          </cell>
        </row>
        <row r="3215">
          <cell r="K3215">
            <v>2028</v>
          </cell>
          <cell r="X3215">
            <v>175067</v>
          </cell>
          <cell r="AE3215" t="str">
            <v>Distribution System Improvements</v>
          </cell>
        </row>
        <row r="3216">
          <cell r="K3216">
            <v>2022</v>
          </cell>
          <cell r="X3216">
            <v>150960</v>
          </cell>
          <cell r="AE3216" t="str">
            <v>Distribution System Improvements</v>
          </cell>
        </row>
        <row r="3217">
          <cell r="K3217">
            <v>2021</v>
          </cell>
          <cell r="X3217">
            <v>113075</v>
          </cell>
          <cell r="AE3217" t="str">
            <v>Cathodic Protection</v>
          </cell>
        </row>
        <row r="3218">
          <cell r="K3218">
            <v>2028</v>
          </cell>
          <cell r="X3218">
            <v>134411</v>
          </cell>
          <cell r="AE3218" t="str">
            <v>Cathodic Protection</v>
          </cell>
        </row>
        <row r="3219">
          <cell r="K3219">
            <v>2020</v>
          </cell>
          <cell r="X3219">
            <v>10511</v>
          </cell>
          <cell r="AE3219" t="str">
            <v>Cathodic Protection</v>
          </cell>
        </row>
        <row r="3220">
          <cell r="K3220">
            <v>2021</v>
          </cell>
          <cell r="X3220">
            <v>10764</v>
          </cell>
          <cell r="AE3220" t="str">
            <v>Cathodic Protection</v>
          </cell>
        </row>
        <row r="3221">
          <cell r="K3221">
            <v>2027</v>
          </cell>
          <cell r="X3221">
            <v>12491</v>
          </cell>
          <cell r="AE3221" t="str">
            <v>Cathodic Protection</v>
          </cell>
        </row>
        <row r="3222">
          <cell r="K3222">
            <v>2022</v>
          </cell>
          <cell r="X3222">
            <v>11039</v>
          </cell>
          <cell r="AE3222" t="str">
            <v>Cathodic Protection</v>
          </cell>
        </row>
        <row r="3223">
          <cell r="K3223">
            <v>2023</v>
          </cell>
          <cell r="X3223">
            <v>0</v>
          </cell>
          <cell r="AE3223" t="str">
            <v>Cathodic Protection</v>
          </cell>
        </row>
        <row r="3224">
          <cell r="K3224">
            <v>2022</v>
          </cell>
          <cell r="X3224">
            <v>0</v>
          </cell>
          <cell r="AE3224" t="str">
            <v>Cathodic Protection</v>
          </cell>
        </row>
        <row r="3225">
          <cell r="K3225">
            <v>2026</v>
          </cell>
          <cell r="X3225">
            <v>193727</v>
          </cell>
          <cell r="AE3225" t="str">
            <v>Cathodic Protection</v>
          </cell>
        </row>
        <row r="3226">
          <cell r="K3226">
            <v>2021</v>
          </cell>
          <cell r="X3226">
            <v>17400</v>
          </cell>
          <cell r="AE3226" t="str">
            <v>Tools and Shop Equipment</v>
          </cell>
        </row>
        <row r="3227">
          <cell r="K3227">
            <v>2025</v>
          </cell>
          <cell r="X3227">
            <v>19500</v>
          </cell>
          <cell r="AE3227" t="str">
            <v>Tools and Shop Equipment</v>
          </cell>
        </row>
        <row r="3228">
          <cell r="K3228">
            <v>2026</v>
          </cell>
          <cell r="X3228">
            <v>0</v>
          </cell>
          <cell r="AE3228" t="str">
            <v>Tools and Shop Equipment</v>
          </cell>
        </row>
        <row r="3229">
          <cell r="K3229">
            <v>2026</v>
          </cell>
          <cell r="X3229">
            <v>18732</v>
          </cell>
          <cell r="AE3229" t="str">
            <v>Tools and Shop Equipment</v>
          </cell>
        </row>
        <row r="3230">
          <cell r="K3230">
            <v>2029</v>
          </cell>
          <cell r="X3230">
            <v>0</v>
          </cell>
          <cell r="AE3230" t="str">
            <v>Tools and Shop Equipment</v>
          </cell>
        </row>
        <row r="3231">
          <cell r="K3231">
            <v>2026</v>
          </cell>
          <cell r="X3231">
            <v>0</v>
          </cell>
          <cell r="AE3231" t="str">
            <v>Tools and Shop Equipment</v>
          </cell>
        </row>
        <row r="3232">
          <cell r="K3232">
            <v>2019</v>
          </cell>
          <cell r="X3232">
            <v>0</v>
          </cell>
          <cell r="AE3232" t="str">
            <v>Tools and Shop Equipment</v>
          </cell>
        </row>
        <row r="3233">
          <cell r="K3233">
            <v>2022</v>
          </cell>
          <cell r="X3233">
            <v>0</v>
          </cell>
          <cell r="AE3233" t="str">
            <v>Tools and Shop Equipment</v>
          </cell>
        </row>
        <row r="3234">
          <cell r="K3234">
            <v>2024</v>
          </cell>
          <cell r="X3234">
            <v>77268</v>
          </cell>
          <cell r="AE3234" t="str">
            <v>Tools and Shop Equipment</v>
          </cell>
        </row>
        <row r="3235">
          <cell r="K3235">
            <v>2028</v>
          </cell>
          <cell r="X3235">
            <v>0</v>
          </cell>
          <cell r="AE3235" t="str">
            <v>Tools and Shop Equipment</v>
          </cell>
        </row>
        <row r="3236">
          <cell r="K3236">
            <v>2025</v>
          </cell>
          <cell r="X3236">
            <v>4638779</v>
          </cell>
          <cell r="AE3236" t="str">
            <v>New Revenue Mains</v>
          </cell>
        </row>
        <row r="3237">
          <cell r="K3237">
            <v>2024</v>
          </cell>
          <cell r="X3237">
            <v>4525632</v>
          </cell>
          <cell r="AE3237" t="str">
            <v>New Revenue Mains</v>
          </cell>
        </row>
        <row r="3238">
          <cell r="K3238">
            <v>2021</v>
          </cell>
          <cell r="X3238">
            <v>4202496</v>
          </cell>
          <cell r="AE3238" t="str">
            <v>New Revenue Mains</v>
          </cell>
        </row>
        <row r="3239">
          <cell r="K3239">
            <v>2029</v>
          </cell>
          <cell r="X3239">
            <v>91206</v>
          </cell>
          <cell r="AE3239" t="str">
            <v>Measuring and Regulation Station Equipment</v>
          </cell>
        </row>
        <row r="3240">
          <cell r="K3240">
            <v>2026</v>
          </cell>
          <cell r="X3240">
            <v>4457.5200000000004</v>
          </cell>
          <cell r="AE3240" t="str">
            <v>Measuring and Regulation Station Equipment</v>
          </cell>
        </row>
        <row r="3241">
          <cell r="K3241">
            <v>2028</v>
          </cell>
          <cell r="X3241">
            <v>4683.24</v>
          </cell>
          <cell r="AE3241" t="str">
            <v>Measuring and Regulation Station Equipment</v>
          </cell>
        </row>
        <row r="3242">
          <cell r="K3242">
            <v>2020</v>
          </cell>
          <cell r="X3242">
            <v>3843.72</v>
          </cell>
          <cell r="AE3242" t="str">
            <v>Measuring and Regulation Station Equipment</v>
          </cell>
        </row>
        <row r="3243">
          <cell r="K3243">
            <v>2024</v>
          </cell>
          <cell r="X3243">
            <v>80612.88</v>
          </cell>
          <cell r="AE3243" t="str">
            <v>Measuring and Regulation Station Equipment</v>
          </cell>
        </row>
        <row r="3244">
          <cell r="K3244">
            <v>2020</v>
          </cell>
          <cell r="X3244">
            <v>243437.52</v>
          </cell>
          <cell r="AE3244" t="str">
            <v>Measuring and Regulation Station Equipment</v>
          </cell>
        </row>
        <row r="3245">
          <cell r="K3245">
            <v>2028</v>
          </cell>
          <cell r="X3245">
            <v>15610.8</v>
          </cell>
          <cell r="AE3245" t="str">
            <v>Measuring and Regulation Station Equipment</v>
          </cell>
        </row>
        <row r="3246">
          <cell r="K3246">
            <v>2018</v>
          </cell>
          <cell r="X3246">
            <v>108519.16</v>
          </cell>
          <cell r="AE3246" t="str">
            <v>Tools and Shop Equipment</v>
          </cell>
        </row>
        <row r="3247">
          <cell r="K3247">
            <v>2022</v>
          </cell>
          <cell r="X3247">
            <v>73536</v>
          </cell>
          <cell r="AE3247" t="str">
            <v>Tools and Shop Equipment</v>
          </cell>
        </row>
        <row r="3248">
          <cell r="K3248">
            <v>2020</v>
          </cell>
          <cell r="X3248">
            <v>67240</v>
          </cell>
          <cell r="AE3248" t="str">
            <v>Tools and Shop Equipment</v>
          </cell>
        </row>
        <row r="3249">
          <cell r="K3249">
            <v>2023</v>
          </cell>
          <cell r="X3249">
            <v>75384</v>
          </cell>
          <cell r="AE3249" t="str">
            <v>Tools and Shop Equipment</v>
          </cell>
        </row>
        <row r="3250">
          <cell r="K3250">
            <v>2027</v>
          </cell>
          <cell r="X3250">
            <v>0</v>
          </cell>
          <cell r="AE3250" t="str">
            <v>Tools and Shop Equipment</v>
          </cell>
        </row>
        <row r="3251">
          <cell r="K3251">
            <v>2029</v>
          </cell>
          <cell r="X3251">
            <v>0</v>
          </cell>
          <cell r="AE3251" t="str">
            <v>Tools and Shop Equipment</v>
          </cell>
        </row>
        <row r="3252">
          <cell r="K3252">
            <v>2029</v>
          </cell>
          <cell r="X3252">
            <v>0</v>
          </cell>
          <cell r="AE3252" t="str">
            <v>Tools and Shop Equipment</v>
          </cell>
        </row>
        <row r="3253">
          <cell r="K3253">
            <v>2021</v>
          </cell>
          <cell r="X3253">
            <v>0</v>
          </cell>
          <cell r="AE3253" t="str">
            <v>Transportation Vehicles</v>
          </cell>
        </row>
        <row r="3254">
          <cell r="K3254">
            <v>2018</v>
          </cell>
          <cell r="X3254">
            <v>-44710.68</v>
          </cell>
          <cell r="AE3254" t="str">
            <v>Transportation Vehicles</v>
          </cell>
        </row>
        <row r="3255">
          <cell r="K3255">
            <v>2023</v>
          </cell>
          <cell r="X3255">
            <v>34788</v>
          </cell>
          <cell r="AE3255" t="str">
            <v>Transportation Vehicles</v>
          </cell>
        </row>
        <row r="3256">
          <cell r="K3256">
            <v>2022</v>
          </cell>
          <cell r="X3256">
            <v>33942</v>
          </cell>
          <cell r="AE3256" t="str">
            <v>Transportation Vehicles</v>
          </cell>
        </row>
        <row r="3257">
          <cell r="K3257">
            <v>2020</v>
          </cell>
          <cell r="X3257">
            <v>0</v>
          </cell>
          <cell r="AE3257" t="str">
            <v>Testing and Measuring Equipment</v>
          </cell>
        </row>
        <row r="3258">
          <cell r="K3258">
            <v>2026</v>
          </cell>
          <cell r="X3258">
            <v>288000</v>
          </cell>
          <cell r="AE3258" t="str">
            <v>Testing and Measuring Equipment</v>
          </cell>
        </row>
        <row r="3259">
          <cell r="K3259">
            <v>2025</v>
          </cell>
          <cell r="X3259">
            <v>0</v>
          </cell>
          <cell r="AE3259" t="str">
            <v>Testing and Measuring Equipment</v>
          </cell>
        </row>
        <row r="3260">
          <cell r="K3260">
            <v>2027</v>
          </cell>
          <cell r="X3260">
            <v>303000</v>
          </cell>
          <cell r="AE3260" t="str">
            <v>Testing and Measuring Equipment</v>
          </cell>
        </row>
        <row r="3261">
          <cell r="K3261">
            <v>2024</v>
          </cell>
          <cell r="X3261">
            <v>262000</v>
          </cell>
          <cell r="AE3261" t="str">
            <v>Testing and Measuring Equipment</v>
          </cell>
        </row>
        <row r="3262">
          <cell r="K3262">
            <v>2018</v>
          </cell>
          <cell r="X3262">
            <v>23250</v>
          </cell>
          <cell r="AE3262" t="str">
            <v>Testing and Measuring Equipment</v>
          </cell>
        </row>
        <row r="3263">
          <cell r="K3263">
            <v>2019</v>
          </cell>
          <cell r="X3263">
            <v>0</v>
          </cell>
          <cell r="AE3263" t="str">
            <v>Testing and Measuring Equipment</v>
          </cell>
        </row>
        <row r="3264">
          <cell r="K3264">
            <v>2020</v>
          </cell>
          <cell r="X3264">
            <v>0</v>
          </cell>
          <cell r="AE3264" t="str">
            <v>Testing and Measuring Equipment</v>
          </cell>
        </row>
        <row r="3265">
          <cell r="K3265">
            <v>2025</v>
          </cell>
          <cell r="X3265">
            <v>0</v>
          </cell>
          <cell r="AE3265" t="str">
            <v>Testing and Measuring Equipment</v>
          </cell>
        </row>
        <row r="3266">
          <cell r="K3266">
            <v>2028</v>
          </cell>
          <cell r="X3266">
            <v>0</v>
          </cell>
          <cell r="AE3266" t="str">
            <v>Testing and Measuring Equipment</v>
          </cell>
        </row>
        <row r="3267">
          <cell r="K3267">
            <v>2019</v>
          </cell>
          <cell r="X3267">
            <v>0</v>
          </cell>
          <cell r="AE3267" t="str">
            <v>Power Operated Equipment</v>
          </cell>
        </row>
        <row r="3268">
          <cell r="K3268">
            <v>2022</v>
          </cell>
          <cell r="X3268">
            <v>0</v>
          </cell>
          <cell r="AE3268" t="str">
            <v>Office Equipment</v>
          </cell>
        </row>
        <row r="3269">
          <cell r="K3269">
            <v>2018</v>
          </cell>
          <cell r="X3269">
            <v>0</v>
          </cell>
          <cell r="AE3269" t="str">
            <v>Office Equipment</v>
          </cell>
        </row>
        <row r="3270">
          <cell r="K3270">
            <v>2028</v>
          </cell>
          <cell r="X3270">
            <v>0</v>
          </cell>
          <cell r="AE3270" t="str">
            <v>Office Equipment</v>
          </cell>
        </row>
        <row r="3271">
          <cell r="K3271">
            <v>2023</v>
          </cell>
          <cell r="X3271">
            <v>0</v>
          </cell>
          <cell r="AE3271" t="str">
            <v>Office Equipment</v>
          </cell>
        </row>
        <row r="3272">
          <cell r="K3272">
            <v>2026</v>
          </cell>
          <cell r="X3272">
            <v>0</v>
          </cell>
          <cell r="AE3272" t="str">
            <v>Office Equipment</v>
          </cell>
        </row>
        <row r="3273">
          <cell r="K3273">
            <v>2020</v>
          </cell>
          <cell r="X3273">
            <v>0</v>
          </cell>
          <cell r="AE3273" t="str">
            <v>Office Equipment</v>
          </cell>
        </row>
        <row r="3274">
          <cell r="K3274">
            <v>2027</v>
          </cell>
          <cell r="X3274">
            <v>0</v>
          </cell>
          <cell r="AE3274" t="str">
            <v>Office Equipment</v>
          </cell>
        </row>
        <row r="3275">
          <cell r="K3275">
            <v>2026</v>
          </cell>
          <cell r="X3275">
            <v>0</v>
          </cell>
          <cell r="AE3275" t="str">
            <v>Office Equipment</v>
          </cell>
        </row>
        <row r="3276">
          <cell r="K3276">
            <v>2018</v>
          </cell>
          <cell r="X3276">
            <v>0</v>
          </cell>
          <cell r="AE3276" t="str">
            <v>Office Equipment</v>
          </cell>
        </row>
        <row r="3277">
          <cell r="K3277">
            <v>2020</v>
          </cell>
          <cell r="X3277">
            <v>0</v>
          </cell>
          <cell r="AE3277" t="str">
            <v>Office Equipment</v>
          </cell>
        </row>
        <row r="3278">
          <cell r="K3278">
            <v>2022</v>
          </cell>
          <cell r="X3278">
            <v>0</v>
          </cell>
          <cell r="AE3278" t="str">
            <v>Office Equipment</v>
          </cell>
        </row>
        <row r="3279">
          <cell r="K3279">
            <v>2028</v>
          </cell>
          <cell r="X3279">
            <v>0</v>
          </cell>
          <cell r="AE3279" t="str">
            <v>Office Equipment</v>
          </cell>
        </row>
        <row r="3280">
          <cell r="K3280">
            <v>2029</v>
          </cell>
          <cell r="X3280">
            <v>0</v>
          </cell>
          <cell r="AE3280" t="str">
            <v>Office Equipment</v>
          </cell>
        </row>
        <row r="3281">
          <cell r="K3281">
            <v>2028</v>
          </cell>
          <cell r="X3281">
            <v>0</v>
          </cell>
          <cell r="AE3281" t="str">
            <v>Improvements to Property</v>
          </cell>
        </row>
        <row r="3282">
          <cell r="K3282">
            <v>2024</v>
          </cell>
          <cell r="X3282">
            <v>29712</v>
          </cell>
          <cell r="AE3282" t="str">
            <v>Improvements to Property</v>
          </cell>
        </row>
        <row r="3283">
          <cell r="K3283">
            <v>2028</v>
          </cell>
          <cell r="X3283">
            <v>32804</v>
          </cell>
          <cell r="AE3283" t="str">
            <v>Improvements to Property</v>
          </cell>
        </row>
        <row r="3284">
          <cell r="K3284">
            <v>2026</v>
          </cell>
          <cell r="X3284">
            <v>0</v>
          </cell>
          <cell r="AE3284" t="str">
            <v>Improvements to Property</v>
          </cell>
        </row>
        <row r="3285">
          <cell r="K3285">
            <v>2019</v>
          </cell>
          <cell r="X3285">
            <v>21012</v>
          </cell>
          <cell r="AE3285" t="str">
            <v>Improvements to Property</v>
          </cell>
        </row>
        <row r="3286">
          <cell r="K3286">
            <v>2026</v>
          </cell>
          <cell r="X3286">
            <v>24972</v>
          </cell>
          <cell r="AE3286" t="str">
            <v>Improvements to Property</v>
          </cell>
        </row>
        <row r="3287">
          <cell r="K3287">
            <v>2019</v>
          </cell>
          <cell r="X3287">
            <v>0</v>
          </cell>
          <cell r="AE3287" t="str">
            <v>Improvements to Property</v>
          </cell>
        </row>
        <row r="3288">
          <cell r="K3288">
            <v>2024</v>
          </cell>
          <cell r="X3288">
            <v>71316</v>
          </cell>
          <cell r="AE3288" t="str">
            <v>Improvements to Property</v>
          </cell>
        </row>
        <row r="3289">
          <cell r="K3289">
            <v>2022</v>
          </cell>
          <cell r="X3289">
            <v>0</v>
          </cell>
          <cell r="AE3289" t="str">
            <v>Communication Equipment</v>
          </cell>
        </row>
        <row r="3290">
          <cell r="K3290">
            <v>2027</v>
          </cell>
          <cell r="X3290">
            <v>0</v>
          </cell>
          <cell r="AE3290" t="str">
            <v>Communication Equipment</v>
          </cell>
        </row>
        <row r="3291">
          <cell r="K3291">
            <v>2029</v>
          </cell>
          <cell r="X3291">
            <v>0</v>
          </cell>
          <cell r="AE3291" t="str">
            <v>Communication Equipment</v>
          </cell>
        </row>
        <row r="3292">
          <cell r="K3292">
            <v>2018</v>
          </cell>
          <cell r="X3292">
            <v>128455.79</v>
          </cell>
          <cell r="AE3292" t="str">
            <v>Main Replacements</v>
          </cell>
        </row>
        <row r="3293">
          <cell r="K3293">
            <v>2026</v>
          </cell>
          <cell r="X3293">
            <v>118872</v>
          </cell>
          <cell r="AE3293" t="str">
            <v>Main Replacements</v>
          </cell>
        </row>
        <row r="3294">
          <cell r="K3294">
            <v>2019</v>
          </cell>
          <cell r="X3294">
            <v>129996</v>
          </cell>
          <cell r="AE3294" t="str">
            <v>Main Replacements</v>
          </cell>
        </row>
        <row r="3295">
          <cell r="K3295">
            <v>2027</v>
          </cell>
          <cell r="X3295">
            <v>121836</v>
          </cell>
          <cell r="AE3295" t="str">
            <v>Main Replacements</v>
          </cell>
        </row>
        <row r="3296">
          <cell r="K3296">
            <v>2023</v>
          </cell>
          <cell r="X3296">
            <v>110376</v>
          </cell>
          <cell r="AE3296" t="str">
            <v>Main Replacements</v>
          </cell>
        </row>
        <row r="3297">
          <cell r="K3297">
            <v>2018</v>
          </cell>
          <cell r="X3297">
            <v>79964.539999999994</v>
          </cell>
          <cell r="AE3297" t="str">
            <v>Main Replacements</v>
          </cell>
        </row>
        <row r="3298">
          <cell r="K3298">
            <v>2028</v>
          </cell>
          <cell r="X3298">
            <v>99912</v>
          </cell>
          <cell r="AE3298" t="str">
            <v>Main Replacements</v>
          </cell>
        </row>
        <row r="3299">
          <cell r="K3299">
            <v>2023</v>
          </cell>
          <cell r="X3299">
            <v>22080</v>
          </cell>
          <cell r="AE3299" t="str">
            <v>Main Replacements</v>
          </cell>
        </row>
        <row r="3300">
          <cell r="K3300">
            <v>2024</v>
          </cell>
          <cell r="X3300">
            <v>22632</v>
          </cell>
          <cell r="AE3300" t="str">
            <v>Main Replacements</v>
          </cell>
        </row>
        <row r="3301">
          <cell r="K3301">
            <v>2024</v>
          </cell>
          <cell r="X3301">
            <v>90504</v>
          </cell>
          <cell r="AE3301" t="str">
            <v>Main Replacements</v>
          </cell>
        </row>
        <row r="3302">
          <cell r="K3302">
            <v>2018</v>
          </cell>
          <cell r="X3302">
            <v>4585</v>
          </cell>
          <cell r="AE3302" t="str">
            <v>Regulators</v>
          </cell>
        </row>
        <row r="3303">
          <cell r="K3303">
            <v>2025</v>
          </cell>
          <cell r="X3303">
            <v>5943</v>
          </cell>
          <cell r="AE3303" t="str">
            <v>Regulators</v>
          </cell>
        </row>
        <row r="3304">
          <cell r="K3304">
            <v>2029</v>
          </cell>
          <cell r="X3304">
            <v>6560</v>
          </cell>
          <cell r="AE3304" t="str">
            <v>Regulators</v>
          </cell>
        </row>
        <row r="3305">
          <cell r="K3305">
            <v>2021</v>
          </cell>
          <cell r="X3305">
            <v>21540</v>
          </cell>
          <cell r="AE3305" t="str">
            <v>Meter/Reg Install - Comm</v>
          </cell>
        </row>
        <row r="3306">
          <cell r="K3306">
            <v>2029</v>
          </cell>
          <cell r="X3306">
            <v>498588</v>
          </cell>
          <cell r="AE3306" t="str">
            <v>Meter/Reg Install - Comm</v>
          </cell>
        </row>
        <row r="3307">
          <cell r="K3307">
            <v>2025</v>
          </cell>
          <cell r="X3307">
            <v>451703</v>
          </cell>
          <cell r="AE3307" t="str">
            <v>Meter/Reg Install - Comm</v>
          </cell>
        </row>
        <row r="3308">
          <cell r="K3308">
            <v>2021</v>
          </cell>
          <cell r="X3308">
            <v>409212</v>
          </cell>
          <cell r="AE3308" t="str">
            <v>Meter/Reg Install - Comm</v>
          </cell>
        </row>
        <row r="3309">
          <cell r="K3309">
            <v>2023</v>
          </cell>
          <cell r="X3309">
            <v>22632</v>
          </cell>
          <cell r="AE3309" t="str">
            <v>Meter/Reg Install - Comm</v>
          </cell>
        </row>
        <row r="3310">
          <cell r="K3310">
            <v>2025</v>
          </cell>
          <cell r="X3310">
            <v>29712</v>
          </cell>
          <cell r="AE3310" t="str">
            <v>Meter/Reg Install - Res</v>
          </cell>
        </row>
        <row r="3311">
          <cell r="K3311">
            <v>2021</v>
          </cell>
          <cell r="X3311">
            <v>242304</v>
          </cell>
          <cell r="AE3311" t="str">
            <v>Meter/Reg Install - Res</v>
          </cell>
        </row>
        <row r="3312">
          <cell r="K3312">
            <v>2018</v>
          </cell>
          <cell r="X3312">
            <v>1130692.06</v>
          </cell>
          <cell r="AE3312" t="str">
            <v>Meter/Reg Install - Res</v>
          </cell>
        </row>
        <row r="3313">
          <cell r="K3313">
            <v>2029</v>
          </cell>
          <cell r="X3313">
            <v>610596</v>
          </cell>
          <cell r="AE3313" t="str">
            <v>Meter/Reg Install - Res</v>
          </cell>
        </row>
        <row r="3314">
          <cell r="K3314">
            <v>2023</v>
          </cell>
          <cell r="X3314">
            <v>526523</v>
          </cell>
          <cell r="AE3314" t="str">
            <v>Meter/Reg Install - Res</v>
          </cell>
        </row>
        <row r="3315">
          <cell r="K3315">
            <v>2029</v>
          </cell>
          <cell r="X3315">
            <v>67848</v>
          </cell>
          <cell r="AE3315" t="str">
            <v>Meter/Reg Install - Res</v>
          </cell>
        </row>
        <row r="3316">
          <cell r="K3316">
            <v>2027</v>
          </cell>
          <cell r="X3316">
            <v>64572</v>
          </cell>
          <cell r="AE3316" t="str">
            <v>Meter/Reg Install - Res</v>
          </cell>
        </row>
        <row r="3317">
          <cell r="K3317">
            <v>2027</v>
          </cell>
          <cell r="X3317">
            <v>581183</v>
          </cell>
          <cell r="AE3317" t="str">
            <v>Meter/Reg Install - Res</v>
          </cell>
        </row>
        <row r="3318">
          <cell r="K3318">
            <v>2028</v>
          </cell>
          <cell r="X3318">
            <v>595704</v>
          </cell>
          <cell r="AE3318" t="str">
            <v>Meter/Reg Install - Res</v>
          </cell>
        </row>
        <row r="3319">
          <cell r="K3319">
            <v>2025</v>
          </cell>
          <cell r="X3319">
            <v>61464</v>
          </cell>
          <cell r="AE3319" t="str">
            <v>Meter/Reg Install - Res</v>
          </cell>
        </row>
        <row r="3320">
          <cell r="K3320">
            <v>2028</v>
          </cell>
          <cell r="X3320">
            <v>38400</v>
          </cell>
          <cell r="AE3320" t="str">
            <v>Meter/Reg Install - Res</v>
          </cell>
        </row>
        <row r="3321">
          <cell r="K3321">
            <v>2024</v>
          </cell>
          <cell r="X3321">
            <v>34788</v>
          </cell>
          <cell r="AE3321" t="str">
            <v>Meter/Reg Install - Res</v>
          </cell>
        </row>
        <row r="3322">
          <cell r="K3322">
            <v>2027</v>
          </cell>
          <cell r="X3322">
            <v>337199</v>
          </cell>
          <cell r="AE3322" t="str">
            <v>Meter/Reg Install - Res</v>
          </cell>
        </row>
        <row r="3323">
          <cell r="K3323">
            <v>2020</v>
          </cell>
          <cell r="X3323">
            <v>59880</v>
          </cell>
          <cell r="AE3323" t="str">
            <v>Meter/Reg Install - Res</v>
          </cell>
        </row>
        <row r="3324">
          <cell r="K3324">
            <v>2021</v>
          </cell>
          <cell r="X3324">
            <v>61380</v>
          </cell>
          <cell r="AE3324" t="str">
            <v>Meter/Reg Install - Res</v>
          </cell>
        </row>
        <row r="3325">
          <cell r="K3325">
            <v>2023</v>
          </cell>
          <cell r="X3325">
            <v>64488</v>
          </cell>
          <cell r="AE3325" t="str">
            <v>Meter/Reg Install - Res</v>
          </cell>
        </row>
        <row r="3326">
          <cell r="K3326">
            <v>2027</v>
          </cell>
          <cell r="X3326">
            <v>640668</v>
          </cell>
          <cell r="AE3326" t="str">
            <v>Meter/Reg Install - Res</v>
          </cell>
        </row>
        <row r="3327">
          <cell r="K3327">
            <v>2027</v>
          </cell>
          <cell r="X3327">
            <v>243681</v>
          </cell>
          <cell r="AE3327" t="str">
            <v>Alternative Fueling Stations</v>
          </cell>
        </row>
        <row r="3328">
          <cell r="K3328">
            <v>2025</v>
          </cell>
          <cell r="X3328">
            <v>0</v>
          </cell>
          <cell r="AE3328" t="str">
            <v>Alternative Fueling Stations</v>
          </cell>
        </row>
        <row r="3329">
          <cell r="K3329">
            <v>2023</v>
          </cell>
          <cell r="X3329">
            <v>0</v>
          </cell>
          <cell r="AE3329" t="str">
            <v>Alternative Fueling Stations</v>
          </cell>
        </row>
        <row r="3330">
          <cell r="K3330">
            <v>2023</v>
          </cell>
          <cell r="X3330">
            <v>0</v>
          </cell>
          <cell r="AE3330" t="str">
            <v>Office Equipment</v>
          </cell>
        </row>
        <row r="3331">
          <cell r="K3331">
            <v>2028</v>
          </cell>
          <cell r="X3331">
            <v>0</v>
          </cell>
          <cell r="AE3331" t="str">
            <v>Office Equipment</v>
          </cell>
        </row>
        <row r="3332">
          <cell r="K3332">
            <v>2019</v>
          </cell>
          <cell r="X3332">
            <v>0</v>
          </cell>
          <cell r="AE3332" t="str">
            <v>Main-Western Way</v>
          </cell>
        </row>
        <row r="3333">
          <cell r="K3333">
            <v>2019</v>
          </cell>
          <cell r="X3333">
            <v>0</v>
          </cell>
          <cell r="AE3333" t="str">
            <v>Undetermined Capital Projects 5yr</v>
          </cell>
        </row>
        <row r="3334">
          <cell r="K3334">
            <v>2026</v>
          </cell>
          <cell r="X3334">
            <v>0</v>
          </cell>
          <cell r="AE3334" t="str">
            <v>Undetermined Capital Projects 5yr</v>
          </cell>
        </row>
        <row r="3335">
          <cell r="K3335">
            <v>2028</v>
          </cell>
          <cell r="X3335">
            <v>0</v>
          </cell>
          <cell r="AE3335" t="str">
            <v>Undetermined Capital Projects 5yr</v>
          </cell>
        </row>
        <row r="3336">
          <cell r="K3336">
            <v>2021</v>
          </cell>
          <cell r="X3336">
            <v>228811</v>
          </cell>
          <cell r="AE3336" t="str">
            <v>Main-Wild Blue Development</v>
          </cell>
        </row>
        <row r="3337">
          <cell r="K3337">
            <v>2019</v>
          </cell>
          <cell r="X3337">
            <v>475000</v>
          </cell>
          <cell r="AE3337" t="str">
            <v>Lake Nona-Airport-Wewahootee Rd DSI</v>
          </cell>
        </row>
        <row r="3338">
          <cell r="K3338">
            <v>2018</v>
          </cell>
          <cell r="X3338">
            <v>197764.9</v>
          </cell>
          <cell r="AE3338" t="str">
            <v>Gate-Jupiter Martin Pipeline Heater</v>
          </cell>
        </row>
        <row r="3339">
          <cell r="K3339">
            <v>2019</v>
          </cell>
          <cell r="X3339">
            <v>290400</v>
          </cell>
          <cell r="AE3339" t="str">
            <v>TPA General Hospital water crossing</v>
          </cell>
        </row>
        <row r="3340">
          <cell r="K3340">
            <v>2025</v>
          </cell>
          <cell r="X3340">
            <v>0</v>
          </cell>
          <cell r="AE3340" t="str">
            <v>Software-Eng Design and Drafting</v>
          </cell>
        </row>
        <row r="3341">
          <cell r="K3341">
            <v>2018</v>
          </cell>
          <cell r="X3341">
            <v>62867.3</v>
          </cell>
          <cell r="AE3341" t="str">
            <v>Sand Lake Rd SR 482 Replacement</v>
          </cell>
        </row>
        <row r="3342">
          <cell r="K3342">
            <v>2018</v>
          </cell>
          <cell r="X3342">
            <v>0</v>
          </cell>
          <cell r="AE3342" t="str">
            <v>Gate-Brooksville Orifice Meter</v>
          </cell>
        </row>
        <row r="3343">
          <cell r="K3343">
            <v>2019</v>
          </cell>
          <cell r="X3343">
            <v>529151</v>
          </cell>
          <cell r="AE3343" t="str">
            <v>PPP Main Replacement</v>
          </cell>
        </row>
        <row r="3344">
          <cell r="K3344">
            <v>2018</v>
          </cell>
          <cell r="X3344">
            <v>0</v>
          </cell>
          <cell r="AE3344" t="str">
            <v>PPP Main Replacement</v>
          </cell>
        </row>
        <row r="3345">
          <cell r="K3345">
            <v>2024</v>
          </cell>
          <cell r="X3345">
            <v>27108</v>
          </cell>
          <cell r="AE3345" t="str">
            <v>PPP Main Replacement</v>
          </cell>
        </row>
        <row r="3346">
          <cell r="K3346">
            <v>2019</v>
          </cell>
          <cell r="X3346">
            <v>1845851</v>
          </cell>
          <cell r="AE3346" t="str">
            <v>PPP Main Replacement</v>
          </cell>
        </row>
        <row r="3347">
          <cell r="K3347">
            <v>2029</v>
          </cell>
          <cell r="X3347">
            <v>0</v>
          </cell>
          <cell r="AE3347" t="str">
            <v>PPP Main Replacement</v>
          </cell>
        </row>
        <row r="3348">
          <cell r="K3348">
            <v>2025</v>
          </cell>
          <cell r="X3348">
            <v>143964</v>
          </cell>
          <cell r="AE3348" t="str">
            <v>PPP Main Replacement</v>
          </cell>
        </row>
        <row r="3349">
          <cell r="K3349">
            <v>2022</v>
          </cell>
          <cell r="X3349">
            <v>2539943</v>
          </cell>
          <cell r="AE3349" t="str">
            <v>PPP Main Replacement</v>
          </cell>
        </row>
        <row r="3350">
          <cell r="K3350">
            <v>2020</v>
          </cell>
          <cell r="X3350">
            <v>2417555</v>
          </cell>
          <cell r="AE3350" t="str">
            <v>PPP Main Replacement</v>
          </cell>
        </row>
        <row r="3351">
          <cell r="K3351">
            <v>2020</v>
          </cell>
          <cell r="X3351">
            <v>151008</v>
          </cell>
          <cell r="AE3351" t="str">
            <v>PPP Main Replacement</v>
          </cell>
        </row>
        <row r="3352">
          <cell r="K3352">
            <v>2021</v>
          </cell>
          <cell r="X3352">
            <v>2940936</v>
          </cell>
          <cell r="AE3352" t="str">
            <v>PPP Main Replacement</v>
          </cell>
        </row>
        <row r="3353">
          <cell r="K3353">
            <v>2028</v>
          </cell>
          <cell r="X3353">
            <v>3495851</v>
          </cell>
          <cell r="AE3353" t="str">
            <v>PPP Main Replacement</v>
          </cell>
        </row>
        <row r="3354">
          <cell r="K3354">
            <v>2019</v>
          </cell>
          <cell r="X3354">
            <v>478800</v>
          </cell>
          <cell r="AE3354" t="str">
            <v>PPP Main Replacement</v>
          </cell>
        </row>
        <row r="3355">
          <cell r="K3355">
            <v>2029</v>
          </cell>
          <cell r="X3355">
            <v>0</v>
          </cell>
          <cell r="AE3355" t="str">
            <v>PPP Main Replacement</v>
          </cell>
        </row>
        <row r="3356">
          <cell r="K3356">
            <v>2029</v>
          </cell>
          <cell r="X3356">
            <v>0</v>
          </cell>
          <cell r="AE3356" t="str">
            <v>PPP Main Replacement</v>
          </cell>
        </row>
        <row r="3357">
          <cell r="K3357">
            <v>2026</v>
          </cell>
          <cell r="X3357">
            <v>38280</v>
          </cell>
          <cell r="AE3357" t="str">
            <v>PPP Main Replacement</v>
          </cell>
        </row>
        <row r="3358">
          <cell r="K3358">
            <v>2022</v>
          </cell>
          <cell r="X3358">
            <v>34680</v>
          </cell>
          <cell r="AE3358" t="str">
            <v>PPP Main Replacement</v>
          </cell>
        </row>
        <row r="3359">
          <cell r="K3359">
            <v>2026</v>
          </cell>
          <cell r="X3359">
            <v>184320</v>
          </cell>
          <cell r="AE3359" t="str">
            <v>PPP Main Replacement</v>
          </cell>
        </row>
        <row r="3360">
          <cell r="K3360">
            <v>2028</v>
          </cell>
          <cell r="X3360">
            <v>3679284</v>
          </cell>
          <cell r="AE3360" t="str">
            <v>PPP Main Replacement</v>
          </cell>
        </row>
        <row r="3361">
          <cell r="K3361">
            <v>2020</v>
          </cell>
          <cell r="X3361">
            <v>638292</v>
          </cell>
          <cell r="AE3361" t="str">
            <v>PPP Main Replacement</v>
          </cell>
        </row>
        <row r="3362">
          <cell r="K3362">
            <v>2029</v>
          </cell>
          <cell r="X3362">
            <v>0</v>
          </cell>
          <cell r="AE3362" t="str">
            <v>PPP Main Replacement</v>
          </cell>
        </row>
        <row r="3363">
          <cell r="K3363">
            <v>2024</v>
          </cell>
          <cell r="X3363">
            <v>37080</v>
          </cell>
          <cell r="AE3363" t="str">
            <v>PPP Main Replacement</v>
          </cell>
        </row>
        <row r="3364">
          <cell r="K3364">
            <v>2018</v>
          </cell>
          <cell r="X3364">
            <v>13580.23</v>
          </cell>
          <cell r="AE3364" t="str">
            <v>PPP Main Replacement</v>
          </cell>
        </row>
        <row r="3365">
          <cell r="K3365">
            <v>2023</v>
          </cell>
          <cell r="X3365">
            <v>1101396</v>
          </cell>
          <cell r="AE3365" t="str">
            <v>PPP Main Replacement</v>
          </cell>
        </row>
        <row r="3366">
          <cell r="K3366">
            <v>2024</v>
          </cell>
          <cell r="X3366">
            <v>486191</v>
          </cell>
          <cell r="AE3366" t="str">
            <v>PPP Main Replacement</v>
          </cell>
        </row>
        <row r="3367">
          <cell r="K3367">
            <v>2023</v>
          </cell>
          <cell r="X3367">
            <v>2676</v>
          </cell>
          <cell r="AE3367" t="str">
            <v>PPP Main Replacement</v>
          </cell>
        </row>
        <row r="3368">
          <cell r="K3368">
            <v>2026</v>
          </cell>
          <cell r="X3368">
            <v>156</v>
          </cell>
          <cell r="AE3368" t="str">
            <v>PPP Main Replacement</v>
          </cell>
        </row>
        <row r="3369">
          <cell r="K3369">
            <v>2019</v>
          </cell>
          <cell r="X3369">
            <v>96</v>
          </cell>
          <cell r="AE3369" t="str">
            <v>PPP Main Replacement</v>
          </cell>
        </row>
        <row r="3370">
          <cell r="K3370">
            <v>2028</v>
          </cell>
          <cell r="X3370">
            <v>3036</v>
          </cell>
          <cell r="AE3370" t="str">
            <v>PPP Main Replacement</v>
          </cell>
        </row>
        <row r="3371">
          <cell r="K3371">
            <v>2029</v>
          </cell>
          <cell r="X3371">
            <v>0</v>
          </cell>
          <cell r="AE3371" t="str">
            <v>PPP Main Replacement</v>
          </cell>
        </row>
        <row r="3372">
          <cell r="K3372">
            <v>2019</v>
          </cell>
          <cell r="X3372">
            <v>18144</v>
          </cell>
          <cell r="AE3372" t="str">
            <v>PPP Main Replacement</v>
          </cell>
        </row>
        <row r="3373">
          <cell r="K3373">
            <v>2026</v>
          </cell>
          <cell r="X3373">
            <v>27564</v>
          </cell>
          <cell r="AE3373" t="str">
            <v>PPP Main Replacement</v>
          </cell>
        </row>
        <row r="3374">
          <cell r="K3374">
            <v>2022</v>
          </cell>
          <cell r="X3374">
            <v>24972</v>
          </cell>
          <cell r="AE3374" t="str">
            <v>PPP Main Replacement</v>
          </cell>
        </row>
        <row r="3375">
          <cell r="K3375">
            <v>2018</v>
          </cell>
          <cell r="X3375">
            <v>0</v>
          </cell>
          <cell r="AE3375" t="str">
            <v>PPP Main Replacement</v>
          </cell>
        </row>
        <row r="3376">
          <cell r="K3376">
            <v>2027</v>
          </cell>
          <cell r="X3376">
            <v>1147704</v>
          </cell>
          <cell r="AE3376" t="str">
            <v>PPP Main Replacement</v>
          </cell>
        </row>
        <row r="3377">
          <cell r="K3377">
            <v>2027</v>
          </cell>
          <cell r="X3377">
            <v>9960</v>
          </cell>
          <cell r="AE3377" t="str">
            <v>PPP Main Replacement</v>
          </cell>
        </row>
        <row r="3378">
          <cell r="K3378">
            <v>2025</v>
          </cell>
          <cell r="X3378">
            <v>9480</v>
          </cell>
          <cell r="AE3378" t="str">
            <v>PPP Main Replacement</v>
          </cell>
        </row>
        <row r="3379">
          <cell r="K3379">
            <v>2027</v>
          </cell>
          <cell r="X3379">
            <v>189312</v>
          </cell>
          <cell r="AE3379" t="str">
            <v>PPP Main Replacement</v>
          </cell>
        </row>
        <row r="3380">
          <cell r="K3380">
            <v>2020</v>
          </cell>
          <cell r="X3380">
            <v>0</v>
          </cell>
          <cell r="AE3380" t="str">
            <v>PPP Main Replacement</v>
          </cell>
        </row>
        <row r="3381">
          <cell r="K3381">
            <v>2024</v>
          </cell>
          <cell r="X3381">
            <v>0</v>
          </cell>
          <cell r="AE3381" t="str">
            <v>PPP Main Replacement</v>
          </cell>
        </row>
        <row r="3382">
          <cell r="K3382">
            <v>2020</v>
          </cell>
          <cell r="X3382">
            <v>0</v>
          </cell>
          <cell r="AE3382" t="str">
            <v>PPP Main Replacement</v>
          </cell>
        </row>
        <row r="3383">
          <cell r="K3383">
            <v>2029</v>
          </cell>
          <cell r="X3383">
            <v>0</v>
          </cell>
          <cell r="AE3383" t="str">
            <v>PPP Main Replacement</v>
          </cell>
        </row>
        <row r="3384">
          <cell r="K3384">
            <v>2018</v>
          </cell>
          <cell r="X3384">
            <v>0</v>
          </cell>
          <cell r="AE3384" t="str">
            <v>Snell Is &amp; Brightwaters Water Cross</v>
          </cell>
        </row>
        <row r="3385">
          <cell r="K3385">
            <v>2018</v>
          </cell>
          <cell r="X3385">
            <v>0</v>
          </cell>
          <cell r="AE3385" t="str">
            <v>Main Replacements</v>
          </cell>
        </row>
        <row r="3386">
          <cell r="K3386">
            <v>2018</v>
          </cell>
          <cell r="X3386">
            <v>-163.77000000000001</v>
          </cell>
          <cell r="AE3386" t="str">
            <v>TPA Training Building &amp; Yard</v>
          </cell>
        </row>
        <row r="3387">
          <cell r="K3387">
            <v>2018</v>
          </cell>
          <cell r="X3387">
            <v>0</v>
          </cell>
          <cell r="AE3387" t="str">
            <v>New Smyrna Beach FPU Interconnect</v>
          </cell>
        </row>
        <row r="3388">
          <cell r="K3388">
            <v>2018</v>
          </cell>
          <cell r="X3388">
            <v>0</v>
          </cell>
          <cell r="AE3388" t="str">
            <v>NoPetro CNG Refuse 6th Ave N</v>
          </cell>
        </row>
        <row r="3389">
          <cell r="K3389">
            <v>2018</v>
          </cell>
          <cell r="X3389">
            <v>0</v>
          </cell>
          <cell r="AE3389" t="str">
            <v>Pig Launcher FMPA 20" Line</v>
          </cell>
        </row>
        <row r="3390">
          <cell r="K3390">
            <v>2024</v>
          </cell>
          <cell r="X3390">
            <v>2680000</v>
          </cell>
          <cell r="AE3390" t="str">
            <v>PGS Unbudgeted &amp; Unforeseen</v>
          </cell>
        </row>
        <row r="3391">
          <cell r="K3391">
            <v>2021</v>
          </cell>
          <cell r="X3391">
            <v>2315000</v>
          </cell>
          <cell r="AE3391" t="str">
            <v>PGS Unbudgeted &amp; Unforeseen</v>
          </cell>
        </row>
        <row r="3392">
          <cell r="K3392">
            <v>2019</v>
          </cell>
          <cell r="X3392">
            <v>2100000</v>
          </cell>
          <cell r="AE3392" t="str">
            <v>PGS Unbudgeted &amp; Unforeseen</v>
          </cell>
        </row>
        <row r="3393">
          <cell r="K3393">
            <v>2023</v>
          </cell>
          <cell r="X3393">
            <v>2553000</v>
          </cell>
          <cell r="AE3393" t="str">
            <v>PGS Unbudgeted &amp; Unforeseen</v>
          </cell>
        </row>
        <row r="3394">
          <cell r="K3394">
            <v>2019</v>
          </cell>
          <cell r="X3394">
            <v>0</v>
          </cell>
          <cell r="AE3394" t="str">
            <v>Gate-Orlando SE Rebuild</v>
          </cell>
        </row>
        <row r="3395">
          <cell r="K3395">
            <v>2018</v>
          </cell>
          <cell r="X3395">
            <v>500000</v>
          </cell>
          <cell r="AE3395" t="str">
            <v>Gate-Orlando N Rebuild-"Y" Fittings</v>
          </cell>
        </row>
        <row r="3396">
          <cell r="K3396">
            <v>2019</v>
          </cell>
          <cell r="X3396">
            <v>0</v>
          </cell>
          <cell r="AE3396" t="str">
            <v>Hillsborough County RNG</v>
          </cell>
        </row>
        <row r="3397">
          <cell r="K3397">
            <v>2019</v>
          </cell>
          <cell r="X3397">
            <v>0</v>
          </cell>
          <cell r="AE3397" t="str">
            <v>Initiative-Combined Heat and Power</v>
          </cell>
        </row>
        <row r="3398">
          <cell r="K3398">
            <v>2018</v>
          </cell>
          <cell r="X3398">
            <v>465000</v>
          </cell>
          <cell r="AE3398" t="str">
            <v>JAX Transmission Blowdown Relocates</v>
          </cell>
        </row>
        <row r="3399">
          <cell r="K3399">
            <v>2020</v>
          </cell>
          <cell r="X3399">
            <v>125000</v>
          </cell>
          <cell r="AE3399" t="str">
            <v>Replace Trout River Crossing</v>
          </cell>
        </row>
        <row r="3400">
          <cell r="K3400">
            <v>2018</v>
          </cell>
          <cell r="X3400">
            <v>110512.96000000001</v>
          </cell>
          <cell r="AE3400" t="str">
            <v>Main Replace-Sandlake &amp; Intl Dr</v>
          </cell>
        </row>
        <row r="3401">
          <cell r="K3401">
            <v>2020</v>
          </cell>
          <cell r="X3401">
            <v>0</v>
          </cell>
          <cell r="AE3401" t="str">
            <v>Ocala Division Building</v>
          </cell>
        </row>
        <row r="3402">
          <cell r="K3402">
            <v>2024</v>
          </cell>
          <cell r="X3402">
            <v>0</v>
          </cell>
          <cell r="AE3402" t="str">
            <v>Miami Division Building</v>
          </cell>
        </row>
        <row r="3403">
          <cell r="K3403">
            <v>2018</v>
          </cell>
          <cell r="X3403">
            <v>25890.34</v>
          </cell>
          <cell r="AE3403" t="str">
            <v>Big Bend 1 &amp; 2 Turbine 20" Lateral</v>
          </cell>
        </row>
        <row r="3404">
          <cell r="K3404">
            <v>2021</v>
          </cell>
          <cell r="X3404">
            <v>0</v>
          </cell>
          <cell r="AE3404" t="str">
            <v>Big Bend 1 &amp; 2 Turbine 20" Lateral</v>
          </cell>
        </row>
        <row r="3405">
          <cell r="K3405">
            <v>2022</v>
          </cell>
          <cell r="X3405">
            <v>0</v>
          </cell>
          <cell r="AE3405" t="str">
            <v>Main-Bonita Beach Road Estates Dev</v>
          </cell>
        </row>
        <row r="3406">
          <cell r="K3406">
            <v>2019</v>
          </cell>
          <cell r="X3406">
            <v>1200000</v>
          </cell>
          <cell r="AE3406" t="str">
            <v>Waste Pro CNG</v>
          </cell>
        </row>
        <row r="3407">
          <cell r="K3407">
            <v>2018</v>
          </cell>
          <cell r="X3407">
            <v>0</v>
          </cell>
          <cell r="AE3407" t="str">
            <v>Panama City Airport-WestRock</v>
          </cell>
        </row>
        <row r="3408">
          <cell r="K3408">
            <v>2018</v>
          </cell>
          <cell r="X3408">
            <v>0</v>
          </cell>
          <cell r="AE3408" t="str">
            <v>JAX Transmission Blowdown Relocates</v>
          </cell>
        </row>
        <row r="3409">
          <cell r="K3409">
            <v>2019</v>
          </cell>
          <cell r="X3409">
            <v>0</v>
          </cell>
          <cell r="AE3409" t="str">
            <v>Main-Replace Ortega River Crossing</v>
          </cell>
        </row>
        <row r="3410">
          <cell r="K3410">
            <v>2018</v>
          </cell>
          <cell r="X3410">
            <v>100000</v>
          </cell>
          <cell r="AE3410" t="str">
            <v>Main-Replace Ortega River Crossing</v>
          </cell>
        </row>
        <row r="3411">
          <cell r="K3411">
            <v>2020</v>
          </cell>
          <cell r="X3411">
            <v>9000000</v>
          </cell>
          <cell r="AE3411" t="str">
            <v>PGS Work Management System</v>
          </cell>
        </row>
        <row r="3412">
          <cell r="K3412">
            <v>2020</v>
          </cell>
          <cell r="X3412">
            <v>1615000</v>
          </cell>
          <cell r="AE3412" t="str">
            <v>Main-Mayport/South Side Beaches</v>
          </cell>
        </row>
        <row r="3413">
          <cell r="K3413">
            <v>2019</v>
          </cell>
          <cell r="X3413">
            <v>30000</v>
          </cell>
          <cell r="AE3413" t="str">
            <v>Gerdau Steel/Yellowater Rd</v>
          </cell>
        </row>
        <row r="3414">
          <cell r="K3414">
            <v>2020</v>
          </cell>
          <cell r="X3414">
            <v>60000</v>
          </cell>
          <cell r="AE3414" t="str">
            <v>County Line Road Feed - N Gate</v>
          </cell>
        </row>
        <row r="3415">
          <cell r="K3415">
            <v>2021</v>
          </cell>
          <cell r="X3415">
            <v>85000</v>
          </cell>
          <cell r="AE3415" t="str">
            <v>Williamson-Port Orange Back Feed</v>
          </cell>
        </row>
        <row r="3416">
          <cell r="K3416">
            <v>2019</v>
          </cell>
          <cell r="X3416">
            <v>120000</v>
          </cell>
          <cell r="AE3416" t="str">
            <v>Main-Replace-Las Olas Blvd</v>
          </cell>
        </row>
        <row r="3417">
          <cell r="K3417">
            <v>2020</v>
          </cell>
          <cell r="X3417">
            <v>800000</v>
          </cell>
          <cell r="AE3417" t="str">
            <v>Main-Replace Cedar Hills Area</v>
          </cell>
        </row>
        <row r="3418">
          <cell r="K3418">
            <v>2021</v>
          </cell>
          <cell r="X3418">
            <v>200000</v>
          </cell>
          <cell r="AE3418" t="str">
            <v>Main-Replace Cedar Hills Area</v>
          </cell>
        </row>
        <row r="3419">
          <cell r="K3419">
            <v>2019</v>
          </cell>
          <cell r="X3419">
            <v>25620</v>
          </cell>
          <cell r="AE3419" t="str">
            <v>Service Line Replacements</v>
          </cell>
        </row>
        <row r="3420">
          <cell r="K3420">
            <v>2025</v>
          </cell>
          <cell r="X3420">
            <v>0</v>
          </cell>
          <cell r="AE3420" t="str">
            <v>Reimbursable Construction</v>
          </cell>
        </row>
        <row r="3421">
          <cell r="K3421">
            <v>2025</v>
          </cell>
          <cell r="X3421">
            <v>0</v>
          </cell>
          <cell r="AE3421" t="str">
            <v>Reimbursable Construction</v>
          </cell>
        </row>
        <row r="3422">
          <cell r="K3422">
            <v>2021</v>
          </cell>
          <cell r="X3422">
            <v>0</v>
          </cell>
          <cell r="AE3422" t="str">
            <v>Reimbursable Construction</v>
          </cell>
        </row>
        <row r="3423">
          <cell r="K3423">
            <v>2028</v>
          </cell>
          <cell r="X3423">
            <v>16284</v>
          </cell>
          <cell r="AE3423" t="str">
            <v>Municipal Improvements</v>
          </cell>
        </row>
        <row r="3424">
          <cell r="K3424">
            <v>2023</v>
          </cell>
          <cell r="X3424">
            <v>51048</v>
          </cell>
          <cell r="AE3424" t="str">
            <v>Municipal Improvements</v>
          </cell>
        </row>
        <row r="3425">
          <cell r="K3425">
            <v>2019</v>
          </cell>
          <cell r="X3425">
            <v>756000</v>
          </cell>
          <cell r="AE3425" t="str">
            <v>Municipal Improvements</v>
          </cell>
        </row>
        <row r="3426">
          <cell r="K3426">
            <v>2028</v>
          </cell>
          <cell r="X3426">
            <v>1172808</v>
          </cell>
          <cell r="AE3426" t="str">
            <v>Municipal Improvements</v>
          </cell>
        </row>
        <row r="3427">
          <cell r="K3427">
            <v>2029</v>
          </cell>
          <cell r="X3427">
            <v>3204</v>
          </cell>
          <cell r="AE3427" t="str">
            <v>Distribution System Improvements</v>
          </cell>
        </row>
        <row r="3428">
          <cell r="K3428">
            <v>2025</v>
          </cell>
          <cell r="X3428">
            <v>0</v>
          </cell>
          <cell r="AE3428" t="str">
            <v>Distribution System Improvements</v>
          </cell>
        </row>
        <row r="3429">
          <cell r="K3429">
            <v>2029</v>
          </cell>
          <cell r="X3429">
            <v>0</v>
          </cell>
          <cell r="AE3429" t="str">
            <v>Distribution System Improvements</v>
          </cell>
        </row>
        <row r="3430">
          <cell r="K3430">
            <v>2029</v>
          </cell>
          <cell r="X3430">
            <v>0</v>
          </cell>
          <cell r="AE3430" t="str">
            <v>Distribution System Improvements</v>
          </cell>
        </row>
        <row r="3431">
          <cell r="K3431">
            <v>2028</v>
          </cell>
          <cell r="X3431">
            <v>296603</v>
          </cell>
          <cell r="AE3431" t="str">
            <v>Distribution System Improvements</v>
          </cell>
        </row>
        <row r="3432">
          <cell r="K3432">
            <v>2027</v>
          </cell>
          <cell r="X3432">
            <v>15228</v>
          </cell>
          <cell r="AE3432" t="str">
            <v>Distribution System Improvements</v>
          </cell>
        </row>
        <row r="3433">
          <cell r="K3433">
            <v>2023</v>
          </cell>
          <cell r="X3433">
            <v>262152</v>
          </cell>
          <cell r="AE3433" t="str">
            <v>Distribution System Improvements</v>
          </cell>
        </row>
        <row r="3434">
          <cell r="K3434">
            <v>2024</v>
          </cell>
          <cell r="X3434">
            <v>22212</v>
          </cell>
          <cell r="AE3434" t="str">
            <v>Distribution System Improvements</v>
          </cell>
        </row>
        <row r="3435">
          <cell r="K3435">
            <v>2018</v>
          </cell>
          <cell r="X3435">
            <v>15661.02</v>
          </cell>
          <cell r="AE3435" t="str">
            <v>Distribution System Improvements</v>
          </cell>
        </row>
        <row r="3436">
          <cell r="K3436">
            <v>2022</v>
          </cell>
          <cell r="X3436">
            <v>401735</v>
          </cell>
          <cell r="AE3436" t="str">
            <v>Distribution System Improvements</v>
          </cell>
        </row>
        <row r="3437">
          <cell r="K3437">
            <v>2026</v>
          </cell>
          <cell r="X3437">
            <v>23340</v>
          </cell>
          <cell r="AE3437" t="str">
            <v>Distribution System Improvements</v>
          </cell>
        </row>
        <row r="3438">
          <cell r="K3438">
            <v>2029</v>
          </cell>
          <cell r="X3438">
            <v>851255</v>
          </cell>
          <cell r="AE3438" t="str">
            <v>Distribution System Improvements</v>
          </cell>
        </row>
        <row r="3439">
          <cell r="K3439">
            <v>2020</v>
          </cell>
          <cell r="X3439">
            <v>681623</v>
          </cell>
          <cell r="AE3439" t="str">
            <v>Distribution System Improvements</v>
          </cell>
        </row>
        <row r="3440">
          <cell r="K3440">
            <v>2028</v>
          </cell>
          <cell r="X3440">
            <v>0</v>
          </cell>
          <cell r="AE3440" t="str">
            <v>Misc. Non-Revenue Producing</v>
          </cell>
        </row>
        <row r="3441">
          <cell r="K3441">
            <v>2028</v>
          </cell>
          <cell r="X3441">
            <v>0</v>
          </cell>
          <cell r="AE3441" t="str">
            <v>Misc. Non-Revenue Producing</v>
          </cell>
        </row>
        <row r="3442">
          <cell r="K3442">
            <v>2025</v>
          </cell>
          <cell r="X3442">
            <v>0</v>
          </cell>
          <cell r="AE3442" t="str">
            <v>Misc. Non-Revenue Producing</v>
          </cell>
        </row>
        <row r="3443">
          <cell r="K3443">
            <v>2023</v>
          </cell>
          <cell r="X3443">
            <v>0</v>
          </cell>
          <cell r="AE3443" t="str">
            <v>Misc. Non-Revenue Producing</v>
          </cell>
        </row>
        <row r="3444">
          <cell r="K3444">
            <v>2023</v>
          </cell>
          <cell r="X3444">
            <v>0</v>
          </cell>
          <cell r="AE3444" t="str">
            <v>Misc. Non-Revenue Producing</v>
          </cell>
        </row>
        <row r="3445">
          <cell r="K3445">
            <v>2028</v>
          </cell>
          <cell r="X3445">
            <v>0</v>
          </cell>
          <cell r="AE3445" t="str">
            <v>Misc. Non-Revenue Producing</v>
          </cell>
        </row>
        <row r="3446">
          <cell r="K3446">
            <v>2020</v>
          </cell>
          <cell r="X3446">
            <v>0</v>
          </cell>
          <cell r="AE3446" t="str">
            <v>Misc. Non-Revenue Producing</v>
          </cell>
        </row>
        <row r="3447">
          <cell r="K3447">
            <v>2026</v>
          </cell>
          <cell r="X3447">
            <v>0</v>
          </cell>
          <cell r="AE3447" t="str">
            <v>Misc. Non-Revenue Producing</v>
          </cell>
        </row>
        <row r="3448">
          <cell r="K3448">
            <v>2027</v>
          </cell>
          <cell r="X3448">
            <v>218555</v>
          </cell>
          <cell r="AE3448" t="str">
            <v>Cathodic Protection</v>
          </cell>
        </row>
        <row r="3449">
          <cell r="K3449">
            <v>2027</v>
          </cell>
          <cell r="X3449">
            <v>0</v>
          </cell>
          <cell r="AE3449" t="str">
            <v>New Revenue Mains</v>
          </cell>
        </row>
        <row r="3450">
          <cell r="K3450">
            <v>2024</v>
          </cell>
          <cell r="X3450">
            <v>0</v>
          </cell>
          <cell r="AE3450" t="str">
            <v>New Revenue Mains</v>
          </cell>
        </row>
        <row r="3451">
          <cell r="K3451">
            <v>2019</v>
          </cell>
          <cell r="X3451">
            <v>0</v>
          </cell>
          <cell r="AE3451" t="str">
            <v>New Revenue Mains</v>
          </cell>
        </row>
        <row r="3452">
          <cell r="K3452">
            <v>2028</v>
          </cell>
          <cell r="X3452">
            <v>0</v>
          </cell>
          <cell r="AE3452" t="str">
            <v>New Revenue Mains</v>
          </cell>
        </row>
        <row r="3453">
          <cell r="K3453">
            <v>2022</v>
          </cell>
          <cell r="X3453">
            <v>275952</v>
          </cell>
          <cell r="AE3453" t="str">
            <v>New Revenue Mains</v>
          </cell>
        </row>
        <row r="3454">
          <cell r="K3454">
            <v>2022</v>
          </cell>
          <cell r="X3454">
            <v>0</v>
          </cell>
          <cell r="AE3454" t="str">
            <v>New Revenue Mains</v>
          </cell>
        </row>
        <row r="3455">
          <cell r="K3455">
            <v>2020</v>
          </cell>
          <cell r="X3455">
            <v>0</v>
          </cell>
          <cell r="AE3455" t="str">
            <v>New Revenue Mains</v>
          </cell>
        </row>
        <row r="3456">
          <cell r="K3456">
            <v>2021</v>
          </cell>
          <cell r="X3456">
            <v>387672</v>
          </cell>
          <cell r="AE3456" t="str">
            <v>New Revenue Services</v>
          </cell>
        </row>
        <row r="3457">
          <cell r="K3457">
            <v>2022</v>
          </cell>
          <cell r="X3457">
            <v>44148</v>
          </cell>
          <cell r="AE3457" t="str">
            <v>New Revenue Services</v>
          </cell>
        </row>
        <row r="3458">
          <cell r="K3458">
            <v>2019</v>
          </cell>
          <cell r="X3458">
            <v>41004</v>
          </cell>
          <cell r="AE3458" t="str">
            <v>New Revenue Services</v>
          </cell>
        </row>
        <row r="3459">
          <cell r="K3459">
            <v>2029</v>
          </cell>
          <cell r="X3459">
            <v>52488</v>
          </cell>
          <cell r="AE3459" t="str">
            <v>New Revenue Services</v>
          </cell>
        </row>
        <row r="3460">
          <cell r="K3460">
            <v>2019</v>
          </cell>
          <cell r="X3460">
            <v>922499</v>
          </cell>
          <cell r="AE3460" t="str">
            <v>New Revenue Services</v>
          </cell>
        </row>
        <row r="3461">
          <cell r="K3461">
            <v>2025</v>
          </cell>
          <cell r="X3461">
            <v>1069812</v>
          </cell>
          <cell r="AE3461" t="str">
            <v>New Revenue Services</v>
          </cell>
        </row>
        <row r="3462">
          <cell r="K3462">
            <v>2020</v>
          </cell>
          <cell r="X3462">
            <v>945564</v>
          </cell>
          <cell r="AE3462" t="str">
            <v>New Revenue Services</v>
          </cell>
        </row>
        <row r="3463">
          <cell r="K3463">
            <v>2026</v>
          </cell>
          <cell r="X3463">
            <v>1096571</v>
          </cell>
          <cell r="AE3463" t="str">
            <v>New Revenue Services</v>
          </cell>
        </row>
        <row r="3464">
          <cell r="K3464">
            <v>2020</v>
          </cell>
          <cell r="X3464">
            <v>105060</v>
          </cell>
          <cell r="AE3464" t="str">
            <v>New Revenue Services</v>
          </cell>
        </row>
        <row r="3465">
          <cell r="K3465">
            <v>2024</v>
          </cell>
          <cell r="X3465">
            <v>1043724</v>
          </cell>
          <cell r="AE3465" t="str">
            <v>New Revenue Services</v>
          </cell>
        </row>
        <row r="3466">
          <cell r="K3466">
            <v>2021</v>
          </cell>
          <cell r="X3466">
            <v>0</v>
          </cell>
          <cell r="AE3466" t="str">
            <v>Measuring and Regulation Station Equipment</v>
          </cell>
        </row>
        <row r="3467">
          <cell r="K3467">
            <v>2023</v>
          </cell>
          <cell r="X3467">
            <v>0</v>
          </cell>
          <cell r="AE3467" t="str">
            <v>Measuring and Regulation Station Equipment</v>
          </cell>
        </row>
        <row r="3468">
          <cell r="K3468">
            <v>2020</v>
          </cell>
          <cell r="X3468">
            <v>0</v>
          </cell>
          <cell r="AE3468" t="str">
            <v>Measuring and Regulation Station Equipment</v>
          </cell>
        </row>
        <row r="3469">
          <cell r="K3469">
            <v>2020</v>
          </cell>
          <cell r="X3469">
            <v>0</v>
          </cell>
          <cell r="AE3469" t="str">
            <v>Measuring and Regulation Station Equipment</v>
          </cell>
        </row>
        <row r="3470">
          <cell r="K3470">
            <v>2029</v>
          </cell>
          <cell r="X3470">
            <v>3200.16</v>
          </cell>
          <cell r="AE3470" t="str">
            <v>Measuring and Regulation Station Equipment</v>
          </cell>
        </row>
        <row r="3471">
          <cell r="K3471">
            <v>2023</v>
          </cell>
          <cell r="X3471">
            <v>2759.52</v>
          </cell>
          <cell r="AE3471" t="str">
            <v>Measuring and Regulation Station Equipment</v>
          </cell>
        </row>
        <row r="3472">
          <cell r="K3472">
            <v>2021</v>
          </cell>
          <cell r="X3472">
            <v>2626.56</v>
          </cell>
          <cell r="AE3472" t="str">
            <v>Measuring and Regulation Station Equipment</v>
          </cell>
        </row>
        <row r="3473">
          <cell r="K3473">
            <v>2024</v>
          </cell>
          <cell r="X3473">
            <v>2828.52</v>
          </cell>
          <cell r="AE3473" t="str">
            <v>Measuring and Regulation Station Equipment</v>
          </cell>
        </row>
        <row r="3474">
          <cell r="K3474">
            <v>2024</v>
          </cell>
          <cell r="X3474">
            <v>35658</v>
          </cell>
          <cell r="AE3474" t="str">
            <v>Transportation Vehicles</v>
          </cell>
        </row>
        <row r="3475">
          <cell r="K3475">
            <v>2018</v>
          </cell>
          <cell r="X3475">
            <v>-32981.519999999997</v>
          </cell>
          <cell r="AE3475" t="str">
            <v>Transportation Vehicles</v>
          </cell>
        </row>
        <row r="3476">
          <cell r="K3476">
            <v>2028</v>
          </cell>
          <cell r="X3476">
            <v>0</v>
          </cell>
          <cell r="AE3476" t="str">
            <v>Transportation Vehicles</v>
          </cell>
        </row>
        <row r="3477">
          <cell r="K3477">
            <v>2020</v>
          </cell>
          <cell r="X3477">
            <v>0</v>
          </cell>
          <cell r="AE3477" t="str">
            <v>Transportation Vehicles</v>
          </cell>
        </row>
        <row r="3478">
          <cell r="K3478">
            <v>2022</v>
          </cell>
          <cell r="X3478">
            <v>203652</v>
          </cell>
          <cell r="AE3478" t="str">
            <v>Transportation Vehicles</v>
          </cell>
        </row>
        <row r="3479">
          <cell r="K3479">
            <v>2021</v>
          </cell>
          <cell r="X3479">
            <v>64903</v>
          </cell>
          <cell r="AE3479" t="str">
            <v>Power Operated Equipment</v>
          </cell>
        </row>
        <row r="3480">
          <cell r="K3480">
            <v>2020</v>
          </cell>
          <cell r="X3480">
            <v>32304</v>
          </cell>
          <cell r="AE3480" t="str">
            <v>Improvements to Property</v>
          </cell>
        </row>
        <row r="3481">
          <cell r="K3481">
            <v>2026</v>
          </cell>
          <cell r="X3481">
            <v>0</v>
          </cell>
          <cell r="AE3481" t="str">
            <v>Improvements to Property</v>
          </cell>
        </row>
        <row r="3482">
          <cell r="K3482">
            <v>2023</v>
          </cell>
          <cell r="X3482">
            <v>34788</v>
          </cell>
          <cell r="AE3482" t="str">
            <v>Improvements to Property</v>
          </cell>
        </row>
        <row r="3483">
          <cell r="K3483">
            <v>2021</v>
          </cell>
          <cell r="X3483">
            <v>33120</v>
          </cell>
          <cell r="AE3483" t="str">
            <v>Improvements to Property</v>
          </cell>
        </row>
        <row r="3484">
          <cell r="K3484">
            <v>2024</v>
          </cell>
          <cell r="X3484">
            <v>35664</v>
          </cell>
          <cell r="AE3484" t="str">
            <v>Improvements to Property</v>
          </cell>
        </row>
        <row r="3485">
          <cell r="K3485">
            <v>2021</v>
          </cell>
          <cell r="X3485">
            <v>33120</v>
          </cell>
          <cell r="AE3485" t="str">
            <v>Improvements to Property</v>
          </cell>
        </row>
        <row r="3486">
          <cell r="K3486">
            <v>2018</v>
          </cell>
          <cell r="X3486">
            <v>0</v>
          </cell>
          <cell r="AE3486" t="str">
            <v>Improvements to Property</v>
          </cell>
        </row>
        <row r="3487">
          <cell r="K3487">
            <v>2028</v>
          </cell>
          <cell r="X3487">
            <v>0</v>
          </cell>
          <cell r="AE3487" t="str">
            <v>Improvements to Property</v>
          </cell>
        </row>
        <row r="3488">
          <cell r="K3488">
            <v>2019</v>
          </cell>
          <cell r="X3488">
            <v>0</v>
          </cell>
          <cell r="AE3488" t="str">
            <v>Communication Equipment</v>
          </cell>
        </row>
        <row r="3489">
          <cell r="K3489">
            <v>2028</v>
          </cell>
          <cell r="X3489">
            <v>0</v>
          </cell>
          <cell r="AE3489" t="str">
            <v>Communication Equipment</v>
          </cell>
        </row>
        <row r="3490">
          <cell r="K3490">
            <v>2025</v>
          </cell>
          <cell r="X3490">
            <v>0</v>
          </cell>
          <cell r="AE3490" t="str">
            <v>Communication Equipment</v>
          </cell>
        </row>
        <row r="3491">
          <cell r="K3491">
            <v>2019</v>
          </cell>
          <cell r="X3491">
            <v>0</v>
          </cell>
          <cell r="AE3491" t="str">
            <v>Regulators</v>
          </cell>
        </row>
        <row r="3492">
          <cell r="K3492">
            <v>2022</v>
          </cell>
          <cell r="X3492">
            <v>0</v>
          </cell>
          <cell r="AE3492" t="str">
            <v>Regulators</v>
          </cell>
        </row>
        <row r="3493">
          <cell r="K3493">
            <v>2029</v>
          </cell>
          <cell r="X3493">
            <v>0</v>
          </cell>
          <cell r="AE3493" t="str">
            <v>Regulators</v>
          </cell>
        </row>
        <row r="3494">
          <cell r="K3494">
            <v>2028</v>
          </cell>
          <cell r="X3494">
            <v>0</v>
          </cell>
          <cell r="AE3494" t="str">
            <v>Regulators</v>
          </cell>
        </row>
        <row r="3495">
          <cell r="K3495">
            <v>2022</v>
          </cell>
          <cell r="X3495">
            <v>4848</v>
          </cell>
          <cell r="AE3495" t="str">
            <v>Meter/Reg Install - Comm</v>
          </cell>
        </row>
        <row r="3496">
          <cell r="K3496">
            <v>2020</v>
          </cell>
          <cell r="X3496">
            <v>87647</v>
          </cell>
          <cell r="AE3496" t="str">
            <v>Meter/Reg Install - Comm</v>
          </cell>
        </row>
        <row r="3497">
          <cell r="K3497">
            <v>2026</v>
          </cell>
          <cell r="X3497">
            <v>101628</v>
          </cell>
          <cell r="AE3497" t="str">
            <v>Meter/Reg Install - Comm</v>
          </cell>
        </row>
        <row r="3498">
          <cell r="K3498">
            <v>2028</v>
          </cell>
          <cell r="X3498">
            <v>106787</v>
          </cell>
          <cell r="AE3498" t="str">
            <v>Meter/Reg Install - Comm</v>
          </cell>
        </row>
        <row r="3499">
          <cell r="K3499">
            <v>2028</v>
          </cell>
          <cell r="X3499">
            <v>5616</v>
          </cell>
          <cell r="AE3499" t="str">
            <v>Meter/Reg Install - Comm</v>
          </cell>
        </row>
        <row r="3500">
          <cell r="K3500">
            <v>2020</v>
          </cell>
          <cell r="X3500">
            <v>11556</v>
          </cell>
          <cell r="AE3500" t="str">
            <v>Meter/Reg Install - Comm</v>
          </cell>
        </row>
        <row r="3501">
          <cell r="K3501">
            <v>2021</v>
          </cell>
          <cell r="X3501">
            <v>225072</v>
          </cell>
          <cell r="AE3501" t="str">
            <v>Meter/Reg Install - Comm</v>
          </cell>
        </row>
        <row r="3502">
          <cell r="K3502">
            <v>2028</v>
          </cell>
          <cell r="X3502">
            <v>14076</v>
          </cell>
          <cell r="AE3502" t="str">
            <v>Meter/Reg Install - Comm</v>
          </cell>
        </row>
        <row r="3503">
          <cell r="K3503">
            <v>2022</v>
          </cell>
          <cell r="X3503">
            <v>12144</v>
          </cell>
          <cell r="AE3503" t="str">
            <v>Meter/Reg Install - Comm</v>
          </cell>
        </row>
        <row r="3504">
          <cell r="K3504">
            <v>2026</v>
          </cell>
          <cell r="X3504">
            <v>13404</v>
          </cell>
          <cell r="AE3504" t="str">
            <v>Meter/Reg Install - Comm</v>
          </cell>
        </row>
        <row r="3505">
          <cell r="K3505">
            <v>2026</v>
          </cell>
          <cell r="X3505">
            <v>64188</v>
          </cell>
          <cell r="AE3505" t="str">
            <v>Meter/Reg Install - Res</v>
          </cell>
        </row>
        <row r="3506">
          <cell r="K3506">
            <v>2029</v>
          </cell>
          <cell r="X3506">
            <v>69120</v>
          </cell>
          <cell r="AE3506" t="str">
            <v>Meter/Reg Install - Res</v>
          </cell>
        </row>
        <row r="3507">
          <cell r="K3507">
            <v>2029</v>
          </cell>
          <cell r="X3507">
            <v>7680</v>
          </cell>
          <cell r="AE3507" t="str">
            <v>Meter/Reg Install - Res</v>
          </cell>
        </row>
        <row r="3508">
          <cell r="K3508">
            <v>2024</v>
          </cell>
          <cell r="X3508">
            <v>6792</v>
          </cell>
          <cell r="AE3508" t="str">
            <v>Meter/Reg Install - Res</v>
          </cell>
        </row>
        <row r="3509">
          <cell r="K3509">
            <v>2027</v>
          </cell>
          <cell r="X3509">
            <v>65796</v>
          </cell>
          <cell r="AE3509" t="str">
            <v>Meter/Reg Install - Res</v>
          </cell>
        </row>
        <row r="3510">
          <cell r="K3510">
            <v>2018</v>
          </cell>
          <cell r="X3510">
            <v>654263.04000000004</v>
          </cell>
          <cell r="AE3510" t="str">
            <v>Meter/Reg Install - Res</v>
          </cell>
        </row>
        <row r="3511">
          <cell r="K3511">
            <v>2022</v>
          </cell>
          <cell r="X3511">
            <v>347711</v>
          </cell>
          <cell r="AE3511" t="str">
            <v>Meter/Reg Install - Res</v>
          </cell>
        </row>
        <row r="3512">
          <cell r="K3512">
            <v>2026</v>
          </cell>
          <cell r="X3512">
            <v>0</v>
          </cell>
          <cell r="AE3512" t="str">
            <v>Alternative Fueling Stations</v>
          </cell>
        </row>
        <row r="3513">
          <cell r="K3513">
            <v>2024</v>
          </cell>
          <cell r="X3513">
            <v>0</v>
          </cell>
          <cell r="AE3513" t="str">
            <v>Alternative Fueling Stations</v>
          </cell>
        </row>
        <row r="3514">
          <cell r="K3514">
            <v>2020</v>
          </cell>
          <cell r="X3514">
            <v>63000</v>
          </cell>
          <cell r="AE3514" t="str">
            <v>Municipal Improvements</v>
          </cell>
        </row>
        <row r="3515">
          <cell r="K3515">
            <v>2028</v>
          </cell>
          <cell r="X3515">
            <v>372312</v>
          </cell>
          <cell r="AE3515" t="str">
            <v>Municipal Improvements</v>
          </cell>
        </row>
        <row r="3516">
          <cell r="K3516">
            <v>2021</v>
          </cell>
          <cell r="X3516">
            <v>264600</v>
          </cell>
          <cell r="AE3516" t="str">
            <v>Municipal Improvements</v>
          </cell>
        </row>
        <row r="3517">
          <cell r="K3517">
            <v>2018</v>
          </cell>
          <cell r="X3517">
            <v>200000</v>
          </cell>
          <cell r="AE3517" t="str">
            <v>Municipal Improvements</v>
          </cell>
        </row>
        <row r="3518">
          <cell r="K3518">
            <v>2022</v>
          </cell>
          <cell r="X3518">
            <v>145859</v>
          </cell>
          <cell r="AE3518" t="str">
            <v>Municipal Improvements</v>
          </cell>
        </row>
        <row r="3519">
          <cell r="K3519">
            <v>2027</v>
          </cell>
          <cell r="X3519">
            <v>46536</v>
          </cell>
          <cell r="AE3519" t="str">
            <v>Municipal Improvements</v>
          </cell>
        </row>
        <row r="3520">
          <cell r="K3520">
            <v>2018</v>
          </cell>
          <cell r="X3520">
            <v>56000</v>
          </cell>
          <cell r="AE3520" t="str">
            <v>Municipal Improvements</v>
          </cell>
        </row>
        <row r="3521">
          <cell r="K3521">
            <v>2025</v>
          </cell>
          <cell r="X3521">
            <v>84431</v>
          </cell>
          <cell r="AE3521" t="str">
            <v>Municipal Improvements</v>
          </cell>
        </row>
        <row r="3522">
          <cell r="K3522">
            <v>2025</v>
          </cell>
          <cell r="X3522">
            <v>337704</v>
          </cell>
          <cell r="AE3522" t="str">
            <v>Municipal Improvements</v>
          </cell>
        </row>
        <row r="3523">
          <cell r="K3523">
            <v>2024</v>
          </cell>
          <cell r="X3523">
            <v>80400</v>
          </cell>
          <cell r="AE3523" t="str">
            <v>Municipal Improvements</v>
          </cell>
        </row>
        <row r="3524">
          <cell r="K3524">
            <v>2029</v>
          </cell>
          <cell r="X3524">
            <v>410483</v>
          </cell>
          <cell r="AE3524" t="str">
            <v>Municipal Improvements</v>
          </cell>
        </row>
        <row r="3525">
          <cell r="K3525">
            <v>2021</v>
          </cell>
          <cell r="X3525">
            <v>3087000</v>
          </cell>
          <cell r="AE3525" t="str">
            <v>Municipal Improvements</v>
          </cell>
        </row>
        <row r="3526">
          <cell r="K3526">
            <v>2021</v>
          </cell>
          <cell r="X3526">
            <v>5256</v>
          </cell>
          <cell r="AE3526" t="str">
            <v>Distribution System Improvements</v>
          </cell>
        </row>
        <row r="3527">
          <cell r="K3527">
            <v>2023</v>
          </cell>
          <cell r="X3527">
            <v>5520</v>
          </cell>
          <cell r="AE3527" t="str">
            <v>Distribution System Improvements</v>
          </cell>
        </row>
        <row r="3528">
          <cell r="K3528">
            <v>2020</v>
          </cell>
          <cell r="X3528">
            <v>97379</v>
          </cell>
          <cell r="AE3528" t="str">
            <v>Distribution System Improvements</v>
          </cell>
        </row>
        <row r="3529">
          <cell r="K3529">
            <v>2018</v>
          </cell>
          <cell r="X3529">
            <v>95000</v>
          </cell>
          <cell r="AE3529" t="str">
            <v>Distribution System Improvements</v>
          </cell>
        </row>
        <row r="3530">
          <cell r="K3530">
            <v>2019</v>
          </cell>
          <cell r="X3530">
            <v>5004</v>
          </cell>
          <cell r="AE3530" t="str">
            <v>Distribution System Improvements</v>
          </cell>
        </row>
        <row r="3531">
          <cell r="K3531">
            <v>2025</v>
          </cell>
          <cell r="X3531">
            <v>5796</v>
          </cell>
          <cell r="AE3531" t="str">
            <v>Distribution System Improvements</v>
          </cell>
        </row>
        <row r="3532">
          <cell r="K3532">
            <v>2025</v>
          </cell>
          <cell r="X3532">
            <v>0</v>
          </cell>
          <cell r="AE3532" t="str">
            <v>Misc. Non-Revenue Producing</v>
          </cell>
        </row>
        <row r="3533">
          <cell r="K3533">
            <v>2026</v>
          </cell>
          <cell r="X3533">
            <v>0</v>
          </cell>
          <cell r="AE3533" t="str">
            <v>Misc. Non-Revenue Producing</v>
          </cell>
        </row>
        <row r="3534">
          <cell r="K3534">
            <v>2019</v>
          </cell>
          <cell r="X3534">
            <v>0</v>
          </cell>
          <cell r="AE3534" t="str">
            <v>Cast Iron/Bare Steel Main Repl.</v>
          </cell>
        </row>
        <row r="3535">
          <cell r="K3535">
            <v>2018</v>
          </cell>
          <cell r="X3535">
            <v>5475.92</v>
          </cell>
          <cell r="AE3535" t="str">
            <v>Cast Iron/Bare Steel Main Repl.</v>
          </cell>
        </row>
        <row r="3536">
          <cell r="K3536">
            <v>2023</v>
          </cell>
          <cell r="X3536">
            <v>0</v>
          </cell>
          <cell r="AE3536" t="str">
            <v>Cathodic Protection</v>
          </cell>
        </row>
        <row r="3537">
          <cell r="K3537">
            <v>2024</v>
          </cell>
          <cell r="X3537">
            <v>0</v>
          </cell>
          <cell r="AE3537" t="str">
            <v>Cathodic Protection</v>
          </cell>
        </row>
        <row r="3538">
          <cell r="K3538">
            <v>2018</v>
          </cell>
          <cell r="X3538">
            <v>33201.019999999997</v>
          </cell>
          <cell r="AE3538" t="str">
            <v>Cathodic Protection</v>
          </cell>
        </row>
        <row r="3539">
          <cell r="K3539">
            <v>2018</v>
          </cell>
          <cell r="X3539">
            <v>0</v>
          </cell>
          <cell r="AE3539" t="str">
            <v>Cathodic Protection</v>
          </cell>
        </row>
        <row r="3540">
          <cell r="K3540">
            <v>2019</v>
          </cell>
          <cell r="X3540">
            <v>85276</v>
          </cell>
          <cell r="AE3540" t="str">
            <v>Tools and Shop Equipment</v>
          </cell>
        </row>
        <row r="3541">
          <cell r="K3541">
            <v>2027</v>
          </cell>
          <cell r="X3541">
            <v>170736</v>
          </cell>
          <cell r="AE3541" t="str">
            <v>Tools and Shop Equipment</v>
          </cell>
        </row>
        <row r="3542">
          <cell r="K3542">
            <v>2024</v>
          </cell>
          <cell r="X3542">
            <v>118840</v>
          </cell>
          <cell r="AE3542" t="str">
            <v>Tools and Shop Equipment</v>
          </cell>
        </row>
        <row r="3543">
          <cell r="K3543">
            <v>2029</v>
          </cell>
          <cell r="X3543">
            <v>668000</v>
          </cell>
          <cell r="AE3543" t="str">
            <v>Tools and Shop Equipment</v>
          </cell>
        </row>
        <row r="3544">
          <cell r="K3544">
            <v>2027</v>
          </cell>
          <cell r="X3544">
            <v>12804</v>
          </cell>
          <cell r="AE3544" t="str">
            <v>Tools and Shop Equipment</v>
          </cell>
        </row>
        <row r="3545">
          <cell r="K3545">
            <v>2021</v>
          </cell>
          <cell r="X3545">
            <v>0</v>
          </cell>
          <cell r="AE3545" t="str">
            <v>Tools and Shop Equipment</v>
          </cell>
        </row>
        <row r="3546">
          <cell r="K3546">
            <v>2022</v>
          </cell>
          <cell r="X3546">
            <v>11316</v>
          </cell>
          <cell r="AE3546" t="str">
            <v>Tools and Shop Equipment</v>
          </cell>
        </row>
        <row r="3547">
          <cell r="K3547">
            <v>2027</v>
          </cell>
          <cell r="X3547">
            <v>0</v>
          </cell>
          <cell r="AE3547" t="str">
            <v>Tools and Shop Equipment</v>
          </cell>
        </row>
        <row r="3548">
          <cell r="K3548">
            <v>2027</v>
          </cell>
          <cell r="X3548">
            <v>0</v>
          </cell>
          <cell r="AE3548" t="str">
            <v>Tools and Shop Equipment</v>
          </cell>
        </row>
        <row r="3549">
          <cell r="K3549">
            <v>2028</v>
          </cell>
          <cell r="X3549">
            <v>0</v>
          </cell>
          <cell r="AE3549" t="str">
            <v>Tools and Shop Equipment</v>
          </cell>
        </row>
        <row r="3550">
          <cell r="K3550">
            <v>2020</v>
          </cell>
          <cell r="X3550">
            <v>5608</v>
          </cell>
          <cell r="AE3550" t="str">
            <v>Tools and Shop Equipment</v>
          </cell>
        </row>
        <row r="3551">
          <cell r="K3551">
            <v>2022</v>
          </cell>
          <cell r="X3551">
            <v>0</v>
          </cell>
          <cell r="AE3551" t="str">
            <v>Tools and Shop Equipment</v>
          </cell>
        </row>
        <row r="3552">
          <cell r="K3552">
            <v>2025</v>
          </cell>
          <cell r="X3552">
            <v>7308</v>
          </cell>
          <cell r="AE3552" t="str">
            <v>Tools and Shop Equipment</v>
          </cell>
        </row>
        <row r="3553">
          <cell r="K3553">
            <v>2028</v>
          </cell>
          <cell r="X3553">
            <v>0</v>
          </cell>
          <cell r="AE3553" t="str">
            <v>New Revenue Mains</v>
          </cell>
        </row>
        <row r="3554">
          <cell r="K3554">
            <v>2023</v>
          </cell>
          <cell r="X3554">
            <v>452567</v>
          </cell>
          <cell r="AE3554" t="str">
            <v>New Revenue Mains</v>
          </cell>
        </row>
        <row r="3555">
          <cell r="K3555">
            <v>2019</v>
          </cell>
          <cell r="X3555">
            <v>0</v>
          </cell>
          <cell r="AE3555" t="str">
            <v>New Revenue Mains</v>
          </cell>
        </row>
        <row r="3556">
          <cell r="K3556">
            <v>2022</v>
          </cell>
          <cell r="X3556">
            <v>441527</v>
          </cell>
          <cell r="AE3556" t="str">
            <v>New Revenue Mains</v>
          </cell>
        </row>
        <row r="3557">
          <cell r="K3557">
            <v>2018</v>
          </cell>
          <cell r="X3557">
            <v>3235932.92</v>
          </cell>
          <cell r="AE3557" t="str">
            <v>New Revenue Services</v>
          </cell>
        </row>
        <row r="3558">
          <cell r="K3558">
            <v>2020</v>
          </cell>
          <cell r="X3558">
            <v>367716</v>
          </cell>
          <cell r="AE3558" t="str">
            <v>New Revenue Services</v>
          </cell>
        </row>
        <row r="3559">
          <cell r="K3559">
            <v>2026</v>
          </cell>
          <cell r="X3559">
            <v>160475</v>
          </cell>
          <cell r="AE3559" t="str">
            <v>New Revenue Services</v>
          </cell>
        </row>
        <row r="3560">
          <cell r="K3560">
            <v>2023</v>
          </cell>
          <cell r="X3560">
            <v>149015</v>
          </cell>
          <cell r="AE3560" t="str">
            <v>New Revenue Services</v>
          </cell>
        </row>
        <row r="3561">
          <cell r="K3561">
            <v>2020</v>
          </cell>
          <cell r="X3561">
            <v>2574</v>
          </cell>
          <cell r="AE3561" t="str">
            <v>Measuring and Regulation Station Equipment</v>
          </cell>
        </row>
        <row r="3562">
          <cell r="K3562">
            <v>2026</v>
          </cell>
          <cell r="X3562">
            <v>99999.96</v>
          </cell>
          <cell r="AE3562" t="str">
            <v>Measuring and Regulation Station Equipment</v>
          </cell>
        </row>
        <row r="3563">
          <cell r="K3563">
            <v>2021</v>
          </cell>
          <cell r="X3563">
            <v>2638.32</v>
          </cell>
          <cell r="AE3563" t="str">
            <v>Measuring and Regulation Station Equipment</v>
          </cell>
        </row>
        <row r="3564">
          <cell r="K3564">
            <v>2022</v>
          </cell>
          <cell r="X3564">
            <v>51382.559999999998</v>
          </cell>
          <cell r="AE3564" t="str">
            <v>Measuring and Regulation Station Equipment</v>
          </cell>
        </row>
        <row r="3565">
          <cell r="K3565">
            <v>2026</v>
          </cell>
          <cell r="X3565">
            <v>29717.16</v>
          </cell>
          <cell r="AE3565" t="str">
            <v>Measuring and Regulation Station Equipment</v>
          </cell>
        </row>
        <row r="3566">
          <cell r="K3566">
            <v>2022</v>
          </cell>
          <cell r="X3566">
            <v>99999.96</v>
          </cell>
          <cell r="AE3566" t="str">
            <v>Measuring and Regulation Station Equipment</v>
          </cell>
        </row>
        <row r="3567">
          <cell r="K3567">
            <v>2028</v>
          </cell>
          <cell r="X3567">
            <v>31221.599999999999</v>
          </cell>
          <cell r="AE3567" t="str">
            <v>Measuring and Regulation Station Equipment</v>
          </cell>
        </row>
        <row r="3568">
          <cell r="K3568">
            <v>2029</v>
          </cell>
          <cell r="X3568">
            <v>608040.24</v>
          </cell>
          <cell r="AE3568" t="str">
            <v>Measuring and Regulation Station Equipment</v>
          </cell>
        </row>
        <row r="3569">
          <cell r="K3569">
            <v>2021</v>
          </cell>
          <cell r="X3569">
            <v>3939.84</v>
          </cell>
          <cell r="AE3569" t="str">
            <v>Measuring and Regulation Station Equipment</v>
          </cell>
        </row>
        <row r="3570">
          <cell r="K3570">
            <v>2026</v>
          </cell>
          <cell r="X3570">
            <v>84693.96</v>
          </cell>
          <cell r="AE3570" t="str">
            <v>Measuring and Regulation Station Equipment</v>
          </cell>
        </row>
        <row r="3571">
          <cell r="K3571">
            <v>2025</v>
          </cell>
          <cell r="X3571">
            <v>4348.8</v>
          </cell>
          <cell r="AE3571" t="str">
            <v>Measuring and Regulation Station Equipment</v>
          </cell>
        </row>
        <row r="3572">
          <cell r="K3572">
            <v>2020</v>
          </cell>
          <cell r="X3572">
            <v>0</v>
          </cell>
          <cell r="AE3572" t="str">
            <v>New Revenue Mains</v>
          </cell>
        </row>
        <row r="3573">
          <cell r="K3573">
            <v>2028</v>
          </cell>
          <cell r="X3573">
            <v>0</v>
          </cell>
          <cell r="AE3573" t="str">
            <v>New Revenue Mains</v>
          </cell>
        </row>
        <row r="3574">
          <cell r="K3574">
            <v>2025</v>
          </cell>
          <cell r="X3574">
            <v>0</v>
          </cell>
          <cell r="AE3574" t="str">
            <v>Transportation Vehicles</v>
          </cell>
        </row>
        <row r="3575">
          <cell r="K3575">
            <v>2021</v>
          </cell>
          <cell r="X3575">
            <v>60708</v>
          </cell>
          <cell r="AE3575" t="str">
            <v>Transportation Vehicles</v>
          </cell>
        </row>
        <row r="3576">
          <cell r="K3576">
            <v>2025</v>
          </cell>
          <cell r="X3576">
            <v>0</v>
          </cell>
          <cell r="AE3576" t="str">
            <v>Power Operated Equipment</v>
          </cell>
        </row>
        <row r="3577">
          <cell r="K3577">
            <v>2023</v>
          </cell>
          <cell r="X3577">
            <v>0</v>
          </cell>
          <cell r="AE3577" t="str">
            <v>Power Operated Equipment</v>
          </cell>
        </row>
        <row r="3578">
          <cell r="K3578">
            <v>2024</v>
          </cell>
          <cell r="X3578">
            <v>60000</v>
          </cell>
          <cell r="AE3578" t="str">
            <v>Power Operated Equipment</v>
          </cell>
        </row>
        <row r="3579">
          <cell r="K3579">
            <v>2021</v>
          </cell>
          <cell r="X3579">
            <v>63064.4</v>
          </cell>
          <cell r="AE3579" t="str">
            <v>Power Operated Equipment</v>
          </cell>
        </row>
        <row r="3580">
          <cell r="K3580">
            <v>2022</v>
          </cell>
          <cell r="X3580">
            <v>0</v>
          </cell>
          <cell r="AE3580" t="str">
            <v>Office Equipment</v>
          </cell>
        </row>
        <row r="3581">
          <cell r="K3581">
            <v>2018</v>
          </cell>
          <cell r="X3581">
            <v>0</v>
          </cell>
          <cell r="AE3581" t="str">
            <v>Office Equipment</v>
          </cell>
        </row>
        <row r="3582">
          <cell r="K3582">
            <v>2021</v>
          </cell>
          <cell r="X3582">
            <v>0</v>
          </cell>
          <cell r="AE3582" t="str">
            <v>Office Equipment</v>
          </cell>
        </row>
        <row r="3583">
          <cell r="K3583">
            <v>2024</v>
          </cell>
          <cell r="X3583">
            <v>0</v>
          </cell>
          <cell r="AE3583" t="str">
            <v>Office Equipment</v>
          </cell>
        </row>
        <row r="3584">
          <cell r="K3584">
            <v>2021</v>
          </cell>
          <cell r="X3584">
            <v>0</v>
          </cell>
          <cell r="AE3584" t="str">
            <v>Improvements to Property</v>
          </cell>
        </row>
        <row r="3585">
          <cell r="K3585">
            <v>2026</v>
          </cell>
          <cell r="X3585">
            <v>24972</v>
          </cell>
          <cell r="AE3585" t="str">
            <v>Improvements to Property</v>
          </cell>
        </row>
        <row r="3586">
          <cell r="K3586">
            <v>2020</v>
          </cell>
          <cell r="X3586">
            <v>21540</v>
          </cell>
          <cell r="AE3586" t="str">
            <v>Improvements to Property</v>
          </cell>
        </row>
        <row r="3587">
          <cell r="K3587">
            <v>2023</v>
          </cell>
          <cell r="X3587">
            <v>23196</v>
          </cell>
          <cell r="AE3587" t="str">
            <v>Improvements to Property</v>
          </cell>
        </row>
        <row r="3588">
          <cell r="K3588">
            <v>2025</v>
          </cell>
          <cell r="X3588">
            <v>0</v>
          </cell>
          <cell r="AE3588" t="str">
            <v>Improvements to Property</v>
          </cell>
        </row>
        <row r="3589">
          <cell r="K3589">
            <v>2020</v>
          </cell>
          <cell r="X3589">
            <v>0</v>
          </cell>
          <cell r="AE3589" t="str">
            <v>Communication Equipment</v>
          </cell>
        </row>
        <row r="3590">
          <cell r="K3590">
            <v>2029</v>
          </cell>
          <cell r="X3590">
            <v>0</v>
          </cell>
          <cell r="AE3590" t="str">
            <v>Communication Equipment</v>
          </cell>
        </row>
        <row r="3591">
          <cell r="K3591">
            <v>2027</v>
          </cell>
          <cell r="X3591">
            <v>0</v>
          </cell>
          <cell r="AE3591" t="str">
            <v>Communication Equipment</v>
          </cell>
        </row>
        <row r="3592">
          <cell r="K3592">
            <v>2027</v>
          </cell>
          <cell r="X3592">
            <v>37464</v>
          </cell>
          <cell r="AE3592" t="str">
            <v>Regulators</v>
          </cell>
        </row>
        <row r="3593">
          <cell r="K3593">
            <v>2027</v>
          </cell>
          <cell r="X3593">
            <v>0</v>
          </cell>
          <cell r="AE3593" t="str">
            <v>Regulators</v>
          </cell>
        </row>
        <row r="3594">
          <cell r="K3594">
            <v>2023</v>
          </cell>
          <cell r="X3594">
            <v>33947</v>
          </cell>
          <cell r="AE3594" t="str">
            <v>Regulators</v>
          </cell>
        </row>
        <row r="3595">
          <cell r="K3595">
            <v>2028</v>
          </cell>
          <cell r="X3595">
            <v>38400</v>
          </cell>
          <cell r="AE3595" t="str">
            <v>Regulators</v>
          </cell>
        </row>
        <row r="3596">
          <cell r="K3596">
            <v>2029</v>
          </cell>
          <cell r="X3596">
            <v>39360</v>
          </cell>
          <cell r="AE3596" t="str">
            <v>Regulators</v>
          </cell>
        </row>
        <row r="3597">
          <cell r="K3597">
            <v>2018</v>
          </cell>
          <cell r="X3597">
            <v>0</v>
          </cell>
          <cell r="AE3597" t="str">
            <v>Regulators</v>
          </cell>
        </row>
        <row r="3598">
          <cell r="K3598">
            <v>2024</v>
          </cell>
          <cell r="X3598">
            <v>0</v>
          </cell>
          <cell r="AE3598" t="str">
            <v>Regulators</v>
          </cell>
        </row>
        <row r="3599">
          <cell r="K3599">
            <v>2022</v>
          </cell>
          <cell r="X3599">
            <v>7176</v>
          </cell>
          <cell r="AE3599" t="str">
            <v>Meter/Reg Install - Comm</v>
          </cell>
        </row>
        <row r="3600">
          <cell r="K3600">
            <v>2029</v>
          </cell>
          <cell r="X3600">
            <v>162036</v>
          </cell>
          <cell r="AE3600" t="str">
            <v>Meter/Reg Install - Comm</v>
          </cell>
        </row>
        <row r="3601">
          <cell r="K3601">
            <v>2019</v>
          </cell>
          <cell r="X3601">
            <v>6660</v>
          </cell>
          <cell r="AE3601" t="str">
            <v>Meter/Reg Install - Comm</v>
          </cell>
        </row>
        <row r="3602">
          <cell r="K3602">
            <v>2018</v>
          </cell>
          <cell r="X3602">
            <v>12143.32</v>
          </cell>
          <cell r="AE3602" t="str">
            <v>Meter/Reg Install - Comm</v>
          </cell>
        </row>
        <row r="3603">
          <cell r="K3603">
            <v>2029</v>
          </cell>
          <cell r="X3603">
            <v>26244</v>
          </cell>
          <cell r="AE3603" t="str">
            <v>Meter/Reg Install - Res</v>
          </cell>
        </row>
        <row r="3604">
          <cell r="K3604">
            <v>2028</v>
          </cell>
          <cell r="X3604">
            <v>25596</v>
          </cell>
          <cell r="AE3604" t="str">
            <v>Meter/Reg Install - Res</v>
          </cell>
        </row>
        <row r="3605">
          <cell r="K3605">
            <v>2024</v>
          </cell>
          <cell r="X3605">
            <v>23196</v>
          </cell>
          <cell r="AE3605" t="str">
            <v>Meter/Reg Install - Res</v>
          </cell>
        </row>
        <row r="3606">
          <cell r="K3606">
            <v>2025</v>
          </cell>
          <cell r="X3606">
            <v>0</v>
          </cell>
          <cell r="AE3606" t="str">
            <v>Alternative Fueling Stations</v>
          </cell>
        </row>
        <row r="3607">
          <cell r="K3607">
            <v>2022</v>
          </cell>
          <cell r="X3607">
            <v>0</v>
          </cell>
          <cell r="AE3607" t="str">
            <v>Alternative Fueling Stations</v>
          </cell>
        </row>
        <row r="3608">
          <cell r="K3608">
            <v>2023</v>
          </cell>
          <cell r="X3608">
            <v>0</v>
          </cell>
          <cell r="AE3608" t="str">
            <v>Alternative Fueling Stations</v>
          </cell>
        </row>
        <row r="3609">
          <cell r="K3609">
            <v>2027</v>
          </cell>
          <cell r="X3609">
            <v>0</v>
          </cell>
          <cell r="AE3609" t="str">
            <v>Alternative Fueling Stations</v>
          </cell>
        </row>
        <row r="3610">
          <cell r="K3610">
            <v>2022</v>
          </cell>
          <cell r="X3610">
            <v>2236536</v>
          </cell>
          <cell r="AE3610" t="str">
            <v>Municipal Improvements</v>
          </cell>
        </row>
        <row r="3611">
          <cell r="K3611">
            <v>2028</v>
          </cell>
          <cell r="X3611">
            <v>749292</v>
          </cell>
          <cell r="AE3611" t="str">
            <v>Municipal Improvements</v>
          </cell>
        </row>
        <row r="3612">
          <cell r="K3612">
            <v>2019</v>
          </cell>
          <cell r="X3612">
            <v>1491835</v>
          </cell>
          <cell r="AE3612" t="str">
            <v>Municipal Improvements</v>
          </cell>
        </row>
        <row r="3613">
          <cell r="K3613">
            <v>2026</v>
          </cell>
          <cell r="X3613">
            <v>177299</v>
          </cell>
          <cell r="AE3613" t="str">
            <v>Municipal Improvements</v>
          </cell>
        </row>
        <row r="3614">
          <cell r="K3614">
            <v>2024</v>
          </cell>
          <cell r="X3614">
            <v>643247</v>
          </cell>
          <cell r="AE3614" t="str">
            <v>Municipal Improvements</v>
          </cell>
        </row>
        <row r="3615">
          <cell r="K3615">
            <v>2020</v>
          </cell>
          <cell r="X3615">
            <v>132300</v>
          </cell>
          <cell r="AE3615" t="str">
            <v>Municipal Improvements</v>
          </cell>
        </row>
        <row r="3616">
          <cell r="K3616">
            <v>2023</v>
          </cell>
          <cell r="X3616">
            <v>5520</v>
          </cell>
          <cell r="AE3616" t="str">
            <v>Distribution System Improvements</v>
          </cell>
        </row>
        <row r="3617">
          <cell r="K3617">
            <v>2023</v>
          </cell>
          <cell r="X3617">
            <v>0</v>
          </cell>
          <cell r="AE3617" t="str">
            <v>Misc. Non-Revenue Producing</v>
          </cell>
        </row>
        <row r="3618">
          <cell r="K3618">
            <v>2026</v>
          </cell>
          <cell r="X3618">
            <v>0</v>
          </cell>
          <cell r="AE3618" t="str">
            <v>Misc. Non-Revenue Producing</v>
          </cell>
        </row>
        <row r="3619">
          <cell r="K3619">
            <v>2018</v>
          </cell>
          <cell r="X3619">
            <v>0</v>
          </cell>
          <cell r="AE3619" t="str">
            <v>Misc. Non-Revenue Producing</v>
          </cell>
        </row>
        <row r="3620">
          <cell r="K3620">
            <v>2025</v>
          </cell>
          <cell r="X3620">
            <v>11592</v>
          </cell>
          <cell r="AE3620" t="str">
            <v>Cathodic Protection</v>
          </cell>
        </row>
        <row r="3621">
          <cell r="K3621">
            <v>2020</v>
          </cell>
          <cell r="X3621">
            <v>10248</v>
          </cell>
          <cell r="AE3621" t="str">
            <v>Cathodic Protection</v>
          </cell>
        </row>
        <row r="3622">
          <cell r="K3622">
            <v>2018</v>
          </cell>
          <cell r="X3622">
            <v>22000</v>
          </cell>
          <cell r="AE3622" t="str">
            <v>Tools and Shop Equipment</v>
          </cell>
        </row>
        <row r="3623">
          <cell r="K3623">
            <v>2020</v>
          </cell>
          <cell r="X3623">
            <v>0</v>
          </cell>
          <cell r="AE3623" t="str">
            <v>Tools and Shop Equipment</v>
          </cell>
        </row>
        <row r="3624">
          <cell r="K3624">
            <v>2029</v>
          </cell>
          <cell r="X3624">
            <v>0</v>
          </cell>
          <cell r="AE3624" t="str">
            <v>Tools and Shop Equipment</v>
          </cell>
        </row>
        <row r="3625">
          <cell r="K3625">
            <v>2020</v>
          </cell>
          <cell r="X3625">
            <v>0</v>
          </cell>
          <cell r="AE3625" t="str">
            <v>New Revenue Mains</v>
          </cell>
        </row>
        <row r="3626">
          <cell r="K3626">
            <v>2019</v>
          </cell>
          <cell r="X3626">
            <v>0</v>
          </cell>
          <cell r="AE3626" t="str">
            <v>New Revenue Mains</v>
          </cell>
        </row>
        <row r="3627">
          <cell r="K3627">
            <v>2028</v>
          </cell>
          <cell r="X3627">
            <v>0</v>
          </cell>
          <cell r="AE3627" t="str">
            <v>New Revenue Mains</v>
          </cell>
        </row>
        <row r="3628">
          <cell r="K3628">
            <v>2021</v>
          </cell>
          <cell r="X3628">
            <v>0</v>
          </cell>
          <cell r="AE3628" t="str">
            <v>New Revenue Mains</v>
          </cell>
        </row>
        <row r="3629">
          <cell r="K3629">
            <v>2022</v>
          </cell>
          <cell r="X3629">
            <v>0</v>
          </cell>
          <cell r="AE3629" t="str">
            <v>New Revenue Mains</v>
          </cell>
        </row>
        <row r="3630">
          <cell r="K3630">
            <v>2024</v>
          </cell>
          <cell r="X3630">
            <v>92772</v>
          </cell>
          <cell r="AE3630" t="str">
            <v>New Revenue Mains</v>
          </cell>
        </row>
        <row r="3631">
          <cell r="K3631">
            <v>2027</v>
          </cell>
          <cell r="X3631">
            <v>0</v>
          </cell>
          <cell r="AE3631" t="str">
            <v>New Revenue Mains</v>
          </cell>
        </row>
        <row r="3632">
          <cell r="K3632">
            <v>2028</v>
          </cell>
          <cell r="X3632">
            <v>3512424</v>
          </cell>
          <cell r="AE3632" t="str">
            <v>New Revenue Mains</v>
          </cell>
        </row>
        <row r="3633">
          <cell r="K3633">
            <v>2018</v>
          </cell>
          <cell r="X3633">
            <v>2500000</v>
          </cell>
          <cell r="AE3633" t="str">
            <v>New Revenue Mains</v>
          </cell>
        </row>
        <row r="3634">
          <cell r="K3634">
            <v>2026</v>
          </cell>
          <cell r="X3634">
            <v>0</v>
          </cell>
          <cell r="AE3634" t="str">
            <v>New Revenue Mains</v>
          </cell>
        </row>
        <row r="3635">
          <cell r="K3635">
            <v>2028</v>
          </cell>
          <cell r="X3635">
            <v>0</v>
          </cell>
          <cell r="AE3635" t="str">
            <v>New Revenue Mains</v>
          </cell>
        </row>
        <row r="3636">
          <cell r="K3636">
            <v>2021</v>
          </cell>
          <cell r="X3636">
            <v>3782244</v>
          </cell>
          <cell r="AE3636" t="str">
            <v>New Revenue Services</v>
          </cell>
        </row>
        <row r="3637">
          <cell r="K3637">
            <v>2020</v>
          </cell>
          <cell r="X3637">
            <v>3689999</v>
          </cell>
          <cell r="AE3637" t="str">
            <v>New Revenue Services</v>
          </cell>
        </row>
        <row r="3638">
          <cell r="K3638">
            <v>2018</v>
          </cell>
          <cell r="X3638">
            <v>0</v>
          </cell>
          <cell r="AE3638" t="str">
            <v>Measuring and Regulation Station Equipment</v>
          </cell>
        </row>
        <row r="3639">
          <cell r="K3639">
            <v>2029</v>
          </cell>
          <cell r="X3639">
            <v>61077.72</v>
          </cell>
          <cell r="AE3639" t="str">
            <v>Measuring and Regulation Station Equipment</v>
          </cell>
        </row>
        <row r="3640">
          <cell r="K3640">
            <v>2023</v>
          </cell>
          <cell r="X3640">
            <v>0</v>
          </cell>
          <cell r="AE3640" t="str">
            <v>Transportation Vehicles</v>
          </cell>
        </row>
        <row r="3641">
          <cell r="K3641">
            <v>2020</v>
          </cell>
          <cell r="X3641">
            <v>0</v>
          </cell>
          <cell r="AE3641" t="str">
            <v>Transportation Vehicles</v>
          </cell>
        </row>
        <row r="3642">
          <cell r="K3642">
            <v>2021</v>
          </cell>
          <cell r="X3642">
            <v>88308</v>
          </cell>
          <cell r="AE3642" t="str">
            <v>Transportation Vehicles</v>
          </cell>
        </row>
        <row r="3643">
          <cell r="K3643">
            <v>2028</v>
          </cell>
          <cell r="X3643">
            <v>0</v>
          </cell>
          <cell r="AE3643" t="str">
            <v>Transportation Vehicles</v>
          </cell>
        </row>
        <row r="3644">
          <cell r="K3644">
            <v>2025</v>
          </cell>
          <cell r="X3644">
            <v>109656</v>
          </cell>
          <cell r="AE3644" t="str">
            <v>Transportation Vehicles</v>
          </cell>
        </row>
        <row r="3645">
          <cell r="K3645">
            <v>2023</v>
          </cell>
          <cell r="X3645">
            <v>104376</v>
          </cell>
          <cell r="AE3645" t="str">
            <v>Transportation Vehicles</v>
          </cell>
        </row>
        <row r="3646">
          <cell r="K3646">
            <v>2018</v>
          </cell>
          <cell r="X3646">
            <v>0</v>
          </cell>
          <cell r="AE3646" t="str">
            <v>Power Operated Equipment</v>
          </cell>
        </row>
        <row r="3647">
          <cell r="K3647">
            <v>2021</v>
          </cell>
          <cell r="X3647">
            <v>0</v>
          </cell>
          <cell r="AE3647" t="str">
            <v>Power Operated Equipment</v>
          </cell>
        </row>
        <row r="3648">
          <cell r="K3648">
            <v>2026</v>
          </cell>
          <cell r="X3648">
            <v>0</v>
          </cell>
          <cell r="AE3648" t="str">
            <v>Power Operated Equipment</v>
          </cell>
        </row>
        <row r="3649">
          <cell r="K3649">
            <v>2022</v>
          </cell>
          <cell r="X3649">
            <v>0</v>
          </cell>
          <cell r="AE3649" t="str">
            <v>Power Operated Equipment</v>
          </cell>
        </row>
        <row r="3650">
          <cell r="K3650">
            <v>2021</v>
          </cell>
          <cell r="X3650">
            <v>0</v>
          </cell>
          <cell r="AE3650" t="str">
            <v>Improvements to Property</v>
          </cell>
        </row>
        <row r="3651">
          <cell r="K3651">
            <v>2018</v>
          </cell>
          <cell r="X3651">
            <v>0</v>
          </cell>
          <cell r="AE3651" t="str">
            <v>Improvements to Property</v>
          </cell>
        </row>
        <row r="3652">
          <cell r="K3652">
            <v>2024</v>
          </cell>
          <cell r="X3652">
            <v>0</v>
          </cell>
          <cell r="AE3652" t="str">
            <v>Communication Equipment</v>
          </cell>
        </row>
        <row r="3653">
          <cell r="K3653">
            <v>2023</v>
          </cell>
          <cell r="X3653">
            <v>0</v>
          </cell>
          <cell r="AE3653" t="str">
            <v>Communication Equipment</v>
          </cell>
        </row>
        <row r="3654">
          <cell r="K3654">
            <v>2029</v>
          </cell>
          <cell r="X3654">
            <v>0</v>
          </cell>
          <cell r="AE3654" t="str">
            <v>Communication Equipment</v>
          </cell>
        </row>
        <row r="3655">
          <cell r="K3655">
            <v>2021</v>
          </cell>
          <cell r="X3655">
            <v>10511</v>
          </cell>
          <cell r="AE3655" t="str">
            <v>Main Replacements</v>
          </cell>
        </row>
        <row r="3656">
          <cell r="K3656">
            <v>2022</v>
          </cell>
          <cell r="X3656">
            <v>43080</v>
          </cell>
          <cell r="AE3656" t="str">
            <v>Main Replacements</v>
          </cell>
        </row>
        <row r="3657">
          <cell r="K3657">
            <v>2029</v>
          </cell>
          <cell r="X3657">
            <v>12804</v>
          </cell>
          <cell r="AE3657" t="str">
            <v>Main Replacements</v>
          </cell>
        </row>
        <row r="3658">
          <cell r="K3658">
            <v>2019</v>
          </cell>
          <cell r="X3658">
            <v>40007</v>
          </cell>
          <cell r="AE3658" t="str">
            <v>Main Replacements</v>
          </cell>
        </row>
        <row r="3659">
          <cell r="K3659">
            <v>2025</v>
          </cell>
          <cell r="X3659">
            <v>46392</v>
          </cell>
          <cell r="AE3659" t="str">
            <v>Main Replacements</v>
          </cell>
        </row>
        <row r="3660">
          <cell r="K3660">
            <v>2028</v>
          </cell>
          <cell r="X3660">
            <v>179208</v>
          </cell>
          <cell r="AE3660" t="str">
            <v>Regulators</v>
          </cell>
        </row>
        <row r="3661">
          <cell r="K3661">
            <v>2018</v>
          </cell>
          <cell r="X3661">
            <v>133293.65</v>
          </cell>
          <cell r="AE3661" t="str">
            <v>Regulators</v>
          </cell>
        </row>
        <row r="3662">
          <cell r="K3662">
            <v>2022</v>
          </cell>
          <cell r="X3662">
            <v>0</v>
          </cell>
          <cell r="AE3662" t="str">
            <v>Regulators</v>
          </cell>
        </row>
        <row r="3663">
          <cell r="K3663">
            <v>2024</v>
          </cell>
          <cell r="X3663">
            <v>55080</v>
          </cell>
          <cell r="AE3663" t="str">
            <v>Meter/Reg Install - Comm</v>
          </cell>
        </row>
        <row r="3664">
          <cell r="K3664">
            <v>2025</v>
          </cell>
          <cell r="X3664">
            <v>56459</v>
          </cell>
          <cell r="AE3664" t="str">
            <v>Meter/Reg Install - Comm</v>
          </cell>
        </row>
        <row r="3665">
          <cell r="K3665">
            <v>2024</v>
          </cell>
          <cell r="X3665">
            <v>2904</v>
          </cell>
          <cell r="AE3665" t="str">
            <v>Meter/Reg Install - Comm</v>
          </cell>
        </row>
        <row r="3666">
          <cell r="K3666">
            <v>2023</v>
          </cell>
          <cell r="X3666">
            <v>2832</v>
          </cell>
          <cell r="AE3666" t="str">
            <v>Meter/Reg Install - Comm</v>
          </cell>
        </row>
        <row r="3667">
          <cell r="K3667">
            <v>2020</v>
          </cell>
          <cell r="X3667">
            <v>243432</v>
          </cell>
          <cell r="AE3667" t="str">
            <v>Meter/Reg Install - Comm</v>
          </cell>
        </row>
        <row r="3668">
          <cell r="K3668">
            <v>2021</v>
          </cell>
          <cell r="X3668">
            <v>13128</v>
          </cell>
          <cell r="AE3668" t="str">
            <v>Meter/Reg Install - Comm</v>
          </cell>
        </row>
        <row r="3669">
          <cell r="K3669">
            <v>2027</v>
          </cell>
          <cell r="X3669">
            <v>1248</v>
          </cell>
          <cell r="AE3669" t="str">
            <v>Meter/Reg Install - Comm</v>
          </cell>
        </row>
        <row r="3670">
          <cell r="K3670">
            <v>2022</v>
          </cell>
          <cell r="X3670">
            <v>18840</v>
          </cell>
          <cell r="AE3670" t="str">
            <v>Meter/Reg Install - Comm</v>
          </cell>
        </row>
        <row r="3671">
          <cell r="K3671">
            <v>2027</v>
          </cell>
          <cell r="X3671">
            <v>405119</v>
          </cell>
          <cell r="AE3671" t="str">
            <v>Meter/Reg Install - Comm</v>
          </cell>
        </row>
        <row r="3672">
          <cell r="K3672">
            <v>2025</v>
          </cell>
          <cell r="X3672">
            <v>385596</v>
          </cell>
          <cell r="AE3672" t="str">
            <v>Meter/Reg Install - Comm</v>
          </cell>
        </row>
        <row r="3673">
          <cell r="K3673">
            <v>2026</v>
          </cell>
          <cell r="X3673">
            <v>20796</v>
          </cell>
          <cell r="AE3673" t="str">
            <v>Meter/Reg Install - Comm</v>
          </cell>
        </row>
        <row r="3674">
          <cell r="K3674">
            <v>2027</v>
          </cell>
          <cell r="X3674">
            <v>21324</v>
          </cell>
          <cell r="AE3674" t="str">
            <v>Meter/Reg Install - Comm</v>
          </cell>
        </row>
        <row r="3675">
          <cell r="K3675">
            <v>2024</v>
          </cell>
          <cell r="X3675">
            <v>3480</v>
          </cell>
          <cell r="AE3675" t="str">
            <v>Meter/Reg Install - Res</v>
          </cell>
        </row>
        <row r="3676">
          <cell r="K3676">
            <v>2027</v>
          </cell>
          <cell r="X3676">
            <v>33720</v>
          </cell>
          <cell r="AE3676" t="str">
            <v>Meter/Reg Install - Res</v>
          </cell>
        </row>
        <row r="3677">
          <cell r="K3677">
            <v>2025</v>
          </cell>
          <cell r="X3677">
            <v>3564</v>
          </cell>
          <cell r="AE3677" t="str">
            <v>Meter/Reg Install - Res</v>
          </cell>
        </row>
        <row r="3678">
          <cell r="K3678">
            <v>2026</v>
          </cell>
          <cell r="X3678">
            <v>0</v>
          </cell>
          <cell r="AE3678" t="str">
            <v>Alternative Fueling Stations</v>
          </cell>
        </row>
        <row r="3679">
          <cell r="K3679">
            <v>2025</v>
          </cell>
          <cell r="X3679">
            <v>0</v>
          </cell>
          <cell r="AE3679" t="str">
            <v>Alternative Fueling Stations</v>
          </cell>
        </row>
        <row r="3680">
          <cell r="K3680">
            <v>2028</v>
          </cell>
          <cell r="X3680">
            <v>0</v>
          </cell>
          <cell r="AE3680" t="str">
            <v>Alternative Fueling Stations</v>
          </cell>
        </row>
        <row r="3681">
          <cell r="K3681">
            <v>2029</v>
          </cell>
          <cell r="X3681">
            <v>0</v>
          </cell>
          <cell r="AE3681" t="str">
            <v>Alternative Fueling Stations</v>
          </cell>
        </row>
        <row r="3682">
          <cell r="K3682">
            <v>2027</v>
          </cell>
          <cell r="X3682">
            <v>0</v>
          </cell>
          <cell r="AE3682" t="str">
            <v>Alternative Fueling Stations</v>
          </cell>
        </row>
        <row r="3683">
          <cell r="K3683">
            <v>2023</v>
          </cell>
          <cell r="X3683">
            <v>0</v>
          </cell>
          <cell r="AE3683" t="str">
            <v>Alternative Fueling Stations</v>
          </cell>
        </row>
        <row r="3684">
          <cell r="K3684">
            <v>2024</v>
          </cell>
          <cell r="X3684">
            <v>0</v>
          </cell>
          <cell r="AE3684" t="str">
            <v>Service Line Replacements</v>
          </cell>
        </row>
        <row r="3685">
          <cell r="K3685">
            <v>2029</v>
          </cell>
          <cell r="X3685">
            <v>32807</v>
          </cell>
          <cell r="AE3685" t="str">
            <v>Service Line Replacements</v>
          </cell>
        </row>
        <row r="3686">
          <cell r="K3686">
            <v>2025</v>
          </cell>
          <cell r="X3686">
            <v>29712</v>
          </cell>
          <cell r="AE3686" t="str">
            <v>Service Line Replacements</v>
          </cell>
        </row>
        <row r="3687">
          <cell r="K3687">
            <v>2029</v>
          </cell>
          <cell r="X3687">
            <v>60803</v>
          </cell>
          <cell r="AE3687" t="str">
            <v>Distribution System Improvements</v>
          </cell>
        </row>
        <row r="3688">
          <cell r="K3688">
            <v>2025</v>
          </cell>
          <cell r="X3688">
            <v>2904</v>
          </cell>
          <cell r="AE3688" t="str">
            <v>Distribution System Improvements</v>
          </cell>
        </row>
        <row r="3689">
          <cell r="K3689">
            <v>2019</v>
          </cell>
          <cell r="X3689">
            <v>2496</v>
          </cell>
          <cell r="AE3689" t="str">
            <v>Distribution System Improvements</v>
          </cell>
        </row>
        <row r="3690">
          <cell r="K3690">
            <v>2020</v>
          </cell>
          <cell r="X3690">
            <v>226884</v>
          </cell>
          <cell r="AE3690" t="str">
            <v>Distribution System Improvements</v>
          </cell>
        </row>
        <row r="3691">
          <cell r="K3691">
            <v>2026</v>
          </cell>
          <cell r="X3691">
            <v>263112</v>
          </cell>
          <cell r="AE3691" t="str">
            <v>Distribution System Improvements</v>
          </cell>
        </row>
        <row r="3692">
          <cell r="K3692">
            <v>2027</v>
          </cell>
          <cell r="X3692">
            <v>269688</v>
          </cell>
          <cell r="AE3692" t="str">
            <v>Distribution System Improvements</v>
          </cell>
        </row>
        <row r="3693">
          <cell r="K3693">
            <v>2027</v>
          </cell>
          <cell r="X3693">
            <v>0</v>
          </cell>
          <cell r="AE3693" t="str">
            <v>Misc. Non-Revenue Producing</v>
          </cell>
        </row>
        <row r="3694">
          <cell r="K3694">
            <v>2026</v>
          </cell>
          <cell r="X3694">
            <v>0</v>
          </cell>
          <cell r="AE3694" t="str">
            <v>Misc. Non-Revenue Producing</v>
          </cell>
        </row>
        <row r="3695">
          <cell r="K3695">
            <v>2027</v>
          </cell>
          <cell r="X3695">
            <v>0</v>
          </cell>
          <cell r="AE3695" t="str">
            <v>Misc. Non-Revenue Producing</v>
          </cell>
        </row>
        <row r="3696">
          <cell r="K3696">
            <v>2021</v>
          </cell>
          <cell r="X3696">
            <v>0</v>
          </cell>
          <cell r="AE3696" t="str">
            <v>Misc. Non-Revenue Producing</v>
          </cell>
        </row>
        <row r="3697">
          <cell r="K3697">
            <v>2018</v>
          </cell>
          <cell r="X3697">
            <v>0</v>
          </cell>
          <cell r="AE3697" t="str">
            <v>Misc. Non-Revenue Producing</v>
          </cell>
        </row>
        <row r="3698">
          <cell r="K3698">
            <v>2021</v>
          </cell>
          <cell r="X3698">
            <v>0</v>
          </cell>
          <cell r="AE3698" t="str">
            <v>Misc. Non-Revenue Producing</v>
          </cell>
        </row>
        <row r="3699">
          <cell r="K3699">
            <v>2029</v>
          </cell>
          <cell r="X3699">
            <v>0</v>
          </cell>
          <cell r="AE3699" t="str">
            <v>Misc. Non-Revenue Producing</v>
          </cell>
        </row>
        <row r="3700">
          <cell r="K3700">
            <v>2021</v>
          </cell>
          <cell r="X3700">
            <v>0</v>
          </cell>
          <cell r="AE3700" t="str">
            <v>Cast Iron/Bare Steel Main Repl.</v>
          </cell>
        </row>
        <row r="3701">
          <cell r="K3701">
            <v>2018</v>
          </cell>
          <cell r="X3701">
            <v>0</v>
          </cell>
          <cell r="AE3701" t="str">
            <v>Cast Iron/Bare Steel Main Repl.</v>
          </cell>
        </row>
        <row r="3702">
          <cell r="K3702">
            <v>2021</v>
          </cell>
          <cell r="X3702">
            <v>24999.96</v>
          </cell>
          <cell r="AE3702" t="str">
            <v>Cast Iron/Bare Steel Main Repl.</v>
          </cell>
        </row>
        <row r="3703">
          <cell r="K3703">
            <v>2020</v>
          </cell>
          <cell r="X3703">
            <v>790599.96</v>
          </cell>
          <cell r="AE3703" t="str">
            <v>Cast Iron/Bare Steel Main Repl.</v>
          </cell>
        </row>
        <row r="3704">
          <cell r="K3704">
            <v>2018</v>
          </cell>
          <cell r="X3704">
            <v>89189.37</v>
          </cell>
          <cell r="AE3704" t="str">
            <v>Cathodic Protection</v>
          </cell>
        </row>
        <row r="3705">
          <cell r="K3705">
            <v>2026</v>
          </cell>
          <cell r="X3705">
            <v>12180</v>
          </cell>
          <cell r="AE3705" t="str">
            <v>Cathodic Protection</v>
          </cell>
        </row>
        <row r="3706">
          <cell r="K3706">
            <v>2028</v>
          </cell>
          <cell r="X3706">
            <v>12803</v>
          </cell>
          <cell r="AE3706" t="str">
            <v>Cathodic Protection</v>
          </cell>
        </row>
        <row r="3707">
          <cell r="K3707">
            <v>2022</v>
          </cell>
          <cell r="X3707">
            <v>88307</v>
          </cell>
          <cell r="AE3707" t="str">
            <v>Cathodic Protection</v>
          </cell>
        </row>
        <row r="3708">
          <cell r="K3708">
            <v>2027</v>
          </cell>
          <cell r="X3708">
            <v>196068</v>
          </cell>
          <cell r="AE3708" t="str">
            <v>Cathodic Protection</v>
          </cell>
        </row>
        <row r="3709">
          <cell r="K3709">
            <v>2029</v>
          </cell>
          <cell r="X3709">
            <v>0</v>
          </cell>
          <cell r="AE3709" t="str">
            <v>Tools and Shop Equipment</v>
          </cell>
        </row>
        <row r="3710">
          <cell r="K3710">
            <v>2027</v>
          </cell>
          <cell r="X3710">
            <v>32004</v>
          </cell>
          <cell r="AE3710" t="str">
            <v>Tools and Shop Equipment</v>
          </cell>
        </row>
        <row r="3711">
          <cell r="K3711">
            <v>2028</v>
          </cell>
          <cell r="X3711">
            <v>0</v>
          </cell>
          <cell r="AE3711" t="str">
            <v>Tools and Shop Equipment</v>
          </cell>
        </row>
        <row r="3712">
          <cell r="K3712">
            <v>2027</v>
          </cell>
          <cell r="X3712">
            <v>1284</v>
          </cell>
          <cell r="AE3712" t="str">
            <v>Tools and Shop Equipment</v>
          </cell>
        </row>
        <row r="3713">
          <cell r="K3713">
            <v>2020</v>
          </cell>
          <cell r="X3713">
            <v>0</v>
          </cell>
          <cell r="AE3713" t="str">
            <v>Tools and Shop Equipment</v>
          </cell>
        </row>
        <row r="3714">
          <cell r="K3714">
            <v>2020</v>
          </cell>
          <cell r="X3714">
            <v>0</v>
          </cell>
          <cell r="AE3714" t="str">
            <v>Tools and Shop Equipment</v>
          </cell>
        </row>
        <row r="3715">
          <cell r="K3715">
            <v>2025</v>
          </cell>
          <cell r="X3715">
            <v>1224</v>
          </cell>
          <cell r="AE3715" t="str">
            <v>Tools and Shop Equipment</v>
          </cell>
        </row>
        <row r="3716">
          <cell r="K3716">
            <v>2020</v>
          </cell>
          <cell r="X3716">
            <v>0</v>
          </cell>
          <cell r="AE3716" t="str">
            <v>New Revenue Mains</v>
          </cell>
        </row>
        <row r="3717">
          <cell r="K3717">
            <v>2019</v>
          </cell>
          <cell r="X3717">
            <v>2250000</v>
          </cell>
          <cell r="AE3717" t="str">
            <v>New Revenue Services</v>
          </cell>
        </row>
        <row r="3718">
          <cell r="K3718">
            <v>2021</v>
          </cell>
          <cell r="X3718">
            <v>2363904</v>
          </cell>
          <cell r="AE3718" t="str">
            <v>New Revenue Services</v>
          </cell>
        </row>
        <row r="3719">
          <cell r="K3719">
            <v>2021</v>
          </cell>
          <cell r="X3719">
            <v>262656</v>
          </cell>
          <cell r="AE3719" t="str">
            <v>New Revenue Services</v>
          </cell>
        </row>
        <row r="3720">
          <cell r="K3720">
            <v>2029</v>
          </cell>
          <cell r="X3720">
            <v>2628</v>
          </cell>
          <cell r="AE3720" t="str">
            <v>New Revenue Services</v>
          </cell>
        </row>
        <row r="3721">
          <cell r="K3721">
            <v>2022</v>
          </cell>
          <cell r="X3721">
            <v>19871</v>
          </cell>
          <cell r="AE3721" t="str">
            <v>New Revenue Services</v>
          </cell>
        </row>
        <row r="3722">
          <cell r="K3722">
            <v>2018</v>
          </cell>
          <cell r="X3722">
            <v>20337.04</v>
          </cell>
          <cell r="AE3722" t="str">
            <v>New Revenue Services</v>
          </cell>
        </row>
        <row r="3723">
          <cell r="K3723">
            <v>2028</v>
          </cell>
          <cell r="X3723">
            <v>230423</v>
          </cell>
          <cell r="AE3723" t="str">
            <v>New Revenue Services</v>
          </cell>
        </row>
        <row r="3724">
          <cell r="K3724">
            <v>2025</v>
          </cell>
          <cell r="X3724">
            <v>23772</v>
          </cell>
          <cell r="AE3724" t="str">
            <v>New Revenue Services</v>
          </cell>
        </row>
        <row r="3725">
          <cell r="K3725">
            <v>2024</v>
          </cell>
          <cell r="X3725">
            <v>339420</v>
          </cell>
          <cell r="AE3725" t="str">
            <v>New Revenue Services</v>
          </cell>
        </row>
        <row r="3726">
          <cell r="K3726">
            <v>2022</v>
          </cell>
          <cell r="X3726">
            <v>2907611</v>
          </cell>
          <cell r="AE3726" t="str">
            <v>New Revenue Services</v>
          </cell>
        </row>
        <row r="3727">
          <cell r="K3727">
            <v>2029</v>
          </cell>
          <cell r="X3727">
            <v>3456228</v>
          </cell>
          <cell r="AE3727" t="str">
            <v>New Revenue Services</v>
          </cell>
        </row>
        <row r="3728">
          <cell r="K3728">
            <v>2028</v>
          </cell>
          <cell r="X3728">
            <v>624.48</v>
          </cell>
          <cell r="AE3728" t="str">
            <v>Measuring and Regulation Station Equipment</v>
          </cell>
        </row>
        <row r="3729">
          <cell r="K3729">
            <v>2029</v>
          </cell>
          <cell r="X3729">
            <v>0</v>
          </cell>
          <cell r="AE3729" t="str">
            <v>Transportation Vehicles</v>
          </cell>
        </row>
        <row r="3730">
          <cell r="K3730">
            <v>2026</v>
          </cell>
          <cell r="X3730">
            <v>0</v>
          </cell>
          <cell r="AE3730" t="str">
            <v>Transportation Vehicles</v>
          </cell>
        </row>
        <row r="3731">
          <cell r="K3731">
            <v>2018</v>
          </cell>
          <cell r="X3731">
            <v>-95112.960000000006</v>
          </cell>
          <cell r="AE3731" t="str">
            <v>Transportation Vehicles</v>
          </cell>
        </row>
        <row r="3732">
          <cell r="K3732">
            <v>2025</v>
          </cell>
          <cell r="X3732">
            <v>0</v>
          </cell>
          <cell r="AE3732" t="str">
            <v>Testing and Measuring Equipment</v>
          </cell>
        </row>
        <row r="3733">
          <cell r="K3733">
            <v>2020</v>
          </cell>
          <cell r="X3733">
            <v>0</v>
          </cell>
          <cell r="AE3733" t="str">
            <v>Testing and Measuring Equipment</v>
          </cell>
        </row>
        <row r="3734">
          <cell r="K3734">
            <v>2022</v>
          </cell>
          <cell r="X3734">
            <v>0</v>
          </cell>
          <cell r="AE3734" t="str">
            <v>Power Operated Equipment</v>
          </cell>
        </row>
        <row r="3735">
          <cell r="K3735">
            <v>2020</v>
          </cell>
          <cell r="X3735">
            <v>0</v>
          </cell>
          <cell r="AE3735" t="str">
            <v>Power Operated Equipment</v>
          </cell>
        </row>
        <row r="3736">
          <cell r="K3736">
            <v>2019</v>
          </cell>
          <cell r="X3736">
            <v>20608</v>
          </cell>
          <cell r="AE3736" t="str">
            <v>Power Operated Equipment</v>
          </cell>
        </row>
        <row r="3737">
          <cell r="K3737">
            <v>2020</v>
          </cell>
          <cell r="X3737">
            <v>20808</v>
          </cell>
          <cell r="AE3737" t="str">
            <v>Power Operated Equipment</v>
          </cell>
        </row>
        <row r="3738">
          <cell r="K3738">
            <v>2027</v>
          </cell>
          <cell r="X3738">
            <v>0</v>
          </cell>
          <cell r="AE3738" t="str">
            <v>Office Equipment</v>
          </cell>
        </row>
        <row r="3739">
          <cell r="K3739">
            <v>2019</v>
          </cell>
          <cell r="X3739">
            <v>0</v>
          </cell>
          <cell r="AE3739" t="str">
            <v>Office Equipment</v>
          </cell>
        </row>
        <row r="3740">
          <cell r="K3740">
            <v>2020</v>
          </cell>
          <cell r="X3740">
            <v>0</v>
          </cell>
          <cell r="AE3740" t="str">
            <v>Office Equipment</v>
          </cell>
        </row>
        <row r="3741">
          <cell r="K3741">
            <v>2019</v>
          </cell>
          <cell r="X3741">
            <v>0</v>
          </cell>
          <cell r="AE3741" t="str">
            <v>Office Equipment</v>
          </cell>
        </row>
        <row r="3742">
          <cell r="K3742">
            <v>2025</v>
          </cell>
          <cell r="X3742">
            <v>0</v>
          </cell>
          <cell r="AE3742" t="str">
            <v>Office Equipment</v>
          </cell>
        </row>
        <row r="3743">
          <cell r="K3743">
            <v>2028</v>
          </cell>
          <cell r="X3743">
            <v>0</v>
          </cell>
          <cell r="AE3743" t="str">
            <v>Office Equipment</v>
          </cell>
        </row>
        <row r="3744">
          <cell r="K3744">
            <v>2019</v>
          </cell>
          <cell r="X3744">
            <v>0</v>
          </cell>
          <cell r="AE3744" t="str">
            <v>Office Equipment</v>
          </cell>
        </row>
        <row r="3745">
          <cell r="K3745">
            <v>2021</v>
          </cell>
          <cell r="X3745">
            <v>0</v>
          </cell>
          <cell r="AE3745" t="str">
            <v>Office Equipment</v>
          </cell>
        </row>
        <row r="3746">
          <cell r="K3746">
            <v>2023</v>
          </cell>
          <cell r="X3746">
            <v>0</v>
          </cell>
          <cell r="AE3746" t="str">
            <v>Improvements to Property</v>
          </cell>
        </row>
        <row r="3747">
          <cell r="K3747">
            <v>2025</v>
          </cell>
          <cell r="X3747">
            <v>24372</v>
          </cell>
          <cell r="AE3747" t="str">
            <v>Improvements to Property</v>
          </cell>
        </row>
        <row r="3748">
          <cell r="K3748">
            <v>2028</v>
          </cell>
          <cell r="X3748">
            <v>0</v>
          </cell>
          <cell r="AE3748" t="str">
            <v>Improvements to Property</v>
          </cell>
        </row>
        <row r="3749">
          <cell r="K3749">
            <v>2027</v>
          </cell>
          <cell r="X3749">
            <v>0</v>
          </cell>
          <cell r="AE3749" t="str">
            <v>Improvements to Property</v>
          </cell>
        </row>
        <row r="3750">
          <cell r="K3750">
            <v>2027</v>
          </cell>
          <cell r="X3750">
            <v>64008</v>
          </cell>
          <cell r="AE3750" t="str">
            <v>Improvements to Property</v>
          </cell>
        </row>
        <row r="3751">
          <cell r="K3751">
            <v>2023</v>
          </cell>
          <cell r="X3751">
            <v>0</v>
          </cell>
          <cell r="AE3751" t="str">
            <v>Improvements to Property</v>
          </cell>
        </row>
        <row r="3752">
          <cell r="K3752">
            <v>2024</v>
          </cell>
          <cell r="X3752">
            <v>56568</v>
          </cell>
          <cell r="AE3752" t="str">
            <v>New Revenue Mains</v>
          </cell>
        </row>
        <row r="3753">
          <cell r="K3753">
            <v>2025</v>
          </cell>
          <cell r="X3753">
            <v>3328320</v>
          </cell>
          <cell r="AE3753" t="str">
            <v>New Revenue Mains</v>
          </cell>
        </row>
        <row r="3754">
          <cell r="K3754">
            <v>2021</v>
          </cell>
          <cell r="X3754">
            <v>3015299</v>
          </cell>
          <cell r="AE3754" t="str">
            <v>New Revenue Mains</v>
          </cell>
        </row>
        <row r="3755">
          <cell r="K3755">
            <v>2020</v>
          </cell>
          <cell r="X3755">
            <v>0</v>
          </cell>
          <cell r="AE3755" t="str">
            <v>New Revenue Mains</v>
          </cell>
        </row>
        <row r="3756">
          <cell r="K3756">
            <v>2020</v>
          </cell>
          <cell r="X3756">
            <v>2941751</v>
          </cell>
          <cell r="AE3756" t="str">
            <v>New Revenue Mains</v>
          </cell>
        </row>
        <row r="3757">
          <cell r="K3757">
            <v>2021</v>
          </cell>
          <cell r="X3757">
            <v>0</v>
          </cell>
          <cell r="AE3757" t="str">
            <v>New Revenue Mains</v>
          </cell>
        </row>
        <row r="3758">
          <cell r="K3758">
            <v>2029</v>
          </cell>
          <cell r="X3758">
            <v>131208</v>
          </cell>
          <cell r="AE3758" t="str">
            <v>New Revenue Services</v>
          </cell>
        </row>
        <row r="3759">
          <cell r="K3759">
            <v>2027</v>
          </cell>
          <cell r="X3759">
            <v>124884</v>
          </cell>
          <cell r="AE3759" t="str">
            <v>New Revenue Services</v>
          </cell>
        </row>
        <row r="3760">
          <cell r="K3760">
            <v>2025</v>
          </cell>
          <cell r="X3760">
            <v>1069812</v>
          </cell>
          <cell r="AE3760" t="str">
            <v>New Revenue Services</v>
          </cell>
        </row>
        <row r="3761">
          <cell r="K3761">
            <v>2027</v>
          </cell>
          <cell r="X3761">
            <v>1123979</v>
          </cell>
          <cell r="AE3761" t="str">
            <v>New Revenue Services</v>
          </cell>
        </row>
        <row r="3762">
          <cell r="K3762">
            <v>2029</v>
          </cell>
          <cell r="X3762">
            <v>6080401.5599999996</v>
          </cell>
          <cell r="AE3762" t="str">
            <v>Measuring and Regulation Station Equipment</v>
          </cell>
        </row>
        <row r="3763">
          <cell r="K3763">
            <v>2019</v>
          </cell>
          <cell r="X3763">
            <v>4750000.08</v>
          </cell>
          <cell r="AE3763" t="str">
            <v>Measuring and Regulation Station Equipment</v>
          </cell>
        </row>
        <row r="3764">
          <cell r="K3764">
            <v>2027</v>
          </cell>
          <cell r="X3764">
            <v>304600.68</v>
          </cell>
          <cell r="AE3764" t="str">
            <v>Measuring and Regulation Station Equipment</v>
          </cell>
        </row>
        <row r="3765">
          <cell r="K3765">
            <v>2028</v>
          </cell>
          <cell r="X3765">
            <v>5932099.0800000001</v>
          </cell>
          <cell r="AE3765" t="str">
            <v>Measuring and Regulation Station Equipment</v>
          </cell>
        </row>
        <row r="3766">
          <cell r="K3766">
            <v>2028</v>
          </cell>
          <cell r="X3766">
            <v>4461095.2</v>
          </cell>
          <cell r="AE3766" t="str">
            <v>Meters</v>
          </cell>
        </row>
        <row r="3767">
          <cell r="K3767">
            <v>2024</v>
          </cell>
          <cell r="X3767">
            <v>4041528</v>
          </cell>
          <cell r="AE3767" t="str">
            <v>Meters</v>
          </cell>
        </row>
        <row r="3768">
          <cell r="K3768">
            <v>2020</v>
          </cell>
          <cell r="X3768">
            <v>3661428</v>
          </cell>
          <cell r="AE3768" t="str">
            <v>Meters</v>
          </cell>
        </row>
        <row r="3769">
          <cell r="K3769">
            <v>2021</v>
          </cell>
          <cell r="X3769">
            <v>3752968</v>
          </cell>
          <cell r="AE3769" t="str">
            <v>Meters</v>
          </cell>
        </row>
        <row r="3770">
          <cell r="K3770">
            <v>2021</v>
          </cell>
          <cell r="X3770">
            <v>0</v>
          </cell>
          <cell r="AE3770" t="str">
            <v>Transportation Vehicles</v>
          </cell>
        </row>
        <row r="3771">
          <cell r="K3771">
            <v>2025</v>
          </cell>
          <cell r="X3771">
            <v>919892</v>
          </cell>
          <cell r="AE3771" t="str">
            <v>Transportation Vehicles</v>
          </cell>
        </row>
        <row r="3772">
          <cell r="K3772">
            <v>2026</v>
          </cell>
          <cell r="X3772">
            <v>0</v>
          </cell>
          <cell r="AE3772" t="str">
            <v>Transportation Vehicles</v>
          </cell>
        </row>
        <row r="3773">
          <cell r="K3773">
            <v>2026</v>
          </cell>
          <cell r="X3773">
            <v>37470</v>
          </cell>
          <cell r="AE3773" t="str">
            <v>Transportation Vehicles</v>
          </cell>
        </row>
        <row r="3774">
          <cell r="K3774">
            <v>2029</v>
          </cell>
          <cell r="X3774">
            <v>0</v>
          </cell>
          <cell r="AE3774" t="str">
            <v>Transportation Vehicles</v>
          </cell>
        </row>
        <row r="3775">
          <cell r="K3775">
            <v>2019</v>
          </cell>
          <cell r="X3775">
            <v>0</v>
          </cell>
          <cell r="AE3775" t="str">
            <v>Transportation Vehicles</v>
          </cell>
        </row>
        <row r="3776">
          <cell r="K3776">
            <v>2023</v>
          </cell>
          <cell r="X3776">
            <v>405890</v>
          </cell>
          <cell r="AE3776" t="str">
            <v>Transportation Vehicles</v>
          </cell>
        </row>
        <row r="3777">
          <cell r="K3777">
            <v>2024</v>
          </cell>
          <cell r="X3777">
            <v>416038</v>
          </cell>
          <cell r="AE3777" t="str">
            <v>Transportation Vehicles</v>
          </cell>
        </row>
        <row r="3778">
          <cell r="K3778">
            <v>2020</v>
          </cell>
          <cell r="X3778">
            <v>376910</v>
          </cell>
          <cell r="AE3778" t="str">
            <v>Transportation Vehicles</v>
          </cell>
        </row>
        <row r="3779">
          <cell r="K3779">
            <v>2028</v>
          </cell>
          <cell r="X3779">
            <v>0</v>
          </cell>
          <cell r="AE3779" t="str">
            <v>Transportation Vehicles</v>
          </cell>
        </row>
        <row r="3780">
          <cell r="K3780">
            <v>2018</v>
          </cell>
          <cell r="X3780">
            <v>-25548.959999999999</v>
          </cell>
          <cell r="AE3780" t="str">
            <v>Transportation Vehicles</v>
          </cell>
        </row>
        <row r="3781">
          <cell r="K3781">
            <v>2022</v>
          </cell>
          <cell r="X3781">
            <v>395990</v>
          </cell>
          <cell r="AE3781" t="str">
            <v>Transportation Vehicles</v>
          </cell>
        </row>
        <row r="3782">
          <cell r="K3782">
            <v>2023</v>
          </cell>
          <cell r="X3782">
            <v>0</v>
          </cell>
          <cell r="AE3782" t="str">
            <v>Transportation Vehicles</v>
          </cell>
        </row>
        <row r="3783">
          <cell r="K3783">
            <v>2024</v>
          </cell>
          <cell r="X3783">
            <v>0</v>
          </cell>
          <cell r="AE3783" t="str">
            <v>Testing and Measuring Equipment</v>
          </cell>
        </row>
        <row r="3784">
          <cell r="K3784">
            <v>2029</v>
          </cell>
          <cell r="X3784">
            <v>0</v>
          </cell>
          <cell r="AE3784" t="str">
            <v>Testing and Measuring Equipment</v>
          </cell>
        </row>
        <row r="3785">
          <cell r="K3785">
            <v>2028</v>
          </cell>
          <cell r="X3785">
            <v>0</v>
          </cell>
          <cell r="AE3785" t="str">
            <v>Testing and Measuring Equipment</v>
          </cell>
        </row>
        <row r="3786">
          <cell r="K3786">
            <v>2026</v>
          </cell>
          <cell r="X3786">
            <v>0</v>
          </cell>
          <cell r="AE3786" t="str">
            <v>Power Operated Equipment</v>
          </cell>
        </row>
        <row r="3787">
          <cell r="K3787">
            <v>2024</v>
          </cell>
          <cell r="X3787">
            <v>0</v>
          </cell>
          <cell r="AE3787" t="str">
            <v>Power Operated Equipment</v>
          </cell>
        </row>
        <row r="3788">
          <cell r="K3788">
            <v>2025</v>
          </cell>
          <cell r="X3788">
            <v>0</v>
          </cell>
          <cell r="AE3788" t="str">
            <v>Power Operated Equipment</v>
          </cell>
        </row>
        <row r="3789">
          <cell r="K3789">
            <v>2028</v>
          </cell>
          <cell r="X3789">
            <v>0</v>
          </cell>
          <cell r="AE3789" t="str">
            <v>Office Equipment</v>
          </cell>
        </row>
        <row r="3790">
          <cell r="K3790">
            <v>2029</v>
          </cell>
          <cell r="X3790">
            <v>0</v>
          </cell>
          <cell r="AE3790" t="str">
            <v>Office Equipment</v>
          </cell>
        </row>
        <row r="3791">
          <cell r="K3791">
            <v>2027</v>
          </cell>
          <cell r="X3791">
            <v>0</v>
          </cell>
          <cell r="AE3791" t="str">
            <v>Office Equipment</v>
          </cell>
        </row>
        <row r="3792">
          <cell r="K3792">
            <v>2028</v>
          </cell>
          <cell r="X3792">
            <v>0</v>
          </cell>
          <cell r="AE3792" t="str">
            <v>Office Equipment</v>
          </cell>
        </row>
        <row r="3793">
          <cell r="K3793">
            <v>2025</v>
          </cell>
          <cell r="X3793">
            <v>12180</v>
          </cell>
          <cell r="AE3793" t="str">
            <v>Improvements to Property</v>
          </cell>
        </row>
        <row r="3794">
          <cell r="K3794">
            <v>2024</v>
          </cell>
          <cell r="X3794">
            <v>11892</v>
          </cell>
          <cell r="AE3794" t="str">
            <v>Improvements to Property</v>
          </cell>
        </row>
        <row r="3795">
          <cell r="K3795">
            <v>2026</v>
          </cell>
          <cell r="X3795">
            <v>0</v>
          </cell>
          <cell r="AE3795" t="str">
            <v>Improvements to Property</v>
          </cell>
        </row>
        <row r="3796">
          <cell r="K3796">
            <v>2021</v>
          </cell>
          <cell r="X3796">
            <v>0</v>
          </cell>
          <cell r="AE3796" t="str">
            <v>Improvements to Property</v>
          </cell>
        </row>
        <row r="3797">
          <cell r="K3797">
            <v>2028</v>
          </cell>
          <cell r="X3797">
            <v>13124</v>
          </cell>
          <cell r="AE3797" t="str">
            <v>Improvements to Property</v>
          </cell>
        </row>
        <row r="3798">
          <cell r="K3798">
            <v>2022</v>
          </cell>
          <cell r="X3798">
            <v>50916</v>
          </cell>
          <cell r="AE3798" t="str">
            <v>Improvements to Property</v>
          </cell>
        </row>
        <row r="3799">
          <cell r="K3799">
            <v>2024</v>
          </cell>
          <cell r="X3799">
            <v>0</v>
          </cell>
          <cell r="AE3799" t="str">
            <v>Improvements to Property</v>
          </cell>
        </row>
        <row r="3800">
          <cell r="K3800">
            <v>2018</v>
          </cell>
          <cell r="X3800">
            <v>8000</v>
          </cell>
          <cell r="AE3800" t="str">
            <v>Main Replacements</v>
          </cell>
        </row>
        <row r="3801">
          <cell r="K3801">
            <v>2026</v>
          </cell>
          <cell r="X3801">
            <v>47544</v>
          </cell>
          <cell r="AE3801" t="str">
            <v>Main Replacements</v>
          </cell>
        </row>
        <row r="3802">
          <cell r="K3802">
            <v>2020</v>
          </cell>
          <cell r="X3802">
            <v>10248</v>
          </cell>
          <cell r="AE3802" t="str">
            <v>Main Replacements</v>
          </cell>
        </row>
        <row r="3803">
          <cell r="K3803">
            <v>2029</v>
          </cell>
          <cell r="X3803">
            <v>25596</v>
          </cell>
          <cell r="AE3803" t="str">
            <v>Main Replacements</v>
          </cell>
        </row>
        <row r="3804">
          <cell r="K3804">
            <v>2026</v>
          </cell>
          <cell r="X3804">
            <v>95099</v>
          </cell>
          <cell r="AE3804" t="str">
            <v>Main Replacements</v>
          </cell>
        </row>
        <row r="3805">
          <cell r="K3805">
            <v>2020</v>
          </cell>
          <cell r="X3805">
            <v>82007</v>
          </cell>
          <cell r="AE3805" t="str">
            <v>Main Replacements</v>
          </cell>
        </row>
        <row r="3806">
          <cell r="K3806">
            <v>2025</v>
          </cell>
          <cell r="X3806">
            <v>23196</v>
          </cell>
          <cell r="AE3806" t="str">
            <v>Main Replacements</v>
          </cell>
        </row>
        <row r="3807">
          <cell r="K3807">
            <v>2022</v>
          </cell>
          <cell r="X3807">
            <v>21540</v>
          </cell>
          <cell r="AE3807" t="str">
            <v>Main Replacements</v>
          </cell>
        </row>
        <row r="3808">
          <cell r="K3808">
            <v>2024</v>
          </cell>
          <cell r="X3808">
            <v>90504</v>
          </cell>
          <cell r="AE3808" t="str">
            <v>Main Replacements</v>
          </cell>
        </row>
        <row r="3809">
          <cell r="K3809">
            <v>2020</v>
          </cell>
          <cell r="X3809">
            <v>52535</v>
          </cell>
          <cell r="AE3809" t="str">
            <v>Regulators</v>
          </cell>
        </row>
        <row r="3810">
          <cell r="K3810">
            <v>2024</v>
          </cell>
          <cell r="X3810">
            <v>57984</v>
          </cell>
          <cell r="AE3810" t="str">
            <v>Regulators</v>
          </cell>
        </row>
        <row r="3811">
          <cell r="K3811">
            <v>2022</v>
          </cell>
          <cell r="X3811">
            <v>55188</v>
          </cell>
          <cell r="AE3811" t="str">
            <v>Regulators</v>
          </cell>
        </row>
        <row r="3812">
          <cell r="K3812">
            <v>2025</v>
          </cell>
          <cell r="X3812">
            <v>59435</v>
          </cell>
          <cell r="AE3812" t="str">
            <v>Regulators</v>
          </cell>
        </row>
        <row r="3813">
          <cell r="K3813">
            <v>2020</v>
          </cell>
          <cell r="X3813">
            <v>0</v>
          </cell>
          <cell r="AE3813" t="str">
            <v>Regulators</v>
          </cell>
        </row>
        <row r="3814">
          <cell r="K3814">
            <v>2029</v>
          </cell>
          <cell r="X3814">
            <v>6239</v>
          </cell>
          <cell r="AE3814" t="str">
            <v>Meter/Reg Install - Comm</v>
          </cell>
        </row>
        <row r="3815">
          <cell r="K3815">
            <v>2029</v>
          </cell>
          <cell r="X3815">
            <v>324</v>
          </cell>
          <cell r="AE3815" t="str">
            <v>Meter/Reg Install - Comm</v>
          </cell>
        </row>
        <row r="3816">
          <cell r="K3816">
            <v>2025</v>
          </cell>
          <cell r="X3816">
            <v>41604</v>
          </cell>
          <cell r="AE3816" t="str">
            <v>Meter/Reg Install - Res</v>
          </cell>
        </row>
        <row r="3817">
          <cell r="K3817">
            <v>2022</v>
          </cell>
          <cell r="X3817">
            <v>0</v>
          </cell>
          <cell r="AE3817" t="str">
            <v>Testing and Measuring Equipment</v>
          </cell>
        </row>
        <row r="3818">
          <cell r="K3818">
            <v>2018</v>
          </cell>
          <cell r="X3818">
            <v>6223.75</v>
          </cell>
          <cell r="AE3818" t="str">
            <v>Cathodic Protection</v>
          </cell>
        </row>
        <row r="3819">
          <cell r="K3819">
            <v>2020</v>
          </cell>
          <cell r="X3819">
            <v>199619</v>
          </cell>
          <cell r="AE3819" t="str">
            <v>Cathodic Protection</v>
          </cell>
        </row>
        <row r="3820">
          <cell r="K3820">
            <v>2020</v>
          </cell>
          <cell r="X3820">
            <v>0</v>
          </cell>
          <cell r="AE3820" t="str">
            <v>Cathodic Protection</v>
          </cell>
        </row>
        <row r="3821">
          <cell r="K3821">
            <v>2022</v>
          </cell>
          <cell r="X3821">
            <v>209724</v>
          </cell>
          <cell r="AE3821" t="str">
            <v>Cathodic Protection</v>
          </cell>
        </row>
        <row r="3822">
          <cell r="K3822">
            <v>2026</v>
          </cell>
          <cell r="X3822">
            <v>4992</v>
          </cell>
          <cell r="AE3822" t="str">
            <v>Tools and Shop Equipment</v>
          </cell>
        </row>
        <row r="3823">
          <cell r="K3823">
            <v>2022</v>
          </cell>
          <cell r="X3823">
            <v>0</v>
          </cell>
          <cell r="AE3823" t="str">
            <v>New Revenue Mains</v>
          </cell>
        </row>
        <row r="3824">
          <cell r="K3824">
            <v>2021</v>
          </cell>
          <cell r="X3824">
            <v>0</v>
          </cell>
          <cell r="AE3824" t="str">
            <v>New Revenue Mains</v>
          </cell>
        </row>
        <row r="3825">
          <cell r="K3825">
            <v>2027</v>
          </cell>
          <cell r="X3825">
            <v>2522700</v>
          </cell>
          <cell r="AE3825" t="str">
            <v>New Revenue Mains</v>
          </cell>
        </row>
        <row r="3826">
          <cell r="K3826">
            <v>2019</v>
          </cell>
          <cell r="X3826">
            <v>2070503</v>
          </cell>
          <cell r="AE3826" t="str">
            <v>New Revenue Mains</v>
          </cell>
        </row>
        <row r="3827">
          <cell r="K3827">
            <v>2018</v>
          </cell>
          <cell r="X3827">
            <v>0</v>
          </cell>
          <cell r="AE3827" t="str">
            <v>New Revenue Mains</v>
          </cell>
        </row>
        <row r="3828">
          <cell r="K3828">
            <v>2020</v>
          </cell>
          <cell r="X3828">
            <v>0</v>
          </cell>
          <cell r="AE3828" t="str">
            <v>New Revenue Mains</v>
          </cell>
        </row>
        <row r="3829">
          <cell r="K3829">
            <v>2024</v>
          </cell>
          <cell r="X3829">
            <v>0</v>
          </cell>
          <cell r="AE3829" t="str">
            <v>New Revenue Mains</v>
          </cell>
        </row>
        <row r="3830">
          <cell r="K3830">
            <v>2019</v>
          </cell>
          <cell r="X3830">
            <v>0</v>
          </cell>
          <cell r="AE3830" t="str">
            <v>New Revenue Mains</v>
          </cell>
        </row>
        <row r="3831">
          <cell r="K3831">
            <v>2020</v>
          </cell>
          <cell r="X3831">
            <v>36768</v>
          </cell>
          <cell r="AE3831" t="str">
            <v>New Revenue Services</v>
          </cell>
        </row>
        <row r="3832">
          <cell r="K3832">
            <v>2027</v>
          </cell>
          <cell r="X3832">
            <v>43704</v>
          </cell>
          <cell r="AE3832" t="str">
            <v>New Revenue Services</v>
          </cell>
        </row>
        <row r="3833">
          <cell r="K3833">
            <v>2027</v>
          </cell>
          <cell r="X3833">
            <v>393396</v>
          </cell>
          <cell r="AE3833" t="str">
            <v>New Revenue Services</v>
          </cell>
        </row>
        <row r="3834">
          <cell r="K3834">
            <v>2025</v>
          </cell>
          <cell r="X3834">
            <v>11017.08</v>
          </cell>
          <cell r="AE3834" t="str">
            <v>Measuring and Regulation Station Equipment</v>
          </cell>
        </row>
        <row r="3835">
          <cell r="K3835">
            <v>2021</v>
          </cell>
          <cell r="X3835">
            <v>525.36</v>
          </cell>
          <cell r="AE3835" t="str">
            <v>Measuring and Regulation Station Equipment</v>
          </cell>
        </row>
        <row r="3836">
          <cell r="K3836">
            <v>2029</v>
          </cell>
          <cell r="X3836">
            <v>4800.3599999999997</v>
          </cell>
          <cell r="AE3836" t="str">
            <v>Measuring and Regulation Station Equipment</v>
          </cell>
        </row>
        <row r="3837">
          <cell r="K3837">
            <v>2024</v>
          </cell>
          <cell r="X3837">
            <v>28285.200000000001</v>
          </cell>
          <cell r="AE3837" t="str">
            <v>Measuring and Regulation Station Equipment</v>
          </cell>
        </row>
        <row r="3838">
          <cell r="K3838">
            <v>2026</v>
          </cell>
          <cell r="X3838">
            <v>29717.16</v>
          </cell>
          <cell r="AE3838" t="str">
            <v>Measuring and Regulation Station Equipment</v>
          </cell>
        </row>
        <row r="3839">
          <cell r="K3839">
            <v>2020</v>
          </cell>
          <cell r="X3839">
            <v>25625.040000000001</v>
          </cell>
          <cell r="AE3839" t="str">
            <v>Measuring and Regulation Station Equipment</v>
          </cell>
        </row>
        <row r="3840">
          <cell r="K3840">
            <v>2026</v>
          </cell>
          <cell r="X3840">
            <v>8915.16</v>
          </cell>
          <cell r="AE3840" t="str">
            <v>Measuring and Regulation Station Equipment</v>
          </cell>
        </row>
        <row r="3841">
          <cell r="K3841">
            <v>2029</v>
          </cell>
          <cell r="X3841">
            <v>0</v>
          </cell>
          <cell r="AE3841" t="str">
            <v>Transportation Vehicles</v>
          </cell>
        </row>
        <row r="3842">
          <cell r="K3842">
            <v>2019</v>
          </cell>
          <cell r="X3842">
            <v>84050</v>
          </cell>
          <cell r="AE3842" t="str">
            <v>Transportation Vehicles</v>
          </cell>
        </row>
        <row r="3843">
          <cell r="K3843">
            <v>2026</v>
          </cell>
          <cell r="X3843">
            <v>437106</v>
          </cell>
          <cell r="AE3843" t="str">
            <v>Transportation Vehicles</v>
          </cell>
        </row>
        <row r="3844">
          <cell r="K3844">
            <v>2022</v>
          </cell>
          <cell r="X3844">
            <v>0</v>
          </cell>
          <cell r="AE3844" t="str">
            <v>Transportation Vehicles</v>
          </cell>
        </row>
        <row r="3845">
          <cell r="K3845">
            <v>2024</v>
          </cell>
          <cell r="X3845">
            <v>0</v>
          </cell>
          <cell r="AE3845" t="str">
            <v>Testing and Measuring Equipment</v>
          </cell>
        </row>
        <row r="3846">
          <cell r="K3846">
            <v>2028</v>
          </cell>
          <cell r="X3846">
            <v>0</v>
          </cell>
          <cell r="AE3846" t="str">
            <v>Testing and Measuring Equipment</v>
          </cell>
        </row>
        <row r="3847">
          <cell r="K3847">
            <v>2023</v>
          </cell>
          <cell r="X3847">
            <v>0</v>
          </cell>
          <cell r="AE3847" t="str">
            <v>Testing and Measuring Equipment</v>
          </cell>
        </row>
        <row r="3848">
          <cell r="K3848">
            <v>2029</v>
          </cell>
          <cell r="X3848">
            <v>0</v>
          </cell>
          <cell r="AE3848" t="str">
            <v>Power Operated Equipment</v>
          </cell>
        </row>
        <row r="3849">
          <cell r="K3849">
            <v>2019</v>
          </cell>
          <cell r="X3849">
            <v>0</v>
          </cell>
          <cell r="AE3849" t="str">
            <v>Power Operated Equipment</v>
          </cell>
        </row>
        <row r="3850">
          <cell r="K3850">
            <v>2029</v>
          </cell>
          <cell r="X3850">
            <v>0</v>
          </cell>
          <cell r="AE3850" t="str">
            <v>Power Operated Equipment</v>
          </cell>
        </row>
        <row r="3851">
          <cell r="K3851">
            <v>2021</v>
          </cell>
          <cell r="X3851">
            <v>0</v>
          </cell>
          <cell r="AE3851" t="str">
            <v>Power Operated Equipment</v>
          </cell>
        </row>
        <row r="3852">
          <cell r="K3852">
            <v>2024</v>
          </cell>
          <cell r="X3852">
            <v>0</v>
          </cell>
          <cell r="AE3852" t="str">
            <v>Office Equipment</v>
          </cell>
        </row>
        <row r="3853">
          <cell r="K3853">
            <v>2019</v>
          </cell>
          <cell r="X3853">
            <v>0</v>
          </cell>
          <cell r="AE3853" t="str">
            <v>Office Equipment</v>
          </cell>
        </row>
        <row r="3854">
          <cell r="K3854">
            <v>2023</v>
          </cell>
          <cell r="X3854">
            <v>0</v>
          </cell>
          <cell r="AE3854" t="str">
            <v>Office Equipment</v>
          </cell>
        </row>
        <row r="3855">
          <cell r="K3855">
            <v>2020</v>
          </cell>
          <cell r="X3855">
            <v>37692</v>
          </cell>
          <cell r="AE3855" t="str">
            <v>Improvements to Property</v>
          </cell>
        </row>
        <row r="3856">
          <cell r="K3856">
            <v>2022</v>
          </cell>
          <cell r="X3856">
            <v>0</v>
          </cell>
          <cell r="AE3856" t="str">
            <v>Improvements to Property</v>
          </cell>
        </row>
        <row r="3857">
          <cell r="K3857">
            <v>2019</v>
          </cell>
          <cell r="X3857">
            <v>0</v>
          </cell>
          <cell r="AE3857" t="str">
            <v>Improvements to Property</v>
          </cell>
        </row>
        <row r="3858">
          <cell r="K3858">
            <v>2021</v>
          </cell>
          <cell r="X3858">
            <v>38628</v>
          </cell>
          <cell r="AE3858" t="str">
            <v>Improvements to Property</v>
          </cell>
        </row>
        <row r="3859">
          <cell r="K3859">
            <v>2026</v>
          </cell>
          <cell r="X3859">
            <v>0</v>
          </cell>
          <cell r="AE3859" t="str">
            <v>Improvements to Property</v>
          </cell>
        </row>
        <row r="3860">
          <cell r="K3860">
            <v>2029</v>
          </cell>
          <cell r="X3860">
            <v>0</v>
          </cell>
          <cell r="AE3860" t="str">
            <v>Improvements to Property</v>
          </cell>
        </row>
        <row r="3861">
          <cell r="K3861">
            <v>2024</v>
          </cell>
          <cell r="X3861">
            <v>0</v>
          </cell>
          <cell r="AE3861" t="str">
            <v>Improvements to Property</v>
          </cell>
        </row>
        <row r="3862">
          <cell r="K3862">
            <v>2020</v>
          </cell>
          <cell r="X3862">
            <v>0</v>
          </cell>
          <cell r="AE3862" t="str">
            <v>Communication Equipment</v>
          </cell>
        </row>
        <row r="3863">
          <cell r="K3863">
            <v>2026</v>
          </cell>
          <cell r="X3863">
            <v>0</v>
          </cell>
          <cell r="AE3863" t="str">
            <v>Communication Equipment</v>
          </cell>
        </row>
        <row r="3864">
          <cell r="K3864">
            <v>2027</v>
          </cell>
          <cell r="X3864">
            <v>62447</v>
          </cell>
          <cell r="AE3864" t="str">
            <v>Regulators</v>
          </cell>
        </row>
        <row r="3865">
          <cell r="K3865">
            <v>2018</v>
          </cell>
          <cell r="X3865">
            <v>0</v>
          </cell>
          <cell r="AE3865" t="str">
            <v>Regulators</v>
          </cell>
        </row>
        <row r="3866">
          <cell r="K3866">
            <v>2018</v>
          </cell>
          <cell r="X3866">
            <v>45850</v>
          </cell>
          <cell r="AE3866" t="str">
            <v>Regulators</v>
          </cell>
        </row>
        <row r="3867">
          <cell r="K3867">
            <v>2029</v>
          </cell>
          <cell r="X3867">
            <v>0</v>
          </cell>
          <cell r="AE3867" t="str">
            <v>Regulators</v>
          </cell>
        </row>
        <row r="3868">
          <cell r="K3868">
            <v>2019</v>
          </cell>
          <cell r="X3868">
            <v>153755</v>
          </cell>
          <cell r="AE3868" t="str">
            <v>Regulators</v>
          </cell>
        </row>
        <row r="3869">
          <cell r="K3869">
            <v>2022</v>
          </cell>
          <cell r="X3869">
            <v>165575</v>
          </cell>
          <cell r="AE3869" t="str">
            <v>Regulators</v>
          </cell>
        </row>
        <row r="3870">
          <cell r="K3870">
            <v>2024</v>
          </cell>
          <cell r="X3870">
            <v>0</v>
          </cell>
          <cell r="AE3870" t="str">
            <v>Regulators</v>
          </cell>
        </row>
        <row r="3871">
          <cell r="K3871">
            <v>2022</v>
          </cell>
          <cell r="X3871">
            <v>0</v>
          </cell>
          <cell r="AE3871" t="str">
            <v>Regulators</v>
          </cell>
        </row>
        <row r="3872">
          <cell r="K3872">
            <v>2020</v>
          </cell>
          <cell r="X3872">
            <v>157595</v>
          </cell>
          <cell r="AE3872" t="str">
            <v>Regulators</v>
          </cell>
        </row>
        <row r="3873">
          <cell r="K3873">
            <v>2027</v>
          </cell>
          <cell r="X3873">
            <v>187331</v>
          </cell>
          <cell r="AE3873" t="str">
            <v>Regulators</v>
          </cell>
        </row>
        <row r="3874">
          <cell r="K3874">
            <v>2029</v>
          </cell>
          <cell r="X3874">
            <v>0</v>
          </cell>
          <cell r="AE3874" t="str">
            <v>Regulators</v>
          </cell>
        </row>
        <row r="3875">
          <cell r="K3875">
            <v>2028</v>
          </cell>
          <cell r="X3875">
            <v>0</v>
          </cell>
          <cell r="AE3875" t="str">
            <v>Regulators</v>
          </cell>
        </row>
        <row r="3876">
          <cell r="K3876">
            <v>2019</v>
          </cell>
          <cell r="X3876">
            <v>233700</v>
          </cell>
          <cell r="AE3876" t="str">
            <v>Meter/Reg Install - Comm</v>
          </cell>
        </row>
        <row r="3877">
          <cell r="K3877">
            <v>2026</v>
          </cell>
          <cell r="X3877">
            <v>277800</v>
          </cell>
          <cell r="AE3877" t="str">
            <v>Meter/Reg Install - Comm</v>
          </cell>
        </row>
        <row r="3878">
          <cell r="K3878">
            <v>2024</v>
          </cell>
          <cell r="X3878">
            <v>264407</v>
          </cell>
          <cell r="AE3878" t="str">
            <v>Meter/Reg Install - Comm</v>
          </cell>
        </row>
        <row r="3879">
          <cell r="K3879">
            <v>2021</v>
          </cell>
          <cell r="X3879">
            <v>12924</v>
          </cell>
          <cell r="AE3879" t="str">
            <v>Meter/Reg Install - Comm</v>
          </cell>
        </row>
        <row r="3880">
          <cell r="K3880">
            <v>2021</v>
          </cell>
          <cell r="X3880">
            <v>245531</v>
          </cell>
          <cell r="AE3880" t="str">
            <v>Meter/Reg Install - Comm</v>
          </cell>
        </row>
        <row r="3881">
          <cell r="K3881">
            <v>2018</v>
          </cell>
          <cell r="X3881">
            <v>22320</v>
          </cell>
          <cell r="AE3881" t="str">
            <v>Meter/Reg Install - Comm</v>
          </cell>
        </row>
        <row r="3882">
          <cell r="K3882">
            <v>2026</v>
          </cell>
          <cell r="X3882">
            <v>23148</v>
          </cell>
          <cell r="AE3882" t="str">
            <v>Meter/Reg Install - Comm</v>
          </cell>
        </row>
        <row r="3883">
          <cell r="K3883">
            <v>2028</v>
          </cell>
          <cell r="X3883">
            <v>1284</v>
          </cell>
          <cell r="AE3883" t="str">
            <v>Meter/Reg Install - Comm</v>
          </cell>
        </row>
        <row r="3884">
          <cell r="K3884">
            <v>2025</v>
          </cell>
          <cell r="X3884">
            <v>22584</v>
          </cell>
          <cell r="AE3884" t="str">
            <v>Meter/Reg Install - Comm</v>
          </cell>
        </row>
        <row r="3885">
          <cell r="K3885">
            <v>2024</v>
          </cell>
          <cell r="X3885">
            <v>22031</v>
          </cell>
          <cell r="AE3885" t="str">
            <v>Meter/Reg Install - Comm</v>
          </cell>
        </row>
        <row r="3886">
          <cell r="K3886">
            <v>2020</v>
          </cell>
          <cell r="X3886">
            <v>19956</v>
          </cell>
          <cell r="AE3886" t="str">
            <v>Meter/Reg Install - Comm</v>
          </cell>
        </row>
        <row r="3887">
          <cell r="K3887">
            <v>2021</v>
          </cell>
          <cell r="X3887">
            <v>1080</v>
          </cell>
          <cell r="AE3887" t="str">
            <v>Meter/Reg Install - Comm</v>
          </cell>
        </row>
        <row r="3888">
          <cell r="K3888">
            <v>2026</v>
          </cell>
          <cell r="X3888">
            <v>1223</v>
          </cell>
          <cell r="AE3888" t="str">
            <v>Meter/Reg Install - Comm</v>
          </cell>
        </row>
        <row r="3889">
          <cell r="K3889">
            <v>2021</v>
          </cell>
          <cell r="X3889">
            <v>8616</v>
          </cell>
          <cell r="AE3889" t="str">
            <v>Meter/Reg Install - Comm</v>
          </cell>
        </row>
        <row r="3890">
          <cell r="K3890">
            <v>2025</v>
          </cell>
          <cell r="X3890">
            <v>180684</v>
          </cell>
          <cell r="AE3890" t="str">
            <v>Meter/Reg Install - Comm</v>
          </cell>
        </row>
        <row r="3891">
          <cell r="K3891">
            <v>2018</v>
          </cell>
          <cell r="X3891">
            <v>74752.539999999994</v>
          </cell>
          <cell r="AE3891" t="str">
            <v>Meter/Reg Install - Comm</v>
          </cell>
        </row>
        <row r="3892">
          <cell r="K3892">
            <v>2022</v>
          </cell>
          <cell r="X3892">
            <v>41940</v>
          </cell>
          <cell r="AE3892" t="str">
            <v>Meter/Reg Install - Comm</v>
          </cell>
        </row>
        <row r="3893">
          <cell r="K3893">
            <v>2022</v>
          </cell>
          <cell r="X3893">
            <v>2208</v>
          </cell>
          <cell r="AE3893" t="str">
            <v>Meter/Reg Install - Comm</v>
          </cell>
        </row>
        <row r="3894">
          <cell r="K3894">
            <v>2023</v>
          </cell>
          <cell r="X3894">
            <v>42984</v>
          </cell>
          <cell r="AE3894" t="str">
            <v>Meter/Reg Install - Comm</v>
          </cell>
        </row>
        <row r="3895">
          <cell r="K3895">
            <v>2024</v>
          </cell>
          <cell r="X3895">
            <v>0</v>
          </cell>
          <cell r="AE3895" t="str">
            <v>Alternative Fueling Stations</v>
          </cell>
        </row>
        <row r="3896">
          <cell r="K3896">
            <v>2018</v>
          </cell>
          <cell r="X3896">
            <v>0</v>
          </cell>
          <cell r="AE3896" t="str">
            <v>Alternative Fueling Stations</v>
          </cell>
        </row>
        <row r="3897">
          <cell r="K3897">
            <v>2027</v>
          </cell>
          <cell r="X3897">
            <v>0</v>
          </cell>
          <cell r="AE3897" t="str">
            <v>Alternative Fueling Stations</v>
          </cell>
        </row>
        <row r="3898">
          <cell r="K3898">
            <v>2028</v>
          </cell>
          <cell r="X3898">
            <v>249768</v>
          </cell>
          <cell r="AE3898" t="str">
            <v>Service Line Replacements</v>
          </cell>
        </row>
        <row r="3899">
          <cell r="K3899">
            <v>2023</v>
          </cell>
          <cell r="X3899">
            <v>220763</v>
          </cell>
          <cell r="AE3899" t="str">
            <v>Service Line Replacements</v>
          </cell>
        </row>
        <row r="3900">
          <cell r="K3900">
            <v>2023</v>
          </cell>
          <cell r="X3900">
            <v>51048</v>
          </cell>
          <cell r="AE3900" t="str">
            <v>Municipal Improvements</v>
          </cell>
        </row>
        <row r="3901">
          <cell r="K3901">
            <v>2027</v>
          </cell>
          <cell r="X3901">
            <v>15516</v>
          </cell>
          <cell r="AE3901" t="str">
            <v>Municipal Improvements</v>
          </cell>
        </row>
        <row r="3902">
          <cell r="K3902">
            <v>2025</v>
          </cell>
          <cell r="X3902">
            <v>0</v>
          </cell>
          <cell r="AE3902" t="str">
            <v>Misc. Non-Revenue Producing</v>
          </cell>
        </row>
        <row r="3903">
          <cell r="K3903">
            <v>2026</v>
          </cell>
          <cell r="X3903">
            <v>0</v>
          </cell>
          <cell r="AE3903" t="str">
            <v>Misc. Non-Revenue Producing</v>
          </cell>
        </row>
        <row r="3904">
          <cell r="K3904">
            <v>2020</v>
          </cell>
          <cell r="X3904">
            <v>0</v>
          </cell>
          <cell r="AE3904" t="str">
            <v>Misc. Non-Revenue Producing</v>
          </cell>
        </row>
        <row r="3905">
          <cell r="K3905">
            <v>2023</v>
          </cell>
          <cell r="X3905">
            <v>0</v>
          </cell>
          <cell r="AE3905" t="str">
            <v>Misc. Non-Revenue Producing</v>
          </cell>
        </row>
        <row r="3906">
          <cell r="K3906">
            <v>2028</v>
          </cell>
          <cell r="X3906">
            <v>17916</v>
          </cell>
          <cell r="AE3906" t="str">
            <v>Cathodic Protection</v>
          </cell>
        </row>
        <row r="3907">
          <cell r="K3907">
            <v>2027</v>
          </cell>
          <cell r="X3907">
            <v>17484</v>
          </cell>
          <cell r="AE3907" t="str">
            <v>Cathodic Protection</v>
          </cell>
        </row>
        <row r="3908">
          <cell r="K3908">
            <v>2021</v>
          </cell>
          <cell r="X3908">
            <v>15072</v>
          </cell>
          <cell r="AE3908" t="str">
            <v>Cathodic Protection</v>
          </cell>
        </row>
        <row r="3909">
          <cell r="K3909">
            <v>2026</v>
          </cell>
          <cell r="X3909">
            <v>0</v>
          </cell>
          <cell r="AE3909" t="str">
            <v>Tools and Shop Equipment</v>
          </cell>
        </row>
        <row r="3910">
          <cell r="K3910">
            <v>2019</v>
          </cell>
          <cell r="X3910">
            <v>0</v>
          </cell>
          <cell r="AE3910" t="str">
            <v>Tools and Shop Equipment</v>
          </cell>
        </row>
        <row r="3911">
          <cell r="K3911">
            <v>2026</v>
          </cell>
          <cell r="X3911">
            <v>16044</v>
          </cell>
          <cell r="AE3911" t="str">
            <v>Meter/Reg Install - Res</v>
          </cell>
        </row>
        <row r="3912">
          <cell r="K3912">
            <v>2020</v>
          </cell>
          <cell r="X3912">
            <v>1536</v>
          </cell>
          <cell r="AE3912" t="str">
            <v>Meter/Reg Install - Res</v>
          </cell>
        </row>
        <row r="3913">
          <cell r="K3913">
            <v>2027</v>
          </cell>
          <cell r="X3913">
            <v>1824</v>
          </cell>
          <cell r="AE3913" t="str">
            <v>Meter/Reg Install - Res</v>
          </cell>
        </row>
        <row r="3914">
          <cell r="K3914">
            <v>2022</v>
          </cell>
          <cell r="X3914">
            <v>220763</v>
          </cell>
          <cell r="AE3914" t="str">
            <v>Service Line Replacements</v>
          </cell>
        </row>
        <row r="3915">
          <cell r="K3915">
            <v>2023</v>
          </cell>
          <cell r="X3915">
            <v>226283</v>
          </cell>
          <cell r="AE3915" t="str">
            <v>Service Line Replacements</v>
          </cell>
        </row>
        <row r="3916">
          <cell r="K3916">
            <v>2018</v>
          </cell>
          <cell r="X3916">
            <v>6000</v>
          </cell>
          <cell r="AE3916" t="str">
            <v>Municipal Improvements</v>
          </cell>
        </row>
        <row r="3917">
          <cell r="K3917">
            <v>2020</v>
          </cell>
          <cell r="X3917">
            <v>8820</v>
          </cell>
          <cell r="AE3917" t="str">
            <v>Municipal Improvements</v>
          </cell>
        </row>
        <row r="3918">
          <cell r="K3918">
            <v>2019</v>
          </cell>
          <cell r="X3918">
            <v>8400</v>
          </cell>
          <cell r="AE3918" t="str">
            <v>Municipal Improvements</v>
          </cell>
        </row>
        <row r="3919">
          <cell r="K3919">
            <v>2024</v>
          </cell>
          <cell r="X3919">
            <v>10716</v>
          </cell>
          <cell r="AE3919" t="str">
            <v>Municipal Improvements</v>
          </cell>
        </row>
        <row r="3920">
          <cell r="K3920">
            <v>2023</v>
          </cell>
          <cell r="X3920">
            <v>40826</v>
          </cell>
          <cell r="AE3920" t="str">
            <v>Municipal Improvements</v>
          </cell>
        </row>
        <row r="3921">
          <cell r="K3921">
            <v>2022</v>
          </cell>
          <cell r="X3921">
            <v>9720</v>
          </cell>
          <cell r="AE3921" t="str">
            <v>Municipal Improvements</v>
          </cell>
        </row>
        <row r="3922">
          <cell r="K3922">
            <v>2029</v>
          </cell>
          <cell r="X3922">
            <v>13680</v>
          </cell>
          <cell r="AE3922" t="str">
            <v>Municipal Improvements</v>
          </cell>
        </row>
        <row r="3923">
          <cell r="K3923">
            <v>2022</v>
          </cell>
          <cell r="X3923">
            <v>0</v>
          </cell>
          <cell r="AE3923" t="str">
            <v>Misc. Non-Revenue Producing</v>
          </cell>
        </row>
        <row r="3924">
          <cell r="K3924">
            <v>2020</v>
          </cell>
          <cell r="X3924">
            <v>0</v>
          </cell>
          <cell r="AE3924" t="str">
            <v>Misc. Non-Revenue Producing</v>
          </cell>
        </row>
        <row r="3925">
          <cell r="K3925">
            <v>2027</v>
          </cell>
          <cell r="X3925">
            <v>0</v>
          </cell>
          <cell r="AE3925" t="str">
            <v>Misc. Non-Revenue Producing</v>
          </cell>
        </row>
        <row r="3926">
          <cell r="K3926">
            <v>2023</v>
          </cell>
          <cell r="X3926">
            <v>0</v>
          </cell>
          <cell r="AE3926" t="str">
            <v>Misc. Non-Revenue Producing</v>
          </cell>
        </row>
        <row r="3927">
          <cell r="K3927">
            <v>2020</v>
          </cell>
          <cell r="X3927">
            <v>0</v>
          </cell>
          <cell r="AE3927" t="str">
            <v>Misc. Non-Revenue Producing</v>
          </cell>
        </row>
        <row r="3928">
          <cell r="K3928">
            <v>2021</v>
          </cell>
          <cell r="X3928">
            <v>0</v>
          </cell>
          <cell r="AE3928" t="str">
            <v>Misc. Non-Revenue Producing</v>
          </cell>
        </row>
        <row r="3929">
          <cell r="K3929">
            <v>2022</v>
          </cell>
          <cell r="X3929">
            <v>0</v>
          </cell>
          <cell r="AE3929" t="str">
            <v>Misc. Non-Revenue Producing</v>
          </cell>
        </row>
        <row r="3930">
          <cell r="K3930">
            <v>2028</v>
          </cell>
          <cell r="X3930">
            <v>0</v>
          </cell>
          <cell r="AE3930" t="str">
            <v>Misc. Non-Revenue Producing</v>
          </cell>
        </row>
        <row r="3931">
          <cell r="K3931">
            <v>2026</v>
          </cell>
          <cell r="X3931">
            <v>0</v>
          </cell>
          <cell r="AE3931" t="str">
            <v>Misc. Non-Revenue Producing</v>
          </cell>
        </row>
        <row r="3932">
          <cell r="K3932">
            <v>2027</v>
          </cell>
          <cell r="X3932">
            <v>0</v>
          </cell>
          <cell r="AE3932" t="str">
            <v>Misc. Non-Revenue Producing</v>
          </cell>
        </row>
        <row r="3933">
          <cell r="K3933">
            <v>2019</v>
          </cell>
          <cell r="X3933">
            <v>0</v>
          </cell>
          <cell r="AE3933" t="str">
            <v>Misc. Non-Revenue Producing</v>
          </cell>
        </row>
        <row r="3934">
          <cell r="K3934">
            <v>2021</v>
          </cell>
          <cell r="X3934">
            <v>0</v>
          </cell>
          <cell r="AE3934" t="str">
            <v>Misc. Non-Revenue Producing</v>
          </cell>
        </row>
        <row r="3935">
          <cell r="K3935">
            <v>2024</v>
          </cell>
          <cell r="X3935">
            <v>0</v>
          </cell>
          <cell r="AE3935" t="str">
            <v>Misc. Non-Revenue Producing</v>
          </cell>
        </row>
        <row r="3936">
          <cell r="K3936">
            <v>2023</v>
          </cell>
          <cell r="X3936">
            <v>0</v>
          </cell>
          <cell r="AE3936" t="str">
            <v>Misc. Non-Revenue Producing</v>
          </cell>
        </row>
        <row r="3937">
          <cell r="K3937">
            <v>2018</v>
          </cell>
          <cell r="X3937">
            <v>32848.81</v>
          </cell>
          <cell r="AE3937" t="str">
            <v>Misc. Non-Revenue Producing</v>
          </cell>
        </row>
        <row r="3938">
          <cell r="K3938">
            <v>2027</v>
          </cell>
          <cell r="X3938">
            <v>0</v>
          </cell>
          <cell r="AE3938" t="str">
            <v>Misc. Non-Revenue Producing</v>
          </cell>
        </row>
        <row r="3939">
          <cell r="K3939">
            <v>2018</v>
          </cell>
          <cell r="X3939">
            <v>0</v>
          </cell>
          <cell r="AE3939" t="str">
            <v>Misc. Non-Revenue Producing</v>
          </cell>
        </row>
        <row r="3940">
          <cell r="K3940">
            <v>2023</v>
          </cell>
          <cell r="X3940">
            <v>0</v>
          </cell>
          <cell r="AE3940" t="str">
            <v>Misc. Non-Revenue Producing</v>
          </cell>
        </row>
        <row r="3941">
          <cell r="K3941">
            <v>2020</v>
          </cell>
          <cell r="X3941">
            <v>0</v>
          </cell>
          <cell r="AE3941" t="str">
            <v>Cast Iron/Bare Steel Main Repl.</v>
          </cell>
        </row>
        <row r="3942">
          <cell r="K3942">
            <v>2019</v>
          </cell>
          <cell r="X3942">
            <v>72128.399999999994</v>
          </cell>
          <cell r="AE3942" t="str">
            <v>Cast Iron/Bare Steel Main Repl.</v>
          </cell>
        </row>
        <row r="3943">
          <cell r="K3943">
            <v>2019</v>
          </cell>
          <cell r="X3943">
            <v>0</v>
          </cell>
          <cell r="AE3943" t="str">
            <v>Cast Iron/Bare Steel Main Repl.</v>
          </cell>
        </row>
        <row r="3944">
          <cell r="K3944">
            <v>2019</v>
          </cell>
          <cell r="X3944">
            <v>0</v>
          </cell>
          <cell r="AE3944" t="str">
            <v>Cast Iron/Bare Steel Main Repl.</v>
          </cell>
        </row>
        <row r="3945">
          <cell r="K3945">
            <v>2026</v>
          </cell>
          <cell r="X3945">
            <v>0</v>
          </cell>
          <cell r="AE3945" t="str">
            <v>Tools and Shop Equipment</v>
          </cell>
        </row>
        <row r="3946">
          <cell r="K3946">
            <v>2025</v>
          </cell>
          <cell r="X3946">
            <v>0</v>
          </cell>
          <cell r="AE3946" t="str">
            <v>Tools and Shop Equipment</v>
          </cell>
        </row>
        <row r="3947">
          <cell r="K3947">
            <v>2022</v>
          </cell>
          <cell r="X3947">
            <v>0</v>
          </cell>
          <cell r="AE3947" t="str">
            <v>Tools and Shop Equipment</v>
          </cell>
        </row>
        <row r="3948">
          <cell r="K3948">
            <v>2029</v>
          </cell>
          <cell r="X3948">
            <v>0</v>
          </cell>
          <cell r="AE3948" t="str">
            <v>Tools and Shop Equipment</v>
          </cell>
        </row>
        <row r="3949">
          <cell r="K3949">
            <v>2026</v>
          </cell>
          <cell r="X3949">
            <v>0</v>
          </cell>
          <cell r="AE3949" t="str">
            <v>Tools and Shop Equipment</v>
          </cell>
        </row>
        <row r="3950">
          <cell r="K3950">
            <v>2029</v>
          </cell>
          <cell r="X3950">
            <v>0</v>
          </cell>
          <cell r="AE3950" t="str">
            <v>Tools and Shop Equipment</v>
          </cell>
        </row>
        <row r="3951">
          <cell r="K3951">
            <v>2026</v>
          </cell>
          <cell r="X3951">
            <v>89148</v>
          </cell>
          <cell r="AE3951" t="str">
            <v>New Revenue Services</v>
          </cell>
        </row>
        <row r="3952">
          <cell r="K3952">
            <v>2022</v>
          </cell>
          <cell r="X3952">
            <v>80771</v>
          </cell>
          <cell r="AE3952" t="str">
            <v>New Revenue Services</v>
          </cell>
        </row>
        <row r="3953">
          <cell r="K3953">
            <v>2028</v>
          </cell>
          <cell r="X3953">
            <v>448032</v>
          </cell>
          <cell r="AE3953" t="str">
            <v>New Revenue Services</v>
          </cell>
        </row>
        <row r="3954">
          <cell r="K3954">
            <v>2025</v>
          </cell>
          <cell r="X3954">
            <v>416040</v>
          </cell>
          <cell r="AE3954" t="str">
            <v>New Revenue Services</v>
          </cell>
        </row>
        <row r="3955">
          <cell r="K3955">
            <v>2019</v>
          </cell>
          <cell r="X3955">
            <v>2952000</v>
          </cell>
          <cell r="AE3955" t="str">
            <v>New Revenue Services</v>
          </cell>
        </row>
        <row r="3956">
          <cell r="K3956">
            <v>2028</v>
          </cell>
          <cell r="X3956">
            <v>409631</v>
          </cell>
          <cell r="AE3956" t="str">
            <v>New Revenue Services</v>
          </cell>
        </row>
        <row r="3957">
          <cell r="K3957">
            <v>2021</v>
          </cell>
          <cell r="X3957">
            <v>3101447</v>
          </cell>
          <cell r="AE3957" t="str">
            <v>New Revenue Services</v>
          </cell>
        </row>
        <row r="3958">
          <cell r="K3958">
            <v>2024</v>
          </cell>
          <cell r="X3958">
            <v>0</v>
          </cell>
          <cell r="AE3958" t="str">
            <v>Regulators</v>
          </cell>
        </row>
        <row r="3959">
          <cell r="K3959">
            <v>2028</v>
          </cell>
          <cell r="X3959">
            <v>0</v>
          </cell>
          <cell r="AE3959" t="str">
            <v>Regulators</v>
          </cell>
        </row>
        <row r="3960">
          <cell r="K3960">
            <v>2025</v>
          </cell>
          <cell r="X3960">
            <v>0</v>
          </cell>
          <cell r="AE3960" t="str">
            <v>Regulators</v>
          </cell>
        </row>
        <row r="3961">
          <cell r="K3961">
            <v>2018</v>
          </cell>
          <cell r="X3961">
            <v>0</v>
          </cell>
          <cell r="AE3961" t="str">
            <v>New Revenue Mains</v>
          </cell>
        </row>
        <row r="3962">
          <cell r="K3962">
            <v>2024</v>
          </cell>
          <cell r="X3962">
            <v>4279224</v>
          </cell>
          <cell r="AE3962" t="str">
            <v>New Revenue Mains</v>
          </cell>
        </row>
        <row r="3963">
          <cell r="K3963">
            <v>2024</v>
          </cell>
          <cell r="X3963">
            <v>0</v>
          </cell>
          <cell r="AE3963" t="str">
            <v>Transportation Vehicles</v>
          </cell>
        </row>
        <row r="3964">
          <cell r="K3964">
            <v>2019</v>
          </cell>
          <cell r="X3964">
            <v>0</v>
          </cell>
          <cell r="AE3964" t="str">
            <v>Transportation Vehicles</v>
          </cell>
        </row>
        <row r="3965">
          <cell r="K3965">
            <v>2021</v>
          </cell>
          <cell r="X3965">
            <v>0</v>
          </cell>
          <cell r="AE3965" t="str">
            <v>Transportation Vehicles</v>
          </cell>
        </row>
        <row r="3966">
          <cell r="K3966">
            <v>2027</v>
          </cell>
          <cell r="X3966">
            <v>89602</v>
          </cell>
          <cell r="AE3966" t="str">
            <v>Transportation Vehicles</v>
          </cell>
        </row>
        <row r="3967">
          <cell r="K3967">
            <v>2022</v>
          </cell>
          <cell r="X3967">
            <v>0</v>
          </cell>
          <cell r="AE3967" t="str">
            <v>Testing and Measuring Equipment</v>
          </cell>
        </row>
        <row r="3968">
          <cell r="K3968">
            <v>2026</v>
          </cell>
          <cell r="X3968">
            <v>0</v>
          </cell>
          <cell r="AE3968" t="str">
            <v>Testing and Measuring Equipment</v>
          </cell>
        </row>
        <row r="3969">
          <cell r="K3969">
            <v>2024</v>
          </cell>
          <cell r="X3969">
            <v>0</v>
          </cell>
          <cell r="AE3969" t="str">
            <v>Testing and Measuring Equipment</v>
          </cell>
        </row>
        <row r="3970">
          <cell r="K3970">
            <v>2023</v>
          </cell>
          <cell r="X3970">
            <v>0</v>
          </cell>
          <cell r="AE3970" t="str">
            <v>Testing and Measuring Equipment</v>
          </cell>
        </row>
        <row r="3971">
          <cell r="K3971">
            <v>2027</v>
          </cell>
          <cell r="X3971">
            <v>0</v>
          </cell>
          <cell r="AE3971" t="str">
            <v>Testing and Measuring Equipment</v>
          </cell>
        </row>
        <row r="3972">
          <cell r="K3972">
            <v>2024</v>
          </cell>
          <cell r="X3972">
            <v>0</v>
          </cell>
          <cell r="AE3972" t="str">
            <v>Testing and Measuring Equipment</v>
          </cell>
        </row>
        <row r="3973">
          <cell r="K3973">
            <v>2023</v>
          </cell>
          <cell r="X3973">
            <v>0</v>
          </cell>
          <cell r="AE3973" t="str">
            <v>Power Operated Equipment</v>
          </cell>
        </row>
        <row r="3974">
          <cell r="K3974">
            <v>2022</v>
          </cell>
          <cell r="X3974">
            <v>0</v>
          </cell>
          <cell r="AE3974" t="str">
            <v>Power Operated Equipment</v>
          </cell>
        </row>
        <row r="3975">
          <cell r="K3975">
            <v>2027</v>
          </cell>
          <cell r="X3975">
            <v>0</v>
          </cell>
          <cell r="AE3975" t="str">
            <v>Power Operated Equipment</v>
          </cell>
        </row>
        <row r="3976">
          <cell r="K3976">
            <v>2026</v>
          </cell>
          <cell r="X3976">
            <v>0</v>
          </cell>
          <cell r="AE3976" t="str">
            <v>Power Operated Equipment</v>
          </cell>
        </row>
        <row r="3977">
          <cell r="K3977">
            <v>2029</v>
          </cell>
          <cell r="X3977">
            <v>0</v>
          </cell>
          <cell r="AE3977" t="str">
            <v>Power Operated Equipment</v>
          </cell>
        </row>
        <row r="3978">
          <cell r="K3978">
            <v>2025</v>
          </cell>
          <cell r="X3978">
            <v>0</v>
          </cell>
          <cell r="AE3978" t="str">
            <v>Office Equipment</v>
          </cell>
        </row>
        <row r="3979">
          <cell r="K3979">
            <v>2019</v>
          </cell>
          <cell r="X3979">
            <v>0</v>
          </cell>
          <cell r="AE3979" t="str">
            <v>Improvements to Property</v>
          </cell>
        </row>
        <row r="3980">
          <cell r="K3980">
            <v>2020</v>
          </cell>
          <cell r="X3980">
            <v>0</v>
          </cell>
          <cell r="AE3980" t="str">
            <v>Improvements to Property</v>
          </cell>
        </row>
        <row r="3981">
          <cell r="K3981">
            <v>2028</v>
          </cell>
          <cell r="X3981">
            <v>131204</v>
          </cell>
          <cell r="AE3981" t="str">
            <v>Improvements to Property</v>
          </cell>
        </row>
        <row r="3982">
          <cell r="K3982">
            <v>2019</v>
          </cell>
          <cell r="X3982">
            <v>105060</v>
          </cell>
          <cell r="AE3982" t="str">
            <v>Improvements to Property</v>
          </cell>
        </row>
        <row r="3983">
          <cell r="K3983">
            <v>2023</v>
          </cell>
          <cell r="X3983">
            <v>115968</v>
          </cell>
          <cell r="AE3983" t="str">
            <v>Improvements to Property</v>
          </cell>
        </row>
        <row r="3984">
          <cell r="K3984">
            <v>2024</v>
          </cell>
          <cell r="X3984">
            <v>70000</v>
          </cell>
          <cell r="AE3984" t="str">
            <v>Communication Equipment</v>
          </cell>
        </row>
        <row r="3985">
          <cell r="K3985">
            <v>2025</v>
          </cell>
          <cell r="X3985">
            <v>100000</v>
          </cell>
          <cell r="AE3985" t="str">
            <v>Communication Equipment</v>
          </cell>
        </row>
        <row r="3986">
          <cell r="K3986">
            <v>2019</v>
          </cell>
          <cell r="X3986">
            <v>130000</v>
          </cell>
          <cell r="AE3986" t="str">
            <v>Communication Equipment</v>
          </cell>
        </row>
        <row r="3987">
          <cell r="K3987">
            <v>2021</v>
          </cell>
          <cell r="X3987">
            <v>0</v>
          </cell>
          <cell r="AE3987" t="str">
            <v>Communication Equipment</v>
          </cell>
        </row>
        <row r="3988">
          <cell r="K3988">
            <v>2018</v>
          </cell>
          <cell r="X3988">
            <v>0</v>
          </cell>
          <cell r="AE3988" t="str">
            <v>Communication Equipment</v>
          </cell>
        </row>
        <row r="3989">
          <cell r="K3989">
            <v>2022</v>
          </cell>
          <cell r="X3989">
            <v>0</v>
          </cell>
          <cell r="AE3989" t="str">
            <v>Communication Equipment</v>
          </cell>
        </row>
        <row r="3990">
          <cell r="K3990">
            <v>2019</v>
          </cell>
          <cell r="X3990">
            <v>0</v>
          </cell>
          <cell r="AE3990" t="str">
            <v>Communication Equipment</v>
          </cell>
        </row>
        <row r="3991">
          <cell r="K3991">
            <v>2020</v>
          </cell>
          <cell r="X3991">
            <v>0</v>
          </cell>
          <cell r="AE3991" t="str">
            <v>Communication Equipment</v>
          </cell>
        </row>
        <row r="3992">
          <cell r="K3992">
            <v>2024</v>
          </cell>
          <cell r="X3992">
            <v>0</v>
          </cell>
          <cell r="AE3992" t="str">
            <v>Communication Equipment</v>
          </cell>
        </row>
        <row r="3993">
          <cell r="K3993">
            <v>2020</v>
          </cell>
          <cell r="X3993">
            <v>163992</v>
          </cell>
          <cell r="AE3993" t="str">
            <v>Main Replacements</v>
          </cell>
        </row>
        <row r="3994">
          <cell r="K3994">
            <v>2028</v>
          </cell>
          <cell r="X3994">
            <v>199812</v>
          </cell>
          <cell r="AE3994" t="str">
            <v>Main Replacements</v>
          </cell>
        </row>
        <row r="3995">
          <cell r="K3995">
            <v>2024</v>
          </cell>
          <cell r="X3995">
            <v>181031</v>
          </cell>
          <cell r="AE3995" t="str">
            <v>Main Replacements</v>
          </cell>
        </row>
        <row r="3996">
          <cell r="K3996">
            <v>2019</v>
          </cell>
          <cell r="X3996">
            <v>90000</v>
          </cell>
          <cell r="AE3996" t="str">
            <v>Main Replacements</v>
          </cell>
        </row>
        <row r="3997">
          <cell r="K3997">
            <v>2025</v>
          </cell>
          <cell r="X3997">
            <v>417491</v>
          </cell>
          <cell r="AE3997" t="str">
            <v>Main Replacements</v>
          </cell>
        </row>
        <row r="3998">
          <cell r="K3998">
            <v>2023</v>
          </cell>
          <cell r="X3998">
            <v>99347</v>
          </cell>
          <cell r="AE3998" t="str">
            <v>Main Replacements</v>
          </cell>
        </row>
        <row r="3999">
          <cell r="K3999">
            <v>2028</v>
          </cell>
          <cell r="X3999">
            <v>449592</v>
          </cell>
          <cell r="AE3999" t="str">
            <v>Main Replacements</v>
          </cell>
        </row>
        <row r="4000">
          <cell r="K4000">
            <v>2018</v>
          </cell>
          <cell r="X4000">
            <v>107640.56</v>
          </cell>
          <cell r="AE4000" t="str">
            <v>Main Replacements</v>
          </cell>
        </row>
        <row r="4001">
          <cell r="K4001">
            <v>2025</v>
          </cell>
          <cell r="X4001">
            <v>2316</v>
          </cell>
          <cell r="AE4001" t="str">
            <v>Main Replacements</v>
          </cell>
        </row>
        <row r="4002">
          <cell r="K4002">
            <v>2028</v>
          </cell>
          <cell r="X4002">
            <v>9995</v>
          </cell>
          <cell r="AE4002" t="str">
            <v>Main Replacements</v>
          </cell>
        </row>
        <row r="4003">
          <cell r="K4003">
            <v>2024</v>
          </cell>
          <cell r="X4003">
            <v>2267</v>
          </cell>
          <cell r="AE4003" t="str">
            <v>Main Replacements</v>
          </cell>
        </row>
        <row r="4004">
          <cell r="K4004">
            <v>2019</v>
          </cell>
          <cell r="X4004">
            <v>1200000</v>
          </cell>
          <cell r="AE4004" t="str">
            <v>Main Replacements</v>
          </cell>
        </row>
        <row r="4005">
          <cell r="K4005">
            <v>2029</v>
          </cell>
          <cell r="X4005">
            <v>1024067</v>
          </cell>
          <cell r="AE4005" t="str">
            <v>Main Replacements</v>
          </cell>
        </row>
        <row r="4006">
          <cell r="K4006">
            <v>2024</v>
          </cell>
          <cell r="X4006">
            <v>226284</v>
          </cell>
          <cell r="AE4006" t="str">
            <v>Main Replacements</v>
          </cell>
        </row>
        <row r="4007">
          <cell r="K4007">
            <v>2022</v>
          </cell>
          <cell r="X4007">
            <v>886152</v>
          </cell>
          <cell r="AE4007" t="str">
            <v>Main Replacements</v>
          </cell>
        </row>
        <row r="4008">
          <cell r="K4008">
            <v>2019</v>
          </cell>
          <cell r="X4008">
            <v>5124</v>
          </cell>
          <cell r="AE4008" t="str">
            <v>Regulators</v>
          </cell>
        </row>
        <row r="4009">
          <cell r="K4009">
            <v>2028</v>
          </cell>
          <cell r="X4009">
            <v>32004</v>
          </cell>
          <cell r="AE4009" t="str">
            <v>Meter/Reg Install - Res</v>
          </cell>
        </row>
        <row r="4010">
          <cell r="K4010">
            <v>2019</v>
          </cell>
          <cell r="X4010">
            <v>230628</v>
          </cell>
          <cell r="AE4010" t="str">
            <v>Meter/Reg Install - Res</v>
          </cell>
        </row>
        <row r="4011">
          <cell r="K4011">
            <v>2027</v>
          </cell>
          <cell r="X4011">
            <v>14988</v>
          </cell>
          <cell r="AE4011" t="str">
            <v>Meter/Reg Install - Res</v>
          </cell>
        </row>
        <row r="4012">
          <cell r="K4012">
            <v>2024</v>
          </cell>
          <cell r="X4012">
            <v>13920</v>
          </cell>
          <cell r="AE4012" t="str">
            <v>Meter/Reg Install - Res</v>
          </cell>
        </row>
        <row r="4013">
          <cell r="K4013">
            <v>2025</v>
          </cell>
          <cell r="X4013">
            <v>128375</v>
          </cell>
          <cell r="AE4013" t="str">
            <v>Meter/Reg Install - Res</v>
          </cell>
        </row>
        <row r="4014">
          <cell r="K4014">
            <v>2023</v>
          </cell>
          <cell r="X4014">
            <v>13572</v>
          </cell>
          <cell r="AE4014" t="str">
            <v>Meter/Reg Install - Res</v>
          </cell>
        </row>
        <row r="4015">
          <cell r="K4015">
            <v>2019</v>
          </cell>
          <cell r="X4015">
            <v>2052</v>
          </cell>
          <cell r="AE4015" t="str">
            <v>Meter/Reg Install - Res</v>
          </cell>
        </row>
        <row r="4016">
          <cell r="K4016">
            <v>2020</v>
          </cell>
          <cell r="X4016">
            <v>2100</v>
          </cell>
          <cell r="AE4016" t="str">
            <v>Meter/Reg Install - Res</v>
          </cell>
        </row>
        <row r="4017">
          <cell r="K4017">
            <v>2018</v>
          </cell>
          <cell r="X4017">
            <v>19180.45</v>
          </cell>
          <cell r="AE4017" t="str">
            <v>Meter/Reg Install - Res</v>
          </cell>
        </row>
        <row r="4018">
          <cell r="K4018">
            <v>2024</v>
          </cell>
          <cell r="X4018">
            <v>0</v>
          </cell>
          <cell r="AE4018" t="str">
            <v>Alternative Fueling Stations</v>
          </cell>
        </row>
        <row r="4019">
          <cell r="K4019">
            <v>2024</v>
          </cell>
          <cell r="X4019">
            <v>0</v>
          </cell>
          <cell r="AE4019" t="str">
            <v>Alternative Fueling Stations</v>
          </cell>
        </row>
        <row r="4020">
          <cell r="K4020">
            <v>2027</v>
          </cell>
          <cell r="X4020">
            <v>62447</v>
          </cell>
          <cell r="AE4020" t="str">
            <v>Service Line Replacements</v>
          </cell>
        </row>
        <row r="4021">
          <cell r="K4021">
            <v>2019</v>
          </cell>
          <cell r="X4021">
            <v>25620</v>
          </cell>
          <cell r="AE4021" t="str">
            <v>Service Line Replacements</v>
          </cell>
        </row>
        <row r="4022">
          <cell r="K4022">
            <v>2025</v>
          </cell>
          <cell r="X4022">
            <v>29712</v>
          </cell>
          <cell r="AE4022" t="str">
            <v>Service Line Replacements</v>
          </cell>
        </row>
        <row r="4023">
          <cell r="K4023">
            <v>2021</v>
          </cell>
          <cell r="X4023">
            <v>198455</v>
          </cell>
          <cell r="AE4023" t="str">
            <v>Municipal Improvements</v>
          </cell>
        </row>
        <row r="4024">
          <cell r="K4024">
            <v>2024</v>
          </cell>
          <cell r="X4024">
            <v>2676</v>
          </cell>
          <cell r="AE4024" t="str">
            <v>Municipal Improvements</v>
          </cell>
        </row>
        <row r="4025">
          <cell r="K4025">
            <v>2026</v>
          </cell>
          <cell r="X4025">
            <v>11820</v>
          </cell>
          <cell r="AE4025" t="str">
            <v>Municipal Improvements</v>
          </cell>
        </row>
        <row r="4026">
          <cell r="K4026">
            <v>2026</v>
          </cell>
          <cell r="X4026">
            <v>562836</v>
          </cell>
          <cell r="AE4026" t="str">
            <v>Municipal Improvements</v>
          </cell>
        </row>
        <row r="4027">
          <cell r="K4027">
            <v>2021</v>
          </cell>
          <cell r="X4027">
            <v>441000</v>
          </cell>
          <cell r="AE4027" t="str">
            <v>Municipal Improvements</v>
          </cell>
        </row>
        <row r="4028">
          <cell r="K4028">
            <v>2024</v>
          </cell>
          <cell r="X4028">
            <v>2042051</v>
          </cell>
          <cell r="AE4028" t="str">
            <v>Municipal Improvements</v>
          </cell>
        </row>
        <row r="4029">
          <cell r="K4029">
            <v>2018</v>
          </cell>
          <cell r="X4029">
            <v>1599207.89</v>
          </cell>
          <cell r="AE4029" t="str">
            <v>Municipal Improvements</v>
          </cell>
        </row>
        <row r="4030">
          <cell r="K4030">
            <v>2022</v>
          </cell>
          <cell r="X4030">
            <v>5388</v>
          </cell>
          <cell r="AE4030" t="str">
            <v>Distribution System Improvements</v>
          </cell>
        </row>
        <row r="4031">
          <cell r="K4031">
            <v>2027</v>
          </cell>
          <cell r="X4031">
            <v>115740</v>
          </cell>
          <cell r="AE4031" t="str">
            <v>Distribution System Improvements</v>
          </cell>
        </row>
        <row r="4032">
          <cell r="K4032">
            <v>2029</v>
          </cell>
          <cell r="X4032">
            <v>52800</v>
          </cell>
          <cell r="AE4032" t="str">
            <v>Distribution System Improvements</v>
          </cell>
        </row>
        <row r="4033">
          <cell r="K4033">
            <v>2023</v>
          </cell>
          <cell r="X4033">
            <v>45528</v>
          </cell>
          <cell r="AE4033" t="str">
            <v>Distribution System Improvements</v>
          </cell>
        </row>
        <row r="4034">
          <cell r="K4034">
            <v>2024</v>
          </cell>
          <cell r="X4034">
            <v>0</v>
          </cell>
          <cell r="AE4034" t="str">
            <v>Misc. Non-Revenue Producing</v>
          </cell>
        </row>
        <row r="4035">
          <cell r="K4035">
            <v>2027</v>
          </cell>
          <cell r="X4035">
            <v>0</v>
          </cell>
          <cell r="AE4035" t="str">
            <v>Misc. Non-Revenue Producing</v>
          </cell>
        </row>
        <row r="4036">
          <cell r="K4036">
            <v>2019</v>
          </cell>
          <cell r="X4036">
            <v>0</v>
          </cell>
          <cell r="AE4036" t="str">
            <v>Misc. Non-Revenue Producing</v>
          </cell>
        </row>
        <row r="4037">
          <cell r="K4037">
            <v>2024</v>
          </cell>
          <cell r="X4037">
            <v>0</v>
          </cell>
          <cell r="AE4037" t="str">
            <v>Misc. Non-Revenue Producing</v>
          </cell>
        </row>
        <row r="4038">
          <cell r="K4038">
            <v>2018</v>
          </cell>
          <cell r="X4038">
            <v>6672212.5300000003</v>
          </cell>
          <cell r="AE4038" t="str">
            <v>Cast Iron/Bare Steel Main Repl.</v>
          </cell>
        </row>
        <row r="4039">
          <cell r="K4039">
            <v>2020</v>
          </cell>
          <cell r="X4039">
            <v>4273199.96</v>
          </cell>
          <cell r="AE4039" t="str">
            <v>Cast Iron/Bare Steel Main Repl.</v>
          </cell>
        </row>
        <row r="4040">
          <cell r="K4040">
            <v>2020</v>
          </cell>
          <cell r="X4040">
            <v>474800.04</v>
          </cell>
          <cell r="AE4040" t="str">
            <v>Cast Iron/Bare Steel Main Repl.</v>
          </cell>
        </row>
        <row r="4041">
          <cell r="K4041">
            <v>2019</v>
          </cell>
          <cell r="X4041">
            <v>0</v>
          </cell>
          <cell r="AE4041" t="str">
            <v>Communication Equipment</v>
          </cell>
        </row>
        <row r="4042">
          <cell r="K4042">
            <v>2020</v>
          </cell>
          <cell r="X4042">
            <v>0</v>
          </cell>
          <cell r="AE4042" t="str">
            <v>Communication Equipment</v>
          </cell>
        </row>
        <row r="4043">
          <cell r="K4043">
            <v>2023</v>
          </cell>
          <cell r="X4043">
            <v>0</v>
          </cell>
          <cell r="AE4043" t="str">
            <v>Communication Equipment</v>
          </cell>
        </row>
        <row r="4044">
          <cell r="K4044">
            <v>2020</v>
          </cell>
          <cell r="X4044">
            <v>82007</v>
          </cell>
          <cell r="AE4044" t="str">
            <v>Main Replacements</v>
          </cell>
        </row>
        <row r="4045">
          <cell r="K4045">
            <v>2022</v>
          </cell>
          <cell r="X4045">
            <v>86148</v>
          </cell>
          <cell r="AE4045" t="str">
            <v>Main Replacements</v>
          </cell>
        </row>
        <row r="4046">
          <cell r="K4046">
            <v>2023</v>
          </cell>
          <cell r="X4046">
            <v>22080</v>
          </cell>
          <cell r="AE4046" t="str">
            <v>Main Replacements</v>
          </cell>
        </row>
        <row r="4047">
          <cell r="K4047">
            <v>2029</v>
          </cell>
          <cell r="X4047">
            <v>25596</v>
          </cell>
          <cell r="AE4047" t="str">
            <v>Main Replacements</v>
          </cell>
        </row>
        <row r="4048">
          <cell r="K4048">
            <v>2029</v>
          </cell>
          <cell r="X4048">
            <v>0</v>
          </cell>
          <cell r="AE4048" t="str">
            <v>Main Replacements</v>
          </cell>
        </row>
        <row r="4049">
          <cell r="K4049">
            <v>2022</v>
          </cell>
          <cell r="X4049">
            <v>0</v>
          </cell>
          <cell r="AE4049" t="str">
            <v>Main Replacements</v>
          </cell>
        </row>
        <row r="4050">
          <cell r="K4050">
            <v>2018</v>
          </cell>
          <cell r="X4050">
            <v>0</v>
          </cell>
          <cell r="AE4050" t="str">
            <v>Main Replacements</v>
          </cell>
        </row>
        <row r="4051">
          <cell r="K4051">
            <v>2022</v>
          </cell>
          <cell r="X4051">
            <v>84048</v>
          </cell>
          <cell r="AE4051" t="str">
            <v>Main Replacements</v>
          </cell>
        </row>
        <row r="4052">
          <cell r="K4052">
            <v>2028</v>
          </cell>
          <cell r="X4052">
            <v>24372</v>
          </cell>
          <cell r="AE4052" t="str">
            <v>Main Replacements</v>
          </cell>
        </row>
        <row r="4053">
          <cell r="K4053">
            <v>2029</v>
          </cell>
          <cell r="X4053">
            <v>99912</v>
          </cell>
          <cell r="AE4053" t="str">
            <v>Main Replacements</v>
          </cell>
        </row>
        <row r="4054">
          <cell r="K4054">
            <v>2022</v>
          </cell>
          <cell r="X4054">
            <v>744600</v>
          </cell>
          <cell r="AE4054" t="str">
            <v>Main Replacements</v>
          </cell>
        </row>
        <row r="4055">
          <cell r="K4055">
            <v>2019</v>
          </cell>
          <cell r="X4055">
            <v>5124</v>
          </cell>
          <cell r="AE4055" t="str">
            <v>Regulators</v>
          </cell>
        </row>
        <row r="4056">
          <cell r="K4056">
            <v>2026</v>
          </cell>
          <cell r="X4056">
            <v>6095</v>
          </cell>
          <cell r="AE4056" t="str">
            <v>Regulators</v>
          </cell>
        </row>
        <row r="4057">
          <cell r="K4057">
            <v>2023</v>
          </cell>
          <cell r="X4057">
            <v>0</v>
          </cell>
          <cell r="AE4057" t="str">
            <v>Regulators</v>
          </cell>
        </row>
        <row r="4058">
          <cell r="K4058">
            <v>2023</v>
          </cell>
          <cell r="X4058">
            <v>5652</v>
          </cell>
          <cell r="AE4058" t="str">
            <v>Regulators</v>
          </cell>
        </row>
        <row r="4059">
          <cell r="K4059">
            <v>2027</v>
          </cell>
          <cell r="X4059">
            <v>6240</v>
          </cell>
          <cell r="AE4059" t="str">
            <v>Regulators</v>
          </cell>
        </row>
        <row r="4060">
          <cell r="K4060">
            <v>2018</v>
          </cell>
          <cell r="X4060">
            <v>0</v>
          </cell>
          <cell r="AE4060" t="str">
            <v>Regulators</v>
          </cell>
        </row>
        <row r="4061">
          <cell r="K4061">
            <v>2019</v>
          </cell>
          <cell r="X4061">
            <v>0</v>
          </cell>
          <cell r="AE4061" t="str">
            <v>Regulators</v>
          </cell>
        </row>
        <row r="4062">
          <cell r="K4062">
            <v>2021</v>
          </cell>
          <cell r="X4062">
            <v>0</v>
          </cell>
          <cell r="AE4062" t="str">
            <v>Regulators</v>
          </cell>
        </row>
        <row r="4063">
          <cell r="K4063">
            <v>2027</v>
          </cell>
          <cell r="X4063">
            <v>0</v>
          </cell>
          <cell r="AE4063" t="str">
            <v>Regulators</v>
          </cell>
        </row>
        <row r="4064">
          <cell r="K4064">
            <v>2025</v>
          </cell>
          <cell r="X4064">
            <v>71316</v>
          </cell>
          <cell r="AE4064" t="str">
            <v>Regulators</v>
          </cell>
        </row>
        <row r="4065">
          <cell r="K4065">
            <v>2022</v>
          </cell>
          <cell r="X4065">
            <v>0</v>
          </cell>
          <cell r="AE4065" t="str">
            <v>Alternative Fueling Stations</v>
          </cell>
        </row>
        <row r="4066">
          <cell r="K4066">
            <v>2028</v>
          </cell>
          <cell r="X4066">
            <v>0</v>
          </cell>
          <cell r="AE4066" t="str">
            <v>Alternative Fueling Stations</v>
          </cell>
        </row>
        <row r="4067">
          <cell r="K4067">
            <v>2020</v>
          </cell>
          <cell r="X4067">
            <v>0</v>
          </cell>
          <cell r="AE4067" t="str">
            <v>Alternative Fueling Stations</v>
          </cell>
        </row>
        <row r="4068">
          <cell r="K4068">
            <v>2024</v>
          </cell>
          <cell r="X4068">
            <v>0</v>
          </cell>
          <cell r="AE4068" t="str">
            <v>Alternative Fueling Stations</v>
          </cell>
        </row>
        <row r="4069">
          <cell r="K4069">
            <v>2027</v>
          </cell>
          <cell r="X4069">
            <v>0</v>
          </cell>
          <cell r="AE4069" t="str">
            <v>Alternative Fueling Stations</v>
          </cell>
        </row>
        <row r="4070">
          <cell r="K4070">
            <v>2020</v>
          </cell>
          <cell r="X4070">
            <v>0</v>
          </cell>
          <cell r="AE4070" t="str">
            <v>Alternative Fueling Stations</v>
          </cell>
        </row>
        <row r="4071">
          <cell r="K4071">
            <v>2018</v>
          </cell>
          <cell r="X4071">
            <v>0</v>
          </cell>
          <cell r="AE4071" t="str">
            <v>Alternative Fueling Stations</v>
          </cell>
        </row>
        <row r="4072">
          <cell r="K4072">
            <v>2018</v>
          </cell>
          <cell r="X4072">
            <v>136003.41</v>
          </cell>
          <cell r="AE4072" t="str">
            <v>Service Line Replacements</v>
          </cell>
        </row>
        <row r="4073">
          <cell r="K4073">
            <v>2027</v>
          </cell>
          <cell r="X4073">
            <v>124884</v>
          </cell>
          <cell r="AE4073" t="str">
            <v>Service Line Replacements</v>
          </cell>
        </row>
        <row r="4074">
          <cell r="K4074">
            <v>2028</v>
          </cell>
          <cell r="X4074">
            <v>64007</v>
          </cell>
          <cell r="AE4074" t="str">
            <v>Service Line Replacements</v>
          </cell>
        </row>
        <row r="4075">
          <cell r="K4075">
            <v>2025</v>
          </cell>
          <cell r="X4075">
            <v>59435</v>
          </cell>
          <cell r="AE4075" t="str">
            <v>Service Line Replacements</v>
          </cell>
        </row>
        <row r="4076">
          <cell r="K4076">
            <v>2021</v>
          </cell>
          <cell r="X4076">
            <v>52535</v>
          </cell>
          <cell r="AE4076" t="str">
            <v>Service Line Replacements</v>
          </cell>
        </row>
        <row r="4077">
          <cell r="K4077">
            <v>2026</v>
          </cell>
          <cell r="X4077">
            <v>59435</v>
          </cell>
          <cell r="AE4077" t="str">
            <v>Service Line Replacements</v>
          </cell>
        </row>
        <row r="4078">
          <cell r="K4078">
            <v>2023</v>
          </cell>
          <cell r="X4078">
            <v>55188</v>
          </cell>
          <cell r="AE4078" t="str">
            <v>Service Line Replacements</v>
          </cell>
        </row>
        <row r="4079">
          <cell r="K4079">
            <v>2024</v>
          </cell>
          <cell r="X4079">
            <v>0</v>
          </cell>
          <cell r="AE4079" t="str">
            <v>Service Line Replacements</v>
          </cell>
        </row>
        <row r="4080">
          <cell r="K4080">
            <v>2029</v>
          </cell>
          <cell r="X4080">
            <v>918456</v>
          </cell>
          <cell r="AE4080" t="str">
            <v>Service Line Replacements</v>
          </cell>
        </row>
        <row r="4081">
          <cell r="K4081">
            <v>2021</v>
          </cell>
          <cell r="X4081">
            <v>753827</v>
          </cell>
          <cell r="AE4081" t="str">
            <v>Service Line Replacements</v>
          </cell>
        </row>
        <row r="4082">
          <cell r="K4082">
            <v>2025</v>
          </cell>
          <cell r="X4082">
            <v>14075</v>
          </cell>
          <cell r="AE4082" t="str">
            <v>Municipal Improvements</v>
          </cell>
        </row>
        <row r="4083">
          <cell r="K4083">
            <v>2027</v>
          </cell>
          <cell r="X4083">
            <v>15516</v>
          </cell>
          <cell r="AE4083" t="str">
            <v>Municipal Improvements</v>
          </cell>
        </row>
        <row r="4084">
          <cell r="K4084">
            <v>2028</v>
          </cell>
          <cell r="X4084">
            <v>65160</v>
          </cell>
          <cell r="AE4084" t="str">
            <v>Municipal Improvements</v>
          </cell>
        </row>
        <row r="4085">
          <cell r="K4085">
            <v>2021</v>
          </cell>
          <cell r="X4085">
            <v>7752</v>
          </cell>
          <cell r="AE4085" t="str">
            <v>Distribution System Improvements</v>
          </cell>
        </row>
        <row r="4086">
          <cell r="K4086">
            <v>2024</v>
          </cell>
          <cell r="X4086">
            <v>8352</v>
          </cell>
          <cell r="AE4086" t="str">
            <v>Distribution System Improvements</v>
          </cell>
        </row>
        <row r="4087">
          <cell r="K4087">
            <v>2026</v>
          </cell>
          <cell r="X4087">
            <v>14856</v>
          </cell>
          <cell r="AE4087" t="str">
            <v>Distribution System Improvements</v>
          </cell>
        </row>
        <row r="4088">
          <cell r="K4088">
            <v>2020</v>
          </cell>
          <cell r="X4088">
            <v>243432</v>
          </cell>
          <cell r="AE4088" t="str">
            <v>Distribution System Improvements</v>
          </cell>
        </row>
        <row r="4089">
          <cell r="K4089">
            <v>2024</v>
          </cell>
          <cell r="X4089">
            <v>14148</v>
          </cell>
          <cell r="AE4089" t="str">
            <v>Distribution System Improvements</v>
          </cell>
        </row>
        <row r="4090">
          <cell r="K4090">
            <v>2020</v>
          </cell>
          <cell r="X4090">
            <v>0</v>
          </cell>
          <cell r="AE4090" t="str">
            <v>Cast Iron/Bare Steel Main Repl.</v>
          </cell>
        </row>
        <row r="4091">
          <cell r="K4091">
            <v>2019</v>
          </cell>
          <cell r="X4091">
            <v>0</v>
          </cell>
          <cell r="AE4091" t="str">
            <v>Cast Iron/Bare Steel Main Repl.</v>
          </cell>
        </row>
        <row r="4092">
          <cell r="K4092">
            <v>2022</v>
          </cell>
          <cell r="X4092">
            <v>115896</v>
          </cell>
          <cell r="AE4092" t="str">
            <v>Cathodic Protection</v>
          </cell>
        </row>
        <row r="4093">
          <cell r="K4093">
            <v>2028</v>
          </cell>
          <cell r="X4093">
            <v>12803</v>
          </cell>
          <cell r="AE4093" t="str">
            <v>Cathodic Protection</v>
          </cell>
        </row>
        <row r="4094">
          <cell r="K4094">
            <v>2028</v>
          </cell>
          <cell r="X4094">
            <v>0</v>
          </cell>
          <cell r="AE4094" t="str">
            <v>Cathodic Protection</v>
          </cell>
        </row>
        <row r="4095">
          <cell r="K4095">
            <v>2027</v>
          </cell>
          <cell r="X4095">
            <v>0</v>
          </cell>
          <cell r="AE4095" t="str">
            <v>Cathodic Protection</v>
          </cell>
        </row>
        <row r="4096">
          <cell r="K4096">
            <v>2021</v>
          </cell>
          <cell r="X4096">
            <v>0</v>
          </cell>
          <cell r="AE4096" t="str">
            <v>Cathodic Protection</v>
          </cell>
        </row>
        <row r="4097">
          <cell r="K4097">
            <v>2024</v>
          </cell>
          <cell r="X4097">
            <v>184391</v>
          </cell>
          <cell r="AE4097" t="str">
            <v>Cathodic Protection</v>
          </cell>
        </row>
        <row r="4098">
          <cell r="K4098">
            <v>2022</v>
          </cell>
          <cell r="X4098">
            <v>18108</v>
          </cell>
          <cell r="AE4098" t="str">
            <v>Tools and Shop Equipment</v>
          </cell>
        </row>
        <row r="4099">
          <cell r="K4099">
            <v>2020</v>
          </cell>
          <cell r="X4099">
            <v>12328</v>
          </cell>
          <cell r="AE4099" t="str">
            <v>Tools and Shop Equipment</v>
          </cell>
        </row>
        <row r="4100">
          <cell r="K4100">
            <v>2019</v>
          </cell>
          <cell r="X4100">
            <v>11904</v>
          </cell>
          <cell r="AE4100" t="str">
            <v>Tools and Shop Equipment</v>
          </cell>
        </row>
        <row r="4101">
          <cell r="K4101">
            <v>2022</v>
          </cell>
          <cell r="X4101">
            <v>16968</v>
          </cell>
          <cell r="AE4101" t="str">
            <v>Tools and Shop Equipment</v>
          </cell>
        </row>
        <row r="4102">
          <cell r="K4102">
            <v>2023</v>
          </cell>
          <cell r="X4102">
            <v>0</v>
          </cell>
          <cell r="AE4102" t="str">
            <v>Tools and Shop Equipment</v>
          </cell>
        </row>
        <row r="4103">
          <cell r="K4103">
            <v>2028</v>
          </cell>
          <cell r="X4103">
            <v>0</v>
          </cell>
          <cell r="AE4103" t="str">
            <v>Tools and Shop Equipment</v>
          </cell>
        </row>
        <row r="4104">
          <cell r="K4104">
            <v>2019</v>
          </cell>
          <cell r="X4104">
            <v>0</v>
          </cell>
          <cell r="AE4104" t="str">
            <v>New Revenue Mains</v>
          </cell>
        </row>
        <row r="4105">
          <cell r="K4105">
            <v>2023</v>
          </cell>
          <cell r="X4105">
            <v>1810248</v>
          </cell>
          <cell r="AE4105" t="str">
            <v>New Revenue Mains</v>
          </cell>
        </row>
        <row r="4106">
          <cell r="K4106">
            <v>2027</v>
          </cell>
          <cell r="X4106">
            <v>1998180</v>
          </cell>
          <cell r="AE4106" t="str">
            <v>New Revenue Mains</v>
          </cell>
        </row>
        <row r="4107">
          <cell r="K4107">
            <v>2024</v>
          </cell>
          <cell r="X4107">
            <v>1855511</v>
          </cell>
          <cell r="AE4107" t="str">
            <v>New Revenue Mains</v>
          </cell>
        </row>
        <row r="4108">
          <cell r="K4108">
            <v>2026</v>
          </cell>
          <cell r="X4108">
            <v>1949447</v>
          </cell>
          <cell r="AE4108" t="str">
            <v>New Revenue Mains</v>
          </cell>
        </row>
        <row r="4109">
          <cell r="K4109">
            <v>2025</v>
          </cell>
          <cell r="X4109">
            <v>0</v>
          </cell>
          <cell r="AE4109" t="str">
            <v>New Revenue Mains</v>
          </cell>
        </row>
        <row r="4110">
          <cell r="K4110">
            <v>2019</v>
          </cell>
          <cell r="X4110">
            <v>3999996</v>
          </cell>
          <cell r="AE4110" t="str">
            <v>New Revenue Mains</v>
          </cell>
        </row>
        <row r="4111">
          <cell r="K4111">
            <v>2024</v>
          </cell>
          <cell r="X4111">
            <v>4242.72</v>
          </cell>
          <cell r="AE4111" t="str">
            <v>Measuring and Regulation Station Equipment</v>
          </cell>
        </row>
        <row r="4112">
          <cell r="K4112">
            <v>2021</v>
          </cell>
          <cell r="X4112">
            <v>3939.84</v>
          </cell>
          <cell r="AE4112" t="str">
            <v>Measuring and Regulation Station Equipment</v>
          </cell>
        </row>
        <row r="4113">
          <cell r="K4113">
            <v>2020</v>
          </cell>
          <cell r="X4113">
            <v>12812.52</v>
          </cell>
          <cell r="AE4113" t="str">
            <v>Measuring and Regulation Station Equipment</v>
          </cell>
        </row>
        <row r="4114">
          <cell r="K4114">
            <v>2022</v>
          </cell>
          <cell r="X4114">
            <v>255761.52</v>
          </cell>
          <cell r="AE4114" t="str">
            <v>Measuring and Regulation Station Equipment</v>
          </cell>
        </row>
        <row r="4115">
          <cell r="K4115">
            <v>2026</v>
          </cell>
          <cell r="X4115">
            <v>14858.52</v>
          </cell>
          <cell r="AE4115" t="str">
            <v>Measuring and Regulation Station Equipment</v>
          </cell>
        </row>
        <row r="4116">
          <cell r="K4116">
            <v>2027</v>
          </cell>
          <cell r="X4116">
            <v>38400</v>
          </cell>
          <cell r="AE4116" t="str">
            <v>Transportation Vehicles</v>
          </cell>
        </row>
        <row r="4117">
          <cell r="K4117">
            <v>2018</v>
          </cell>
          <cell r="X4117">
            <v>365959.32</v>
          </cell>
          <cell r="AE4117" t="str">
            <v>Transportation Vehicles</v>
          </cell>
        </row>
        <row r="4118">
          <cell r="K4118">
            <v>2024</v>
          </cell>
          <cell r="X4118">
            <v>35658</v>
          </cell>
          <cell r="AE4118" t="str">
            <v>Transportation Vehicles</v>
          </cell>
        </row>
        <row r="4119">
          <cell r="K4119">
            <v>2026</v>
          </cell>
          <cell r="X4119">
            <v>37470</v>
          </cell>
          <cell r="AE4119" t="str">
            <v>Transportation Vehicles</v>
          </cell>
        </row>
        <row r="4120">
          <cell r="K4120">
            <v>2018</v>
          </cell>
          <cell r="X4120">
            <v>0</v>
          </cell>
          <cell r="AE4120" t="str">
            <v>Testing and Measuring Equipment</v>
          </cell>
        </row>
        <row r="4121">
          <cell r="K4121">
            <v>2021</v>
          </cell>
          <cell r="X4121">
            <v>226000</v>
          </cell>
          <cell r="AE4121" t="str">
            <v>Testing and Measuring Equipment</v>
          </cell>
        </row>
        <row r="4122">
          <cell r="K4122">
            <v>2028</v>
          </cell>
          <cell r="X4122">
            <v>0</v>
          </cell>
          <cell r="AE4122" t="str">
            <v>Testing and Measuring Equipment</v>
          </cell>
        </row>
        <row r="4123">
          <cell r="K4123">
            <v>2027</v>
          </cell>
          <cell r="X4123">
            <v>0</v>
          </cell>
          <cell r="AE4123" t="str">
            <v>Testing and Measuring Equipment</v>
          </cell>
        </row>
        <row r="4124">
          <cell r="K4124">
            <v>2027</v>
          </cell>
          <cell r="X4124">
            <v>0</v>
          </cell>
          <cell r="AE4124" t="str">
            <v>Testing and Measuring Equipment</v>
          </cell>
        </row>
        <row r="4125">
          <cell r="K4125">
            <v>2022</v>
          </cell>
          <cell r="X4125">
            <v>0</v>
          </cell>
          <cell r="AE4125" t="str">
            <v>Testing and Measuring Equipment</v>
          </cell>
        </row>
        <row r="4126">
          <cell r="K4126">
            <v>2018</v>
          </cell>
          <cell r="X4126">
            <v>24645</v>
          </cell>
          <cell r="AE4126" t="str">
            <v>Testing and Measuring Equipment</v>
          </cell>
        </row>
        <row r="4127">
          <cell r="K4127">
            <v>2021</v>
          </cell>
          <cell r="X4127">
            <v>0</v>
          </cell>
          <cell r="AE4127" t="str">
            <v>Testing and Measuring Equipment</v>
          </cell>
        </row>
        <row r="4128">
          <cell r="K4128">
            <v>2019</v>
          </cell>
          <cell r="X4128">
            <v>0</v>
          </cell>
          <cell r="AE4128" t="str">
            <v>Testing and Measuring Equipment</v>
          </cell>
        </row>
        <row r="4129">
          <cell r="K4129">
            <v>2021</v>
          </cell>
          <cell r="X4129">
            <v>0</v>
          </cell>
          <cell r="AE4129" t="str">
            <v>Power Operated Equipment</v>
          </cell>
        </row>
        <row r="4130">
          <cell r="K4130">
            <v>2026</v>
          </cell>
          <cell r="X4130">
            <v>0</v>
          </cell>
          <cell r="AE4130" t="str">
            <v>Power Operated Equipment</v>
          </cell>
        </row>
        <row r="4131">
          <cell r="K4131">
            <v>2024</v>
          </cell>
          <cell r="X4131">
            <v>0</v>
          </cell>
          <cell r="AE4131" t="str">
            <v>Power Operated Equipment</v>
          </cell>
        </row>
        <row r="4132">
          <cell r="K4132">
            <v>2026</v>
          </cell>
          <cell r="X4132">
            <v>0</v>
          </cell>
          <cell r="AE4132" t="str">
            <v>Power Operated Equipment</v>
          </cell>
        </row>
        <row r="4133">
          <cell r="K4133">
            <v>2029</v>
          </cell>
          <cell r="X4133">
            <v>0</v>
          </cell>
          <cell r="AE4133" t="str">
            <v>Power Operated Equipment</v>
          </cell>
        </row>
        <row r="4134">
          <cell r="K4134">
            <v>2021</v>
          </cell>
          <cell r="X4134">
            <v>0</v>
          </cell>
          <cell r="AE4134" t="str">
            <v>Office Equipment</v>
          </cell>
        </row>
        <row r="4135">
          <cell r="K4135">
            <v>2022</v>
          </cell>
          <cell r="X4135">
            <v>0</v>
          </cell>
          <cell r="AE4135" t="str">
            <v>Office Equipment</v>
          </cell>
        </row>
        <row r="4136">
          <cell r="K4136">
            <v>2029</v>
          </cell>
          <cell r="X4136">
            <v>0</v>
          </cell>
          <cell r="AE4136" t="str">
            <v>Office Equipment</v>
          </cell>
        </row>
        <row r="4137">
          <cell r="K4137">
            <v>2020</v>
          </cell>
          <cell r="X4137">
            <v>0</v>
          </cell>
          <cell r="AE4137" t="str">
            <v>Office Equipment</v>
          </cell>
        </row>
        <row r="4138">
          <cell r="K4138">
            <v>2026</v>
          </cell>
          <cell r="X4138">
            <v>0</v>
          </cell>
          <cell r="AE4138" t="str">
            <v>Office Equipment</v>
          </cell>
        </row>
        <row r="4139">
          <cell r="K4139">
            <v>2027</v>
          </cell>
          <cell r="X4139">
            <v>0</v>
          </cell>
          <cell r="AE4139" t="str">
            <v>Office Equipment</v>
          </cell>
        </row>
        <row r="4140">
          <cell r="K4140">
            <v>2029</v>
          </cell>
          <cell r="X4140">
            <v>0</v>
          </cell>
          <cell r="AE4140" t="str">
            <v>Office Equipment</v>
          </cell>
        </row>
        <row r="4141">
          <cell r="K4141">
            <v>2027</v>
          </cell>
          <cell r="X4141">
            <v>0</v>
          </cell>
          <cell r="AE4141" t="str">
            <v>Office Equipment</v>
          </cell>
        </row>
        <row r="4142">
          <cell r="K4142">
            <v>2024</v>
          </cell>
          <cell r="X4142">
            <v>0</v>
          </cell>
          <cell r="AE4142" t="str">
            <v>Office Equipment</v>
          </cell>
        </row>
        <row r="4143">
          <cell r="K4143">
            <v>2026</v>
          </cell>
          <cell r="X4143">
            <v>0</v>
          </cell>
          <cell r="AE4143" t="str">
            <v>Improvements to Property</v>
          </cell>
        </row>
        <row r="4144">
          <cell r="K4144">
            <v>2020</v>
          </cell>
          <cell r="X4144">
            <v>0</v>
          </cell>
          <cell r="AE4144" t="str">
            <v>Improvements to Property</v>
          </cell>
        </row>
        <row r="4145">
          <cell r="K4145">
            <v>2022</v>
          </cell>
          <cell r="X4145">
            <v>565704</v>
          </cell>
          <cell r="AE4145" t="str">
            <v>Improvements to Property</v>
          </cell>
        </row>
        <row r="4146">
          <cell r="K4146">
            <v>2023</v>
          </cell>
          <cell r="X4146">
            <v>579852</v>
          </cell>
          <cell r="AE4146" t="str">
            <v>Improvements to Property</v>
          </cell>
        </row>
        <row r="4147">
          <cell r="K4147">
            <v>2019</v>
          </cell>
          <cell r="X4147">
            <v>26268</v>
          </cell>
          <cell r="AE4147" t="str">
            <v>Improvements to Property</v>
          </cell>
        </row>
        <row r="4148">
          <cell r="K4148">
            <v>2025</v>
          </cell>
          <cell r="X4148">
            <v>24372</v>
          </cell>
          <cell r="AE4148" t="str">
            <v>Improvements to Property</v>
          </cell>
        </row>
        <row r="4149">
          <cell r="K4149">
            <v>2026</v>
          </cell>
          <cell r="X4149">
            <v>0</v>
          </cell>
          <cell r="AE4149" t="str">
            <v>Improvements to Property</v>
          </cell>
        </row>
        <row r="4150">
          <cell r="K4150">
            <v>2018</v>
          </cell>
          <cell r="X4150">
            <v>0</v>
          </cell>
          <cell r="AE4150" t="str">
            <v>Improvements to Property</v>
          </cell>
        </row>
        <row r="4151">
          <cell r="K4151">
            <v>2025</v>
          </cell>
          <cell r="X4151">
            <v>73104</v>
          </cell>
          <cell r="AE4151" t="str">
            <v>Improvements to Property</v>
          </cell>
        </row>
        <row r="4152">
          <cell r="K4152">
            <v>2024</v>
          </cell>
          <cell r="X4152">
            <v>0</v>
          </cell>
          <cell r="AE4152" t="str">
            <v>Communication Equipment</v>
          </cell>
        </row>
        <row r="4153">
          <cell r="K4153">
            <v>2024</v>
          </cell>
          <cell r="X4153">
            <v>0</v>
          </cell>
          <cell r="AE4153" t="str">
            <v>Communication Equipment</v>
          </cell>
        </row>
        <row r="4154">
          <cell r="K4154">
            <v>2020</v>
          </cell>
          <cell r="X4154">
            <v>0</v>
          </cell>
          <cell r="AE4154" t="str">
            <v>Communication Equipment</v>
          </cell>
        </row>
        <row r="4155">
          <cell r="K4155">
            <v>2026</v>
          </cell>
          <cell r="X4155">
            <v>0</v>
          </cell>
          <cell r="AE4155" t="str">
            <v>Communication Equipment</v>
          </cell>
        </row>
        <row r="4156">
          <cell r="K4156">
            <v>2021</v>
          </cell>
          <cell r="X4156">
            <v>420252</v>
          </cell>
          <cell r="AE4156" t="str">
            <v>Main Replacements</v>
          </cell>
        </row>
        <row r="4157">
          <cell r="K4157">
            <v>2029</v>
          </cell>
          <cell r="X4157">
            <v>128004</v>
          </cell>
          <cell r="AE4157" t="str">
            <v>Main Replacements</v>
          </cell>
        </row>
        <row r="4158">
          <cell r="K4158">
            <v>2022</v>
          </cell>
          <cell r="X4158">
            <v>430752</v>
          </cell>
          <cell r="AE4158" t="str">
            <v>Main Replacements</v>
          </cell>
        </row>
        <row r="4159">
          <cell r="K4159">
            <v>2020</v>
          </cell>
          <cell r="X4159">
            <v>409992</v>
          </cell>
          <cell r="AE4159" t="str">
            <v>Main Replacements</v>
          </cell>
        </row>
        <row r="4160">
          <cell r="K4160">
            <v>2025</v>
          </cell>
          <cell r="X4160">
            <v>463883</v>
          </cell>
          <cell r="AE4160" t="str">
            <v>Main Replacements</v>
          </cell>
        </row>
        <row r="4161">
          <cell r="K4161">
            <v>2026</v>
          </cell>
          <cell r="X4161">
            <v>95099</v>
          </cell>
          <cell r="AE4161" t="str">
            <v>Main Replacements</v>
          </cell>
        </row>
        <row r="4162">
          <cell r="K4162">
            <v>2023</v>
          </cell>
          <cell r="X4162">
            <v>88296</v>
          </cell>
          <cell r="AE4162" t="str">
            <v>Main Replacements</v>
          </cell>
        </row>
        <row r="4163">
          <cell r="K4163">
            <v>2028</v>
          </cell>
          <cell r="X4163">
            <v>6400</v>
          </cell>
          <cell r="AE4163" t="str">
            <v>Regulators</v>
          </cell>
        </row>
        <row r="4164">
          <cell r="K4164">
            <v>2027</v>
          </cell>
          <cell r="X4164">
            <v>6244</v>
          </cell>
          <cell r="AE4164" t="str">
            <v>Regulators</v>
          </cell>
        </row>
        <row r="4165">
          <cell r="K4165">
            <v>2020</v>
          </cell>
          <cell r="X4165">
            <v>5253</v>
          </cell>
          <cell r="AE4165" t="str">
            <v>Regulators</v>
          </cell>
        </row>
        <row r="4166">
          <cell r="K4166">
            <v>2021</v>
          </cell>
          <cell r="X4166">
            <v>40931</v>
          </cell>
          <cell r="AE4166" t="str">
            <v>Meter/Reg Install - Comm</v>
          </cell>
        </row>
        <row r="4167">
          <cell r="K4167">
            <v>2026</v>
          </cell>
          <cell r="X4167">
            <v>46296</v>
          </cell>
          <cell r="AE4167" t="str">
            <v>Meter/Reg Install - Comm</v>
          </cell>
        </row>
        <row r="4168">
          <cell r="K4168">
            <v>2022</v>
          </cell>
          <cell r="X4168">
            <v>22080</v>
          </cell>
          <cell r="AE4168" t="str">
            <v>Meter/Reg Install - Comm</v>
          </cell>
        </row>
        <row r="4169">
          <cell r="K4169">
            <v>2029</v>
          </cell>
          <cell r="X4169">
            <v>26244</v>
          </cell>
          <cell r="AE4169" t="str">
            <v>Meter/Reg Install - Comm</v>
          </cell>
        </row>
        <row r="4170">
          <cell r="K4170">
            <v>2020</v>
          </cell>
          <cell r="X4170">
            <v>21012</v>
          </cell>
          <cell r="AE4170" t="str">
            <v>Meter/Reg Install - Comm</v>
          </cell>
        </row>
        <row r="4171">
          <cell r="K4171">
            <v>2024</v>
          </cell>
          <cell r="X4171">
            <v>23196</v>
          </cell>
          <cell r="AE4171" t="str">
            <v>Meter/Reg Install - Comm</v>
          </cell>
        </row>
        <row r="4172">
          <cell r="K4172">
            <v>2027</v>
          </cell>
          <cell r="X4172">
            <v>24972</v>
          </cell>
          <cell r="AE4172" t="str">
            <v>Meter/Reg Install - Comm</v>
          </cell>
        </row>
        <row r="4173">
          <cell r="K4173">
            <v>2025</v>
          </cell>
          <cell r="X4173">
            <v>23772</v>
          </cell>
          <cell r="AE4173" t="str">
            <v>Meter/Reg Install - Comm</v>
          </cell>
        </row>
        <row r="4174">
          <cell r="K4174">
            <v>2020</v>
          </cell>
          <cell r="X4174">
            <v>399239</v>
          </cell>
          <cell r="AE4174" t="str">
            <v>Meter/Reg Install - Comm</v>
          </cell>
        </row>
        <row r="4175">
          <cell r="K4175">
            <v>2018</v>
          </cell>
          <cell r="X4175">
            <v>26531.3</v>
          </cell>
          <cell r="AE4175" t="str">
            <v>Meter/Reg Install - Res</v>
          </cell>
        </row>
        <row r="4176">
          <cell r="K4176">
            <v>2022</v>
          </cell>
          <cell r="X4176">
            <v>27600</v>
          </cell>
          <cell r="AE4176" t="str">
            <v>Meter/Reg Install - Res</v>
          </cell>
        </row>
        <row r="4177">
          <cell r="K4177">
            <v>2029</v>
          </cell>
          <cell r="X4177">
            <v>32796</v>
          </cell>
          <cell r="AE4177" t="str">
            <v>Meter/Reg Install - Res</v>
          </cell>
        </row>
        <row r="4178">
          <cell r="K4178">
            <v>2028</v>
          </cell>
          <cell r="X4178">
            <v>66192</v>
          </cell>
          <cell r="AE4178" t="str">
            <v>Meter/Reg Install - Res</v>
          </cell>
        </row>
        <row r="4179">
          <cell r="K4179">
            <v>2024</v>
          </cell>
          <cell r="X4179">
            <v>59964</v>
          </cell>
          <cell r="AE4179" t="str">
            <v>Meter/Reg Install - Res</v>
          </cell>
        </row>
        <row r="4180">
          <cell r="K4180">
            <v>2026</v>
          </cell>
          <cell r="X4180">
            <v>63000</v>
          </cell>
          <cell r="AE4180" t="str">
            <v>Meter/Reg Install - Res</v>
          </cell>
        </row>
        <row r="4181">
          <cell r="K4181">
            <v>2025</v>
          </cell>
          <cell r="X4181">
            <v>553175</v>
          </cell>
          <cell r="AE4181" t="str">
            <v>Meter/Reg Install - Res</v>
          </cell>
        </row>
        <row r="4182">
          <cell r="K4182">
            <v>2021</v>
          </cell>
          <cell r="X4182">
            <v>55680</v>
          </cell>
          <cell r="AE4182" t="str">
            <v>Meter/Reg Install - Res</v>
          </cell>
        </row>
        <row r="4183">
          <cell r="K4183">
            <v>2021</v>
          </cell>
          <cell r="X4183">
            <v>32304</v>
          </cell>
          <cell r="AE4183" t="str">
            <v>Meter/Reg Install - Res</v>
          </cell>
        </row>
        <row r="4184">
          <cell r="K4184">
            <v>2022</v>
          </cell>
          <cell r="X4184">
            <v>566256</v>
          </cell>
          <cell r="AE4184" t="str">
            <v>Meter/Reg Install - Res</v>
          </cell>
        </row>
        <row r="4185">
          <cell r="K4185">
            <v>2025</v>
          </cell>
          <cell r="X4185">
            <v>67752</v>
          </cell>
          <cell r="AE4185" t="str">
            <v>Meter/Reg Install - Res</v>
          </cell>
        </row>
        <row r="4186">
          <cell r="K4186">
            <v>2027</v>
          </cell>
          <cell r="X4186">
            <v>0</v>
          </cell>
          <cell r="AE4186" t="str">
            <v>Alternative Fueling Stations</v>
          </cell>
        </row>
        <row r="4187">
          <cell r="K4187">
            <v>2018</v>
          </cell>
          <cell r="X4187">
            <v>0</v>
          </cell>
          <cell r="AE4187" t="str">
            <v>Alternative Fueling Stations</v>
          </cell>
        </row>
        <row r="4188">
          <cell r="K4188">
            <v>2019</v>
          </cell>
          <cell r="X4188">
            <v>0</v>
          </cell>
          <cell r="AE4188" t="str">
            <v>Alternative Fueling Stations</v>
          </cell>
        </row>
        <row r="4189">
          <cell r="K4189">
            <v>2018</v>
          </cell>
          <cell r="X4189">
            <v>606730</v>
          </cell>
          <cell r="AE4189" t="str">
            <v>Main-Wild Blue Development</v>
          </cell>
        </row>
        <row r="4190">
          <cell r="K4190">
            <v>2019</v>
          </cell>
          <cell r="X4190">
            <v>217786</v>
          </cell>
          <cell r="AE4190" t="str">
            <v>Main-Wild Blue Development</v>
          </cell>
        </row>
        <row r="4191">
          <cell r="K4191">
            <v>2019</v>
          </cell>
          <cell r="X4191">
            <v>25000</v>
          </cell>
          <cell r="AE4191" t="str">
            <v>Lake Nona-Airport-Wewahootee Rd DSI</v>
          </cell>
        </row>
        <row r="4192">
          <cell r="K4192">
            <v>2018</v>
          </cell>
          <cell r="X4192">
            <v>18058.330000000002</v>
          </cell>
          <cell r="AE4192" t="str">
            <v>Flamingo Crossings/Seidel Road Impv</v>
          </cell>
        </row>
        <row r="4193">
          <cell r="K4193">
            <v>2018</v>
          </cell>
          <cell r="X4193">
            <v>0</v>
          </cell>
          <cell r="AE4193" t="str">
            <v>Camp Blanding</v>
          </cell>
        </row>
        <row r="4194">
          <cell r="K4194">
            <v>2018</v>
          </cell>
          <cell r="X4194">
            <v>273770.09999999998</v>
          </cell>
          <cell r="AE4194" t="str">
            <v>Gate-Jacksonville JEA NS Meter</v>
          </cell>
        </row>
        <row r="4195">
          <cell r="K4195">
            <v>2018</v>
          </cell>
          <cell r="X4195">
            <v>419724.31</v>
          </cell>
          <cell r="AE4195" t="str">
            <v>Main Replace-Orient Road in Tampa</v>
          </cell>
        </row>
        <row r="4196">
          <cell r="K4196">
            <v>2018</v>
          </cell>
          <cell r="X4196">
            <v>6837.7</v>
          </cell>
          <cell r="AE4196" t="str">
            <v>Office Equipment</v>
          </cell>
        </row>
        <row r="4197">
          <cell r="K4197">
            <v>2019</v>
          </cell>
          <cell r="X4197">
            <v>0</v>
          </cell>
          <cell r="AE4197" t="str">
            <v>Barcoding GPS Handheld Readers</v>
          </cell>
        </row>
        <row r="4198">
          <cell r="K4198">
            <v>2021</v>
          </cell>
          <cell r="X4198">
            <v>0</v>
          </cell>
          <cell r="AE4198" t="str">
            <v>Software-Eng Design and Drafting</v>
          </cell>
        </row>
        <row r="4199">
          <cell r="K4199">
            <v>2022</v>
          </cell>
          <cell r="X4199">
            <v>0</v>
          </cell>
          <cell r="AE4199" t="str">
            <v>Software-Eng Design and Drafting</v>
          </cell>
        </row>
        <row r="4200">
          <cell r="K4200">
            <v>2018</v>
          </cell>
          <cell r="X4200">
            <v>0</v>
          </cell>
          <cell r="AE4200" t="str">
            <v>4.5 MW CHP St Joseph Hospital Tpa</v>
          </cell>
        </row>
        <row r="4201">
          <cell r="K4201">
            <v>2018</v>
          </cell>
          <cell r="X4201">
            <v>6341.93</v>
          </cell>
          <cell r="AE4201" t="str">
            <v>Sand Lake Rd SR 482 Replacement</v>
          </cell>
        </row>
        <row r="4202">
          <cell r="K4202">
            <v>2019</v>
          </cell>
          <cell r="X4202">
            <v>522696.26</v>
          </cell>
          <cell r="AE4202" t="str">
            <v>Sand Lake Rd SR 482 Replacement</v>
          </cell>
        </row>
        <row r="4203">
          <cell r="K4203">
            <v>2018</v>
          </cell>
          <cell r="X4203">
            <v>59907.35</v>
          </cell>
          <cell r="AE4203" t="str">
            <v>Gate-Eustis Border Pipe&amp;Leak Clamp</v>
          </cell>
        </row>
        <row r="4204">
          <cell r="K4204">
            <v>2027</v>
          </cell>
          <cell r="X4204">
            <v>43356</v>
          </cell>
          <cell r="AE4204" t="str">
            <v>PPP Main Replacement</v>
          </cell>
        </row>
        <row r="4205">
          <cell r="K4205">
            <v>2020</v>
          </cell>
          <cell r="X4205">
            <v>36480</v>
          </cell>
          <cell r="AE4205" t="str">
            <v>PPP Main Replacement</v>
          </cell>
        </row>
        <row r="4206">
          <cell r="K4206">
            <v>2028</v>
          </cell>
          <cell r="X4206">
            <v>29916</v>
          </cell>
          <cell r="AE4206" t="str">
            <v>PPP Main Replacement</v>
          </cell>
        </row>
        <row r="4207">
          <cell r="K4207">
            <v>2028</v>
          </cell>
          <cell r="X4207">
            <v>568499</v>
          </cell>
          <cell r="AE4207" t="str">
            <v>PPP Main Replacement</v>
          </cell>
        </row>
        <row r="4208">
          <cell r="K4208">
            <v>2024</v>
          </cell>
          <cell r="X4208">
            <v>515027</v>
          </cell>
          <cell r="AE4208" t="str">
            <v>PPP Main Replacement</v>
          </cell>
        </row>
        <row r="4209">
          <cell r="K4209">
            <v>2019</v>
          </cell>
          <cell r="X4209">
            <v>356256</v>
          </cell>
          <cell r="AE4209" t="str">
            <v>PPP Main Replacement</v>
          </cell>
        </row>
        <row r="4210">
          <cell r="K4210">
            <v>2021</v>
          </cell>
          <cell r="X4210">
            <v>2477999</v>
          </cell>
          <cell r="AE4210" t="str">
            <v>PPP Main Replacement</v>
          </cell>
        </row>
        <row r="4211">
          <cell r="K4211">
            <v>2026</v>
          </cell>
          <cell r="X4211">
            <v>175128</v>
          </cell>
          <cell r="AE4211" t="str">
            <v>PPP Main Replacement</v>
          </cell>
        </row>
        <row r="4212">
          <cell r="K4212">
            <v>2018</v>
          </cell>
          <cell r="X4212">
            <v>484850.08</v>
          </cell>
          <cell r="AE4212" t="str">
            <v>PPP Main Replacement</v>
          </cell>
        </row>
        <row r="4213">
          <cell r="K4213">
            <v>2027</v>
          </cell>
          <cell r="X4213">
            <v>3410580</v>
          </cell>
          <cell r="AE4213" t="str">
            <v>PPP Main Replacement</v>
          </cell>
        </row>
        <row r="4214">
          <cell r="K4214">
            <v>2022</v>
          </cell>
          <cell r="X4214">
            <v>158652</v>
          </cell>
          <cell r="AE4214" t="str">
            <v>PPP Main Replacement</v>
          </cell>
        </row>
        <row r="4215">
          <cell r="K4215">
            <v>2025</v>
          </cell>
          <cell r="X4215">
            <v>709499</v>
          </cell>
          <cell r="AE4215" t="str">
            <v>PPP Main Replacement</v>
          </cell>
        </row>
        <row r="4216">
          <cell r="K4216">
            <v>2025</v>
          </cell>
          <cell r="X4216">
            <v>37344</v>
          </cell>
          <cell r="AE4216" t="str">
            <v>PPP Main Replacement</v>
          </cell>
        </row>
        <row r="4217">
          <cell r="K4217">
            <v>2024</v>
          </cell>
          <cell r="X4217">
            <v>3333252</v>
          </cell>
          <cell r="AE4217" t="str">
            <v>PPP Main Replacement</v>
          </cell>
        </row>
        <row r="4218">
          <cell r="K4218">
            <v>2019</v>
          </cell>
          <cell r="X4218">
            <v>2305656</v>
          </cell>
          <cell r="AE4218" t="str">
            <v>PPP Main Replacement</v>
          </cell>
        </row>
        <row r="4219">
          <cell r="K4219">
            <v>2024</v>
          </cell>
          <cell r="X4219">
            <v>704556</v>
          </cell>
          <cell r="AE4219" t="str">
            <v>PPP Main Replacement</v>
          </cell>
        </row>
        <row r="4220">
          <cell r="K4220">
            <v>2019</v>
          </cell>
          <cell r="X4220">
            <v>487356</v>
          </cell>
          <cell r="AE4220" t="str">
            <v>PPP Main Replacement</v>
          </cell>
        </row>
        <row r="4221">
          <cell r="K4221">
            <v>2025</v>
          </cell>
          <cell r="X4221">
            <v>722172</v>
          </cell>
          <cell r="AE4221" t="str">
            <v>PPP Main Replacement</v>
          </cell>
        </row>
        <row r="4222">
          <cell r="K4222">
            <v>2028</v>
          </cell>
          <cell r="X4222">
            <v>1246140</v>
          </cell>
          <cell r="AE4222" t="str">
            <v>PPP Main Replacement</v>
          </cell>
        </row>
        <row r="4223">
          <cell r="K4223">
            <v>2020</v>
          </cell>
          <cell r="X4223">
            <v>1022760</v>
          </cell>
          <cell r="AE4223" t="str">
            <v>PPP Main Replacement</v>
          </cell>
        </row>
        <row r="4224">
          <cell r="K4224">
            <v>2025</v>
          </cell>
          <cell r="X4224">
            <v>1157160</v>
          </cell>
          <cell r="AE4224" t="str">
            <v>PPP Main Replacement</v>
          </cell>
        </row>
        <row r="4225">
          <cell r="K4225">
            <v>2020</v>
          </cell>
          <cell r="X4225">
            <v>23184</v>
          </cell>
          <cell r="AE4225" t="str">
            <v>PPP Main Replacement</v>
          </cell>
        </row>
        <row r="4226">
          <cell r="K4226">
            <v>2027</v>
          </cell>
          <cell r="X4226">
            <v>27552</v>
          </cell>
          <cell r="AE4226" t="str">
            <v>PPP Main Replacement</v>
          </cell>
        </row>
        <row r="4227">
          <cell r="K4227">
            <v>2023</v>
          </cell>
          <cell r="X4227">
            <v>24960</v>
          </cell>
          <cell r="AE4227" t="str">
            <v>PPP Main Replacement</v>
          </cell>
        </row>
        <row r="4228">
          <cell r="K4228">
            <v>2025</v>
          </cell>
          <cell r="X4228">
            <v>26232</v>
          </cell>
          <cell r="AE4228" t="str">
            <v>PPP Main Replacement</v>
          </cell>
        </row>
        <row r="4229">
          <cell r="K4229">
            <v>2019</v>
          </cell>
          <cell r="X4229">
            <v>336300</v>
          </cell>
          <cell r="AE4229" t="str">
            <v>PPP Main Replacement</v>
          </cell>
        </row>
        <row r="4230">
          <cell r="K4230">
            <v>2024</v>
          </cell>
          <cell r="X4230">
            <v>2747</v>
          </cell>
          <cell r="AE4230" t="str">
            <v>PPP Main Replacement</v>
          </cell>
        </row>
        <row r="4231">
          <cell r="K4231">
            <v>2022</v>
          </cell>
          <cell r="X4231">
            <v>132</v>
          </cell>
          <cell r="AE4231" t="str">
            <v>PPP Main Replacement</v>
          </cell>
        </row>
        <row r="4232">
          <cell r="K4232">
            <v>2019</v>
          </cell>
          <cell r="X4232">
            <v>344856</v>
          </cell>
          <cell r="AE4232" t="str">
            <v>PPP Main Replacement</v>
          </cell>
        </row>
        <row r="4233">
          <cell r="K4233">
            <v>2024</v>
          </cell>
          <cell r="X4233">
            <v>498540</v>
          </cell>
          <cell r="AE4233" t="str">
            <v>PPP Main Replacement</v>
          </cell>
        </row>
        <row r="4234">
          <cell r="K4234">
            <v>2028</v>
          </cell>
          <cell r="X4234">
            <v>550296</v>
          </cell>
          <cell r="AE4234" t="str">
            <v>PPP Main Replacement</v>
          </cell>
        </row>
        <row r="4235">
          <cell r="K4235">
            <v>2028</v>
          </cell>
          <cell r="X4235">
            <v>28968</v>
          </cell>
          <cell r="AE4235" t="str">
            <v>PPP Main Replacement</v>
          </cell>
        </row>
        <row r="4236">
          <cell r="K4236">
            <v>2025</v>
          </cell>
          <cell r="X4236">
            <v>26892</v>
          </cell>
          <cell r="AE4236" t="str">
            <v>PPP Main Replacement</v>
          </cell>
        </row>
        <row r="4237">
          <cell r="K4237">
            <v>2028</v>
          </cell>
          <cell r="X4237">
            <v>61920</v>
          </cell>
          <cell r="AE4237" t="str">
            <v>PPP Main Replacement</v>
          </cell>
        </row>
        <row r="4238">
          <cell r="K4238">
            <v>2024</v>
          </cell>
          <cell r="X4238">
            <v>1065767</v>
          </cell>
          <cell r="AE4238" t="str">
            <v>PPP Main Replacement</v>
          </cell>
        </row>
        <row r="4239">
          <cell r="K4239">
            <v>2022</v>
          </cell>
          <cell r="X4239">
            <v>167327</v>
          </cell>
          <cell r="AE4239" t="str">
            <v>PPP Main Replacement</v>
          </cell>
        </row>
        <row r="4240">
          <cell r="K4240">
            <v>2027</v>
          </cell>
          <cell r="X4240">
            <v>0</v>
          </cell>
          <cell r="AE4240" t="str">
            <v>PPP Main Replacement</v>
          </cell>
        </row>
        <row r="4241">
          <cell r="K4241">
            <v>2023</v>
          </cell>
          <cell r="X4241">
            <v>0</v>
          </cell>
          <cell r="AE4241" t="str">
            <v>PPP Main Replacement</v>
          </cell>
        </row>
        <row r="4242">
          <cell r="K4242">
            <v>2029</v>
          </cell>
          <cell r="X4242">
            <v>0</v>
          </cell>
          <cell r="AE4242" t="str">
            <v>PPP Main Replacement</v>
          </cell>
        </row>
        <row r="4243">
          <cell r="K4243">
            <v>2019</v>
          </cell>
          <cell r="X4243">
            <v>0</v>
          </cell>
          <cell r="AE4243" t="str">
            <v>Beach &amp; Treasure Island Backfeed</v>
          </cell>
        </row>
        <row r="4244">
          <cell r="K4244">
            <v>2020</v>
          </cell>
          <cell r="X4244">
            <v>15000</v>
          </cell>
          <cell r="AE4244" t="str">
            <v>Beach &amp; Treasure Island Backfeed</v>
          </cell>
        </row>
        <row r="4245">
          <cell r="K4245">
            <v>2018</v>
          </cell>
          <cell r="X4245">
            <v>0</v>
          </cell>
          <cell r="AE4245" t="str">
            <v>Mayport/Southside/Beaches Upgrade</v>
          </cell>
        </row>
        <row r="4246">
          <cell r="K4246">
            <v>2018</v>
          </cell>
          <cell r="X4246">
            <v>0</v>
          </cell>
          <cell r="AE4246" t="str">
            <v>Lakeland S/SW Backfeed</v>
          </cell>
        </row>
        <row r="4247">
          <cell r="K4247">
            <v>2018</v>
          </cell>
          <cell r="X4247">
            <v>0</v>
          </cell>
          <cell r="AE4247" t="str">
            <v>Main for St Joseph CHP on MLK Blvd</v>
          </cell>
        </row>
        <row r="4248">
          <cell r="K4248">
            <v>2028</v>
          </cell>
          <cell r="X4248">
            <v>3258000</v>
          </cell>
          <cell r="AE4248" t="str">
            <v>PGS Unbudgeted &amp; Unforeseen</v>
          </cell>
        </row>
        <row r="4249">
          <cell r="K4249">
            <v>2019</v>
          </cell>
          <cell r="X4249">
            <v>0</v>
          </cell>
          <cell r="AE4249" t="str">
            <v>Gate-Ft. Myers</v>
          </cell>
        </row>
        <row r="4250">
          <cell r="K4250">
            <v>2018</v>
          </cell>
          <cell r="X4250">
            <v>1240000</v>
          </cell>
          <cell r="AE4250" t="str">
            <v>Integral Energy CNG Tampa</v>
          </cell>
        </row>
        <row r="4251">
          <cell r="K4251">
            <v>2019</v>
          </cell>
          <cell r="X4251">
            <v>860000</v>
          </cell>
          <cell r="AE4251" t="str">
            <v>Integral Energy CNG Tampa</v>
          </cell>
        </row>
        <row r="4252">
          <cell r="K4252">
            <v>2018</v>
          </cell>
          <cell r="X4252">
            <v>1000000</v>
          </cell>
          <cell r="AE4252" t="str">
            <v>Initiative-Gas Heat Pump</v>
          </cell>
        </row>
        <row r="4253">
          <cell r="K4253">
            <v>2018</v>
          </cell>
          <cell r="X4253">
            <v>5253125.04</v>
          </cell>
          <cell r="AE4253" t="str">
            <v>Initiative-Combined Heat and Power</v>
          </cell>
        </row>
        <row r="4254">
          <cell r="K4254">
            <v>2018</v>
          </cell>
          <cell r="X4254">
            <v>1300000</v>
          </cell>
          <cell r="AE4254" t="str">
            <v>Clay County Expansion</v>
          </cell>
        </row>
        <row r="4255">
          <cell r="K4255">
            <v>2020</v>
          </cell>
          <cell r="X4255">
            <v>0</v>
          </cell>
          <cell r="AE4255" t="str">
            <v>Main-Bonita Beach Road Estates Dev</v>
          </cell>
        </row>
        <row r="4256">
          <cell r="K4256">
            <v>2020</v>
          </cell>
          <cell r="X4256">
            <v>2000000</v>
          </cell>
          <cell r="AE4256" t="str">
            <v>Panama City Airport-WestRock</v>
          </cell>
        </row>
        <row r="4257">
          <cell r="K4257">
            <v>2019</v>
          </cell>
          <cell r="X4257">
            <v>0</v>
          </cell>
          <cell r="AE4257" t="str">
            <v>Main-Replace Ortega River Crossing</v>
          </cell>
        </row>
        <row r="4258">
          <cell r="K4258">
            <v>2018</v>
          </cell>
          <cell r="X4258">
            <v>114549.17</v>
          </cell>
          <cell r="AE4258" t="str">
            <v>JAX Main Odorizer Tank</v>
          </cell>
        </row>
        <row r="4259">
          <cell r="K4259">
            <v>2021</v>
          </cell>
          <cell r="X4259">
            <v>69612</v>
          </cell>
          <cell r="AE4259" t="str">
            <v>Tools and Shop Equipment</v>
          </cell>
        </row>
        <row r="4260">
          <cell r="K4260">
            <v>2019</v>
          </cell>
          <cell r="X4260">
            <v>0</v>
          </cell>
          <cell r="AE4260" t="str">
            <v>Meter/Reg Install - Res</v>
          </cell>
        </row>
        <row r="4261">
          <cell r="K4261">
            <v>2018</v>
          </cell>
          <cell r="X4261">
            <v>1248000</v>
          </cell>
          <cell r="AE4261" t="str">
            <v>Fleming Island</v>
          </cell>
        </row>
        <row r="4262">
          <cell r="K4262">
            <v>2021</v>
          </cell>
          <cell r="X4262">
            <v>2688</v>
          </cell>
          <cell r="AE4262" t="str">
            <v>Meter/Reg Install - Comm</v>
          </cell>
        </row>
        <row r="4263">
          <cell r="K4263">
            <v>2028</v>
          </cell>
          <cell r="X4263">
            <v>0</v>
          </cell>
          <cell r="AE4263" t="str">
            <v>Improvements to Property</v>
          </cell>
        </row>
        <row r="4264">
          <cell r="K4264">
            <v>2023</v>
          </cell>
          <cell r="X4264">
            <v>188304</v>
          </cell>
          <cell r="AE4264" t="str">
            <v>Main Replacements</v>
          </cell>
        </row>
        <row r="4265">
          <cell r="K4265">
            <v>2027</v>
          </cell>
          <cell r="X4265">
            <v>11574.84</v>
          </cell>
          <cell r="AE4265" t="str">
            <v>Measuring and Regulation Station Equipment</v>
          </cell>
        </row>
        <row r="4266">
          <cell r="K4266">
            <v>2026</v>
          </cell>
          <cell r="X4266">
            <v>0</v>
          </cell>
          <cell r="AE4266" t="str">
            <v>Misc. Non-Revenue Producing</v>
          </cell>
        </row>
        <row r="4267">
          <cell r="K4267">
            <v>2020</v>
          </cell>
          <cell r="X4267">
            <v>110316</v>
          </cell>
          <cell r="AE4267" t="str">
            <v>Cathodic Protection</v>
          </cell>
        </row>
        <row r="4268">
          <cell r="K4268">
            <v>2023</v>
          </cell>
          <cell r="X4268">
            <v>0</v>
          </cell>
          <cell r="AE4268" t="str">
            <v>Misc. Non-Revenue Producing</v>
          </cell>
        </row>
        <row r="4269">
          <cell r="K4269">
            <v>2020</v>
          </cell>
          <cell r="X4269">
            <v>507155</v>
          </cell>
          <cell r="AE4269" t="str">
            <v>Municipal Improvements</v>
          </cell>
        </row>
        <row r="4270">
          <cell r="K4270">
            <v>2023</v>
          </cell>
          <cell r="X4270">
            <v>3104472</v>
          </cell>
          <cell r="AE4270" t="str">
            <v>New Revenue Mains</v>
          </cell>
        </row>
        <row r="4271">
          <cell r="K4271">
            <v>2029</v>
          </cell>
          <cell r="X4271">
            <v>54732</v>
          </cell>
          <cell r="AE4271" t="str">
            <v>Municipal Improvements</v>
          </cell>
        </row>
        <row r="4272">
          <cell r="K4272">
            <v>2020</v>
          </cell>
          <cell r="X4272">
            <v>627096</v>
          </cell>
          <cell r="AE4272" t="str">
            <v>PPP Main Replacement</v>
          </cell>
        </row>
        <row r="4273">
          <cell r="K4273">
            <v>2024</v>
          </cell>
          <cell r="X4273">
            <v>53603</v>
          </cell>
          <cell r="AE4273" t="str">
            <v>Municipal Improvements</v>
          </cell>
        </row>
        <row r="4274">
          <cell r="K4274">
            <v>2024</v>
          </cell>
          <cell r="X4274">
            <v>289920</v>
          </cell>
          <cell r="AE4274" t="str">
            <v>New Revenue Mains</v>
          </cell>
        </row>
        <row r="4275">
          <cell r="K4275">
            <v>2021</v>
          </cell>
          <cell r="X4275">
            <v>19391</v>
          </cell>
          <cell r="AE4275" t="str">
            <v>Meter/Reg Install - Res</v>
          </cell>
        </row>
        <row r="4276">
          <cell r="K4276">
            <v>2028</v>
          </cell>
          <cell r="X4276">
            <v>0</v>
          </cell>
          <cell r="AE4276" t="str">
            <v>Office Equipment</v>
          </cell>
        </row>
        <row r="4277">
          <cell r="K4277">
            <v>2022</v>
          </cell>
          <cell r="X4277">
            <v>0</v>
          </cell>
          <cell r="AE4277" t="str">
            <v>Misc. Non-Revenue Producing</v>
          </cell>
        </row>
        <row r="4278">
          <cell r="K4278">
            <v>2022</v>
          </cell>
          <cell r="X4278">
            <v>716135</v>
          </cell>
          <cell r="AE4278" t="str">
            <v>Distribution System Improvements</v>
          </cell>
        </row>
        <row r="4279">
          <cell r="K4279">
            <v>2027</v>
          </cell>
          <cell r="X4279">
            <v>0</v>
          </cell>
          <cell r="AE4279" t="str">
            <v>Misc. Non-Revenue Producing</v>
          </cell>
        </row>
        <row r="4280">
          <cell r="K4280">
            <v>2028</v>
          </cell>
          <cell r="X4280">
            <v>448032</v>
          </cell>
          <cell r="AE4280" t="str">
            <v>New Revenue Services</v>
          </cell>
        </row>
        <row r="4281">
          <cell r="K4281">
            <v>2025</v>
          </cell>
          <cell r="X4281">
            <v>156552</v>
          </cell>
          <cell r="AE4281" t="str">
            <v>New Revenue Services</v>
          </cell>
        </row>
        <row r="4282">
          <cell r="K4282">
            <v>2029</v>
          </cell>
          <cell r="X4282">
            <v>0</v>
          </cell>
          <cell r="AE4282" t="str">
            <v>New Revenue Mains</v>
          </cell>
        </row>
        <row r="4283">
          <cell r="K4283">
            <v>2028</v>
          </cell>
          <cell r="X4283">
            <v>31221.599999999999</v>
          </cell>
          <cell r="AE4283" t="str">
            <v>Measuring and Regulation Station Equipment</v>
          </cell>
        </row>
        <row r="4284">
          <cell r="K4284">
            <v>2022</v>
          </cell>
          <cell r="X4284">
            <v>0</v>
          </cell>
          <cell r="AE4284" t="str">
            <v>Improvements to Property</v>
          </cell>
        </row>
        <row r="4285">
          <cell r="K4285">
            <v>2020</v>
          </cell>
          <cell r="X4285">
            <v>2876567</v>
          </cell>
          <cell r="AE4285" t="str">
            <v>New Revenue Mains</v>
          </cell>
        </row>
        <row r="4286">
          <cell r="K4286">
            <v>2025</v>
          </cell>
          <cell r="X4286">
            <v>0</v>
          </cell>
          <cell r="AE4286" t="str">
            <v>Tools and Shop Equipment</v>
          </cell>
        </row>
        <row r="4287">
          <cell r="K4287">
            <v>2026</v>
          </cell>
          <cell r="X4287">
            <v>37464</v>
          </cell>
          <cell r="AE4287" t="str">
            <v>Improvements to Property</v>
          </cell>
        </row>
        <row r="4288">
          <cell r="K4288">
            <v>2026</v>
          </cell>
          <cell r="X4288">
            <v>0</v>
          </cell>
          <cell r="AE4288" t="str">
            <v>New Revenue Mains</v>
          </cell>
        </row>
        <row r="4289">
          <cell r="K4289">
            <v>2018</v>
          </cell>
          <cell r="X4289">
            <v>4650</v>
          </cell>
          <cell r="AE4289" t="str">
            <v>Power Operated Equipment</v>
          </cell>
        </row>
        <row r="4290">
          <cell r="K4290">
            <v>2029</v>
          </cell>
          <cell r="X4290">
            <v>10500</v>
          </cell>
          <cell r="AE4290" t="str">
            <v>Meter/Reg Install - Comm</v>
          </cell>
        </row>
        <row r="4291">
          <cell r="K4291">
            <v>2018</v>
          </cell>
          <cell r="X4291">
            <v>380893.08</v>
          </cell>
          <cell r="AE4291" t="str">
            <v>New Revenue Services</v>
          </cell>
        </row>
        <row r="4292">
          <cell r="K4292">
            <v>2019</v>
          </cell>
          <cell r="X4292">
            <v>0</v>
          </cell>
          <cell r="AE4292" t="str">
            <v>Communication Equipment</v>
          </cell>
        </row>
        <row r="4293">
          <cell r="K4293">
            <v>2028</v>
          </cell>
          <cell r="X4293">
            <v>0</v>
          </cell>
          <cell r="AE4293" t="str">
            <v>Testing and Measuring Equipment</v>
          </cell>
        </row>
        <row r="4294">
          <cell r="K4294">
            <v>2022</v>
          </cell>
          <cell r="X4294">
            <v>145860</v>
          </cell>
          <cell r="AE4294" t="str">
            <v>Municipal Improvements</v>
          </cell>
        </row>
        <row r="4295">
          <cell r="K4295">
            <v>2025</v>
          </cell>
          <cell r="X4295">
            <v>41604</v>
          </cell>
          <cell r="AE4295" t="str">
            <v>Meter/Reg Install - Res</v>
          </cell>
        </row>
        <row r="4296">
          <cell r="K4296">
            <v>2028</v>
          </cell>
          <cell r="X4296">
            <v>0</v>
          </cell>
          <cell r="AE4296" t="str">
            <v>Improvements to Property</v>
          </cell>
        </row>
        <row r="4297">
          <cell r="K4297">
            <v>2022</v>
          </cell>
          <cell r="X4297">
            <v>397379</v>
          </cell>
          <cell r="AE4297" t="str">
            <v>New Revenue Services</v>
          </cell>
        </row>
        <row r="4298">
          <cell r="K4298">
            <v>2018</v>
          </cell>
          <cell r="X4298">
            <v>0</v>
          </cell>
          <cell r="AE4298" t="str">
            <v>Cast Iron/Bare Steel Main Repl.</v>
          </cell>
        </row>
        <row r="4299">
          <cell r="K4299">
            <v>2027</v>
          </cell>
          <cell r="X4299">
            <v>2435280</v>
          </cell>
          <cell r="AE4299" t="str">
            <v>New Revenue Mains</v>
          </cell>
        </row>
        <row r="4300">
          <cell r="K4300">
            <v>2026</v>
          </cell>
          <cell r="X4300">
            <v>2976</v>
          </cell>
          <cell r="AE4300" t="str">
            <v>Distribution System Improvements</v>
          </cell>
        </row>
        <row r="4301">
          <cell r="K4301">
            <v>2028</v>
          </cell>
          <cell r="X4301">
            <v>0</v>
          </cell>
          <cell r="AE4301" t="str">
            <v>Power Operated Equipment</v>
          </cell>
        </row>
        <row r="4302">
          <cell r="K4302">
            <v>2026</v>
          </cell>
          <cell r="X4302">
            <v>0</v>
          </cell>
          <cell r="AE4302" t="str">
            <v>Office Equipment</v>
          </cell>
        </row>
        <row r="4303">
          <cell r="K4303">
            <v>2020</v>
          </cell>
          <cell r="X4303">
            <v>219587</v>
          </cell>
          <cell r="AE4303" t="str">
            <v>Meter/Reg Install - Comm</v>
          </cell>
        </row>
        <row r="4304">
          <cell r="K4304">
            <v>2018</v>
          </cell>
          <cell r="X4304">
            <v>105369.77</v>
          </cell>
          <cell r="AE4304" t="str">
            <v>Transportation Vehicles</v>
          </cell>
        </row>
        <row r="4305">
          <cell r="K4305">
            <v>2028</v>
          </cell>
          <cell r="X4305">
            <v>168599</v>
          </cell>
          <cell r="AE4305" t="str">
            <v>New Revenue Services</v>
          </cell>
        </row>
        <row r="4306">
          <cell r="K4306">
            <v>2027</v>
          </cell>
          <cell r="X4306">
            <v>0</v>
          </cell>
          <cell r="AE4306" t="str">
            <v>Improvements to Property</v>
          </cell>
        </row>
        <row r="4307">
          <cell r="K4307">
            <v>2021</v>
          </cell>
          <cell r="X4307">
            <v>0</v>
          </cell>
          <cell r="AE4307" t="str">
            <v>Testing and Measuring Equipment</v>
          </cell>
        </row>
        <row r="4308">
          <cell r="K4308">
            <v>2022</v>
          </cell>
          <cell r="X4308">
            <v>0</v>
          </cell>
          <cell r="AE4308" t="str">
            <v>Improvements to Property</v>
          </cell>
        </row>
        <row r="4309">
          <cell r="K4309">
            <v>2026</v>
          </cell>
          <cell r="X4309">
            <v>0</v>
          </cell>
          <cell r="AE4309" t="str">
            <v>Testing and Measuring Equipment</v>
          </cell>
        </row>
        <row r="4310">
          <cell r="K4310">
            <v>2021</v>
          </cell>
          <cell r="X4310">
            <v>0</v>
          </cell>
          <cell r="AE4310" t="str">
            <v>Testing and Measuring Equipment</v>
          </cell>
        </row>
        <row r="4311">
          <cell r="K4311">
            <v>2027</v>
          </cell>
          <cell r="X4311">
            <v>224796</v>
          </cell>
          <cell r="AE4311" t="str">
            <v>Meter/Reg Install - Res</v>
          </cell>
        </row>
        <row r="4312">
          <cell r="K4312">
            <v>2018</v>
          </cell>
          <cell r="X4312">
            <v>44550</v>
          </cell>
          <cell r="AE4312" t="str">
            <v>Holmes Beach to Anna Maria Impv</v>
          </cell>
        </row>
        <row r="4313">
          <cell r="K4313">
            <v>2029</v>
          </cell>
          <cell r="X4313">
            <v>0</v>
          </cell>
          <cell r="AE4313" t="str">
            <v>Improvements to Property</v>
          </cell>
        </row>
        <row r="4314">
          <cell r="K4314">
            <v>2026</v>
          </cell>
          <cell r="X4314">
            <v>0</v>
          </cell>
          <cell r="AE4314" t="str">
            <v>Office Equipment</v>
          </cell>
        </row>
        <row r="4315">
          <cell r="K4315">
            <v>2028</v>
          </cell>
          <cell r="X4315">
            <v>0</v>
          </cell>
          <cell r="AE4315" t="str">
            <v>Tools and Shop Equipment</v>
          </cell>
        </row>
        <row r="4316">
          <cell r="K4316">
            <v>2025</v>
          </cell>
          <cell r="X4316">
            <v>36556</v>
          </cell>
          <cell r="AE4316" t="str">
            <v>Transportation Vehicles</v>
          </cell>
        </row>
        <row r="4317">
          <cell r="K4317">
            <v>2027</v>
          </cell>
          <cell r="X4317">
            <v>289368</v>
          </cell>
          <cell r="AE4317" t="str">
            <v>Distribution System Improvements</v>
          </cell>
        </row>
        <row r="4318">
          <cell r="K4318">
            <v>2029</v>
          </cell>
          <cell r="X4318">
            <v>0</v>
          </cell>
          <cell r="AE4318" t="str">
            <v>Tools and Shop Equipment</v>
          </cell>
        </row>
        <row r="4319">
          <cell r="K4319">
            <v>2027</v>
          </cell>
          <cell r="X4319">
            <v>20484</v>
          </cell>
          <cell r="AE4319" t="str">
            <v>Tools and Shop Equipment</v>
          </cell>
        </row>
        <row r="4320">
          <cell r="K4320">
            <v>2024</v>
          </cell>
          <cell r="X4320">
            <v>0</v>
          </cell>
          <cell r="AE4320" t="str">
            <v>Power Operated Equipment</v>
          </cell>
        </row>
        <row r="4321">
          <cell r="K4321">
            <v>2025</v>
          </cell>
          <cell r="X4321">
            <v>0</v>
          </cell>
          <cell r="AE4321" t="str">
            <v>Power Operated Equipment</v>
          </cell>
        </row>
        <row r="4322">
          <cell r="K4322">
            <v>2029</v>
          </cell>
          <cell r="X4322">
            <v>0</v>
          </cell>
          <cell r="AE4322" t="str">
            <v>Misc. Non-Revenue Producing</v>
          </cell>
        </row>
        <row r="4323">
          <cell r="K4323">
            <v>2028</v>
          </cell>
          <cell r="X4323">
            <v>0</v>
          </cell>
          <cell r="AE4323" t="str">
            <v>Communication Equipment</v>
          </cell>
        </row>
        <row r="4324">
          <cell r="K4324">
            <v>2028</v>
          </cell>
          <cell r="X4324">
            <v>0</v>
          </cell>
          <cell r="AE4324" t="str">
            <v>Office Equipment</v>
          </cell>
        </row>
        <row r="4325">
          <cell r="K4325">
            <v>2020</v>
          </cell>
          <cell r="X4325">
            <v>59228</v>
          </cell>
          <cell r="AE4325" t="str">
            <v>Transportation Vehicles</v>
          </cell>
        </row>
        <row r="4326">
          <cell r="K4326">
            <v>2020</v>
          </cell>
          <cell r="X4326">
            <v>66120</v>
          </cell>
          <cell r="AE4326" t="str">
            <v>Tools and Shop Equipment</v>
          </cell>
        </row>
        <row r="4327">
          <cell r="K4327">
            <v>2029</v>
          </cell>
          <cell r="X4327">
            <v>0</v>
          </cell>
          <cell r="AE4327" t="str">
            <v>Cathodic Protection</v>
          </cell>
        </row>
        <row r="4328">
          <cell r="K4328">
            <v>2019</v>
          </cell>
          <cell r="X4328">
            <v>0</v>
          </cell>
          <cell r="AE4328" t="str">
            <v>Power Operated Equipment</v>
          </cell>
        </row>
        <row r="4329">
          <cell r="K4329">
            <v>2018</v>
          </cell>
          <cell r="X4329">
            <v>64349.34</v>
          </cell>
          <cell r="AE4329" t="str">
            <v>Meter/Reg Install - Res</v>
          </cell>
        </row>
        <row r="4330">
          <cell r="K4330">
            <v>2027</v>
          </cell>
          <cell r="X4330">
            <v>128004</v>
          </cell>
          <cell r="AE4330" t="str">
            <v>Improvements to Property</v>
          </cell>
        </row>
        <row r="4331">
          <cell r="K4331">
            <v>2024</v>
          </cell>
          <cell r="X4331">
            <v>886740</v>
          </cell>
          <cell r="AE4331" t="str">
            <v>Distribution System Improvements</v>
          </cell>
        </row>
        <row r="4332">
          <cell r="K4332">
            <v>2024</v>
          </cell>
          <cell r="X4332">
            <v>0</v>
          </cell>
          <cell r="AE4332" t="str">
            <v>Improvements to Property</v>
          </cell>
        </row>
        <row r="4333">
          <cell r="K4333">
            <v>2023</v>
          </cell>
          <cell r="X4333">
            <v>0</v>
          </cell>
          <cell r="AE4333" t="str">
            <v>Improvements to Property</v>
          </cell>
        </row>
        <row r="4334">
          <cell r="K4334">
            <v>2020</v>
          </cell>
          <cell r="X4334">
            <v>0</v>
          </cell>
          <cell r="AE4334" t="str">
            <v>Gate-Ft. Myers Gate - Sulfur</v>
          </cell>
        </row>
        <row r="4335">
          <cell r="K4335">
            <v>2026</v>
          </cell>
          <cell r="X4335">
            <v>60000</v>
          </cell>
          <cell r="AE4335" t="str">
            <v>Power Operated Equipment</v>
          </cell>
        </row>
        <row r="4336">
          <cell r="K4336">
            <v>2026</v>
          </cell>
          <cell r="X4336">
            <v>0</v>
          </cell>
          <cell r="AE4336" t="str">
            <v>Measuring and Regulation Station Equipment</v>
          </cell>
        </row>
        <row r="4337">
          <cell r="K4337">
            <v>2024</v>
          </cell>
          <cell r="X4337">
            <v>11892</v>
          </cell>
          <cell r="AE4337" t="str">
            <v>Tools and Shop Equipment</v>
          </cell>
        </row>
        <row r="4338">
          <cell r="K4338">
            <v>2023</v>
          </cell>
          <cell r="X4338">
            <v>0</v>
          </cell>
          <cell r="AE4338" t="str">
            <v>Alternative Fueling Stations</v>
          </cell>
        </row>
        <row r="4339">
          <cell r="K4339">
            <v>2029</v>
          </cell>
          <cell r="X4339">
            <v>4133075</v>
          </cell>
          <cell r="AE4339" t="str">
            <v>New Revenue Services</v>
          </cell>
        </row>
        <row r="4340">
          <cell r="K4340">
            <v>2024</v>
          </cell>
          <cell r="X4340">
            <v>77268</v>
          </cell>
          <cell r="AE4340" t="str">
            <v>Tools and Shop Equipment</v>
          </cell>
        </row>
        <row r="4341">
          <cell r="K4341">
            <v>2019</v>
          </cell>
          <cell r="X4341">
            <v>7115400.04</v>
          </cell>
          <cell r="AE4341" t="str">
            <v>Cast Iron/Bare Steel Main Repl.</v>
          </cell>
        </row>
        <row r="4342">
          <cell r="K4342">
            <v>2029</v>
          </cell>
          <cell r="X4342">
            <v>0</v>
          </cell>
          <cell r="AE4342" t="str">
            <v>PPP Main Replacement</v>
          </cell>
        </row>
        <row r="4343">
          <cell r="K4343">
            <v>2024</v>
          </cell>
          <cell r="X4343">
            <v>0</v>
          </cell>
          <cell r="AE4343" t="str">
            <v>Distribution System Improvements</v>
          </cell>
        </row>
        <row r="4344">
          <cell r="K4344">
            <v>2025</v>
          </cell>
          <cell r="X4344">
            <v>0</v>
          </cell>
          <cell r="AE4344" t="str">
            <v>Improvements to Property</v>
          </cell>
        </row>
        <row r="4345">
          <cell r="K4345">
            <v>2018</v>
          </cell>
          <cell r="X4345">
            <v>0</v>
          </cell>
          <cell r="AE4345" t="str">
            <v>Misc. Non-Revenue Producing</v>
          </cell>
        </row>
        <row r="4346">
          <cell r="K4346">
            <v>2027</v>
          </cell>
          <cell r="X4346">
            <v>822420</v>
          </cell>
          <cell r="AE4346" t="str">
            <v>New Revenue Services</v>
          </cell>
        </row>
        <row r="4347">
          <cell r="K4347">
            <v>2024</v>
          </cell>
          <cell r="X4347">
            <v>0</v>
          </cell>
          <cell r="AE4347" t="str">
            <v>Regulators</v>
          </cell>
        </row>
        <row r="4348">
          <cell r="K4348">
            <v>2023</v>
          </cell>
          <cell r="X4348">
            <v>0</v>
          </cell>
          <cell r="AE4348" t="str">
            <v>New Revenue Mains</v>
          </cell>
        </row>
        <row r="4349">
          <cell r="K4349">
            <v>2029</v>
          </cell>
          <cell r="X4349">
            <v>0</v>
          </cell>
          <cell r="AE4349" t="str">
            <v>Transportation Vehicles</v>
          </cell>
        </row>
        <row r="4350">
          <cell r="K4350">
            <v>2021</v>
          </cell>
          <cell r="X4350">
            <v>32304</v>
          </cell>
          <cell r="AE4350" t="str">
            <v>Regulators</v>
          </cell>
        </row>
        <row r="4351">
          <cell r="K4351">
            <v>2022</v>
          </cell>
          <cell r="X4351">
            <v>0</v>
          </cell>
          <cell r="AE4351" t="str">
            <v>Regulators</v>
          </cell>
        </row>
        <row r="4352">
          <cell r="K4352">
            <v>2021</v>
          </cell>
          <cell r="X4352">
            <v>4990468.8</v>
          </cell>
          <cell r="AE4352" t="str">
            <v>Measuring and Regulation Station Equipment</v>
          </cell>
        </row>
        <row r="4353">
          <cell r="K4353">
            <v>2027</v>
          </cell>
          <cell r="X4353">
            <v>3048</v>
          </cell>
          <cell r="AE4353" t="str">
            <v>Distribution System Improvements</v>
          </cell>
        </row>
        <row r="4354">
          <cell r="K4354">
            <v>2018</v>
          </cell>
          <cell r="X4354">
            <v>325567.84999999998</v>
          </cell>
          <cell r="AE4354" t="str">
            <v>New Revenue Services</v>
          </cell>
        </row>
        <row r="4355">
          <cell r="K4355">
            <v>2023</v>
          </cell>
          <cell r="X4355">
            <v>0</v>
          </cell>
          <cell r="AE4355" t="str">
            <v>Misc. Non-Revenue Producing</v>
          </cell>
        </row>
        <row r="4356">
          <cell r="K4356">
            <v>2020</v>
          </cell>
          <cell r="X4356">
            <v>0</v>
          </cell>
          <cell r="AE4356" t="str">
            <v>Transportation Vehicles</v>
          </cell>
        </row>
        <row r="4357">
          <cell r="K4357">
            <v>2026</v>
          </cell>
          <cell r="X4357">
            <v>0</v>
          </cell>
          <cell r="AE4357" t="str">
            <v>Office Equipment</v>
          </cell>
        </row>
        <row r="4358">
          <cell r="K4358">
            <v>2027</v>
          </cell>
          <cell r="X4358">
            <v>0</v>
          </cell>
          <cell r="AE4358" t="str">
            <v>Misc. Non-Revenue Producing</v>
          </cell>
        </row>
        <row r="4359">
          <cell r="K4359">
            <v>2021</v>
          </cell>
          <cell r="X4359">
            <v>40931</v>
          </cell>
          <cell r="AE4359" t="str">
            <v>Meter/Reg Install - Comm</v>
          </cell>
        </row>
        <row r="4360">
          <cell r="K4360">
            <v>2025</v>
          </cell>
          <cell r="X4360">
            <v>0</v>
          </cell>
          <cell r="AE4360" t="str">
            <v>Misc. Non-Revenue Producing</v>
          </cell>
        </row>
        <row r="4361">
          <cell r="K4361">
            <v>2024</v>
          </cell>
          <cell r="X4361">
            <v>0</v>
          </cell>
          <cell r="AE4361" t="str">
            <v>Regulators</v>
          </cell>
        </row>
        <row r="4362">
          <cell r="K4362">
            <v>2018</v>
          </cell>
          <cell r="X4362">
            <v>603.27</v>
          </cell>
          <cell r="AE4362" t="str">
            <v>Cathodic Protection</v>
          </cell>
        </row>
        <row r="4363">
          <cell r="K4363">
            <v>2018</v>
          </cell>
          <cell r="X4363">
            <v>0</v>
          </cell>
          <cell r="AE4363" t="str">
            <v>Misc. Non-Revenue Producing</v>
          </cell>
        </row>
        <row r="4364">
          <cell r="K4364">
            <v>2026</v>
          </cell>
          <cell r="X4364">
            <v>282312</v>
          </cell>
          <cell r="AE4364" t="str">
            <v>Meter/Reg Install - Comm</v>
          </cell>
        </row>
        <row r="4365">
          <cell r="K4365">
            <v>2027</v>
          </cell>
          <cell r="X4365">
            <v>280992</v>
          </cell>
          <cell r="AE4365" t="str">
            <v>Meter/Reg Install - Res</v>
          </cell>
        </row>
        <row r="4366">
          <cell r="K4366">
            <v>2018</v>
          </cell>
          <cell r="X4366">
            <v>2999690.61</v>
          </cell>
          <cell r="AE4366" t="str">
            <v>New Revenue Services</v>
          </cell>
        </row>
        <row r="4367">
          <cell r="K4367">
            <v>2019</v>
          </cell>
          <cell r="X4367">
            <v>2511.2399999999998</v>
          </cell>
          <cell r="AE4367" t="str">
            <v>Measuring and Regulation Station Equipment</v>
          </cell>
        </row>
        <row r="4368">
          <cell r="K4368">
            <v>2027</v>
          </cell>
          <cell r="X4368">
            <v>640044</v>
          </cell>
          <cell r="AE4368" t="str">
            <v>Improvements to Property</v>
          </cell>
        </row>
        <row r="4369">
          <cell r="K4369">
            <v>2019</v>
          </cell>
          <cell r="X4369">
            <v>53004</v>
          </cell>
          <cell r="AE4369" t="str">
            <v>Meter/Reg Install - Res</v>
          </cell>
        </row>
        <row r="4370">
          <cell r="K4370">
            <v>2022</v>
          </cell>
          <cell r="X4370">
            <v>14532</v>
          </cell>
          <cell r="AE4370" t="str">
            <v>Meter/Reg Install - Res</v>
          </cell>
        </row>
        <row r="4371">
          <cell r="K4371">
            <v>2025</v>
          </cell>
          <cell r="X4371">
            <v>55080</v>
          </cell>
          <cell r="AE4371" t="str">
            <v>Distribution System Improvements</v>
          </cell>
        </row>
        <row r="4372">
          <cell r="K4372">
            <v>2026</v>
          </cell>
          <cell r="X4372">
            <v>0</v>
          </cell>
          <cell r="AE4372" t="str">
            <v>Tools and Shop Equipment</v>
          </cell>
        </row>
        <row r="4373">
          <cell r="K4373">
            <v>2026</v>
          </cell>
          <cell r="X4373">
            <v>147564</v>
          </cell>
          <cell r="AE4373" t="str">
            <v>PPP Main Replacement</v>
          </cell>
        </row>
        <row r="4374">
          <cell r="K4374">
            <v>2026</v>
          </cell>
          <cell r="X4374">
            <v>243683</v>
          </cell>
          <cell r="AE4374" t="str">
            <v>Service Line Replacements</v>
          </cell>
        </row>
        <row r="4375">
          <cell r="K4375">
            <v>2024</v>
          </cell>
          <cell r="X4375">
            <v>3653039</v>
          </cell>
          <cell r="AE4375" t="str">
            <v>New Revenue Services</v>
          </cell>
        </row>
        <row r="4376">
          <cell r="K4376">
            <v>2019</v>
          </cell>
          <cell r="X4376">
            <v>204996</v>
          </cell>
          <cell r="AE4376" t="str">
            <v>Service Line Replacements</v>
          </cell>
        </row>
        <row r="4377">
          <cell r="K4377">
            <v>2023</v>
          </cell>
          <cell r="X4377">
            <v>0</v>
          </cell>
          <cell r="AE4377" t="str">
            <v>Misc. Non-Revenue Producing</v>
          </cell>
        </row>
        <row r="4378">
          <cell r="K4378">
            <v>2023</v>
          </cell>
          <cell r="X4378">
            <v>52188</v>
          </cell>
          <cell r="AE4378" t="str">
            <v>Improvements to Property</v>
          </cell>
        </row>
        <row r="4379">
          <cell r="K4379">
            <v>2019</v>
          </cell>
          <cell r="X4379">
            <v>102503</v>
          </cell>
          <cell r="AE4379" t="str">
            <v>Regulators</v>
          </cell>
        </row>
        <row r="4380">
          <cell r="K4380">
            <v>2020</v>
          </cell>
          <cell r="X4380">
            <v>0</v>
          </cell>
          <cell r="AE4380" t="str">
            <v>Meter/Reg Install - Res</v>
          </cell>
        </row>
        <row r="4381">
          <cell r="K4381">
            <v>2018</v>
          </cell>
          <cell r="X4381">
            <v>0</v>
          </cell>
          <cell r="AE4381" t="str">
            <v>Transportation Vehicles</v>
          </cell>
        </row>
        <row r="4382">
          <cell r="K4382">
            <v>2018</v>
          </cell>
          <cell r="X4382">
            <v>0</v>
          </cell>
          <cell r="AE4382" t="str">
            <v>Testing and Measuring Equipment</v>
          </cell>
        </row>
        <row r="4383">
          <cell r="K4383">
            <v>2029</v>
          </cell>
          <cell r="X4383">
            <v>45924</v>
          </cell>
          <cell r="AE4383" t="str">
            <v>Meter/Reg Install - Res</v>
          </cell>
        </row>
        <row r="4384">
          <cell r="K4384">
            <v>2024</v>
          </cell>
          <cell r="X4384">
            <v>115968</v>
          </cell>
          <cell r="AE4384" t="str">
            <v>Regulators</v>
          </cell>
        </row>
        <row r="4385">
          <cell r="K4385">
            <v>2022</v>
          </cell>
          <cell r="X4385">
            <v>0</v>
          </cell>
          <cell r="AE4385" t="str">
            <v>Alternative Fueling Stations</v>
          </cell>
        </row>
        <row r="4386">
          <cell r="K4386">
            <v>2023</v>
          </cell>
          <cell r="X4386">
            <v>0</v>
          </cell>
          <cell r="AE4386" t="str">
            <v>Undetermined Capital Projects 5yr</v>
          </cell>
        </row>
        <row r="4387">
          <cell r="K4387">
            <v>2025</v>
          </cell>
          <cell r="X4387">
            <v>4348.8</v>
          </cell>
          <cell r="AE4387" t="str">
            <v>Measuring and Regulation Station Equipment</v>
          </cell>
        </row>
        <row r="4388">
          <cell r="K4388">
            <v>2021</v>
          </cell>
          <cell r="X4388">
            <v>36768</v>
          </cell>
          <cell r="AE4388" t="str">
            <v>Distribution System Improvements</v>
          </cell>
        </row>
        <row r="4389">
          <cell r="K4389">
            <v>2023</v>
          </cell>
          <cell r="X4389">
            <v>0</v>
          </cell>
          <cell r="AE4389" t="str">
            <v>Communication Equipment</v>
          </cell>
        </row>
        <row r="4390">
          <cell r="K4390">
            <v>2018</v>
          </cell>
          <cell r="X4390">
            <v>0</v>
          </cell>
          <cell r="AE4390" t="str">
            <v>Office Equipment</v>
          </cell>
        </row>
        <row r="4391">
          <cell r="K4391">
            <v>2024</v>
          </cell>
          <cell r="X4391">
            <v>594924</v>
          </cell>
          <cell r="AE4391" t="str">
            <v>Meter/Reg Install - Res</v>
          </cell>
        </row>
        <row r="4392">
          <cell r="K4392">
            <v>2022</v>
          </cell>
          <cell r="X4392">
            <v>0</v>
          </cell>
          <cell r="AE4392" t="str">
            <v>Howey-in-the Hill Line Replacement</v>
          </cell>
        </row>
        <row r="4393">
          <cell r="K4393">
            <v>2022</v>
          </cell>
          <cell r="X4393">
            <v>0</v>
          </cell>
          <cell r="AE4393" t="str">
            <v>New Revenue Mains</v>
          </cell>
        </row>
        <row r="4394">
          <cell r="K4394">
            <v>2018</v>
          </cell>
          <cell r="X4394">
            <v>0</v>
          </cell>
          <cell r="AE4394" t="str">
            <v>Office Equipment</v>
          </cell>
        </row>
        <row r="4395">
          <cell r="K4395">
            <v>2018</v>
          </cell>
          <cell r="X4395">
            <v>72088.86</v>
          </cell>
          <cell r="AE4395" t="str">
            <v>Meter/Reg Install - Comm</v>
          </cell>
        </row>
        <row r="4396">
          <cell r="K4396">
            <v>2028</v>
          </cell>
          <cell r="X4396">
            <v>536652</v>
          </cell>
          <cell r="AE4396" t="str">
            <v>PPP Main Replacement</v>
          </cell>
        </row>
        <row r="4397">
          <cell r="K4397">
            <v>2022</v>
          </cell>
          <cell r="X4397">
            <v>3178980</v>
          </cell>
          <cell r="AE4397" t="str">
            <v>New Revenue Services</v>
          </cell>
        </row>
        <row r="4398">
          <cell r="K4398">
            <v>2029</v>
          </cell>
          <cell r="X4398">
            <v>15996</v>
          </cell>
          <cell r="AE4398" t="str">
            <v>Distribution System Improvements</v>
          </cell>
        </row>
        <row r="4399">
          <cell r="K4399">
            <v>2021</v>
          </cell>
          <cell r="X4399">
            <v>0</v>
          </cell>
          <cell r="AE4399" t="str">
            <v>SCADA Software</v>
          </cell>
        </row>
        <row r="4400">
          <cell r="K4400">
            <v>2021</v>
          </cell>
          <cell r="X4400">
            <v>0</v>
          </cell>
          <cell r="AE4400" t="str">
            <v>Communication Equipment</v>
          </cell>
        </row>
        <row r="4401">
          <cell r="K4401">
            <v>2018</v>
          </cell>
          <cell r="X4401">
            <v>27979.19</v>
          </cell>
          <cell r="AE4401" t="str">
            <v>Main Replacements</v>
          </cell>
        </row>
        <row r="4402">
          <cell r="K4402">
            <v>2020</v>
          </cell>
          <cell r="X4402">
            <v>107688</v>
          </cell>
          <cell r="AE4402" t="str">
            <v>Improvements to Property</v>
          </cell>
        </row>
        <row r="4403">
          <cell r="K4403">
            <v>2024</v>
          </cell>
          <cell r="X4403">
            <v>0</v>
          </cell>
          <cell r="AE4403" t="str">
            <v>Testing and Measuring Equipment</v>
          </cell>
        </row>
        <row r="4404">
          <cell r="K4404">
            <v>2024</v>
          </cell>
          <cell r="X4404">
            <v>616440</v>
          </cell>
          <cell r="AE4404" t="str">
            <v>Municipal Improvements</v>
          </cell>
        </row>
        <row r="4405">
          <cell r="K4405">
            <v>2027</v>
          </cell>
          <cell r="X4405">
            <v>30460.080000000002</v>
          </cell>
          <cell r="AE4405" t="str">
            <v>Measuring and Regulation Station Equipment</v>
          </cell>
        </row>
        <row r="4406">
          <cell r="K4406">
            <v>2022</v>
          </cell>
          <cell r="X4406">
            <v>172296</v>
          </cell>
          <cell r="AE4406" t="str">
            <v>Main Replacements</v>
          </cell>
        </row>
        <row r="4407">
          <cell r="K4407">
            <v>2018</v>
          </cell>
          <cell r="X4407">
            <v>62117.26</v>
          </cell>
          <cell r="AE4407" t="str">
            <v>Service Line Replacements</v>
          </cell>
        </row>
        <row r="4408">
          <cell r="K4408">
            <v>2025</v>
          </cell>
          <cell r="X4408">
            <v>0</v>
          </cell>
          <cell r="AE4408" t="str">
            <v>New Revenue Mains</v>
          </cell>
        </row>
        <row r="4409">
          <cell r="K4409">
            <v>2026</v>
          </cell>
          <cell r="X4409">
            <v>21935</v>
          </cell>
          <cell r="AE4409" t="str">
            <v>Meter/Reg Install - Res</v>
          </cell>
        </row>
        <row r="4410">
          <cell r="K4410">
            <v>2018</v>
          </cell>
          <cell r="X4410">
            <v>10035.959999999999</v>
          </cell>
          <cell r="AE4410" t="str">
            <v>Municipal Improvements</v>
          </cell>
        </row>
        <row r="4411">
          <cell r="K4411">
            <v>2028</v>
          </cell>
          <cell r="X4411">
            <v>374663</v>
          </cell>
          <cell r="AE4411" t="str">
            <v>New Revenue Services</v>
          </cell>
        </row>
        <row r="4412">
          <cell r="K4412">
            <v>2022</v>
          </cell>
          <cell r="X4412">
            <v>490211</v>
          </cell>
          <cell r="AE4412" t="str">
            <v>PPP Main Replacement</v>
          </cell>
        </row>
        <row r="4413">
          <cell r="K4413">
            <v>2029</v>
          </cell>
          <cell r="X4413">
            <v>204815</v>
          </cell>
          <cell r="AE4413" t="str">
            <v>Main Replacements</v>
          </cell>
        </row>
        <row r="4414">
          <cell r="K4414">
            <v>2018</v>
          </cell>
          <cell r="X4414">
            <v>2790</v>
          </cell>
          <cell r="AE4414" t="str">
            <v>Testing and Measuring Equipment</v>
          </cell>
        </row>
        <row r="4415">
          <cell r="K4415">
            <v>2020</v>
          </cell>
          <cell r="X4415">
            <v>3843.72</v>
          </cell>
          <cell r="AE4415" t="str">
            <v>Measuring and Regulation Station Equipment</v>
          </cell>
        </row>
        <row r="4416">
          <cell r="K4416">
            <v>2023</v>
          </cell>
          <cell r="X4416">
            <v>153155</v>
          </cell>
          <cell r="AE4416" t="str">
            <v>Municipal Improvements</v>
          </cell>
        </row>
        <row r="4417">
          <cell r="K4417">
            <v>2027</v>
          </cell>
          <cell r="X4417">
            <v>0</v>
          </cell>
          <cell r="AE4417" t="str">
            <v>Undetermined Capital Projects 5yr</v>
          </cell>
        </row>
        <row r="4418">
          <cell r="K4418">
            <v>2025</v>
          </cell>
          <cell r="X4418">
            <v>0</v>
          </cell>
          <cell r="AE4418" t="str">
            <v>Alternative Fueling Stations</v>
          </cell>
        </row>
        <row r="4419">
          <cell r="K4419">
            <v>2026</v>
          </cell>
          <cell r="X4419">
            <v>191291</v>
          </cell>
          <cell r="AE4419" t="str">
            <v>Cathodic Protection</v>
          </cell>
        </row>
        <row r="4420">
          <cell r="K4420">
            <v>2021</v>
          </cell>
          <cell r="X4420">
            <v>43332</v>
          </cell>
          <cell r="AE4420" t="str">
            <v>Distribution System Improvements</v>
          </cell>
        </row>
        <row r="4421">
          <cell r="K4421">
            <v>2027</v>
          </cell>
          <cell r="X4421">
            <v>279240</v>
          </cell>
          <cell r="AE4421" t="str">
            <v>Municipal Improvements</v>
          </cell>
        </row>
        <row r="4422">
          <cell r="K4422">
            <v>2020</v>
          </cell>
          <cell r="X4422">
            <v>17940</v>
          </cell>
          <cell r="AE4422" t="str">
            <v>Meter/Reg Install - Comm</v>
          </cell>
        </row>
        <row r="4423">
          <cell r="K4423">
            <v>2023</v>
          </cell>
          <cell r="X4423">
            <v>0</v>
          </cell>
          <cell r="AE4423" t="str">
            <v>Improvements to Property</v>
          </cell>
        </row>
        <row r="4424">
          <cell r="K4424">
            <v>2020</v>
          </cell>
          <cell r="X4424">
            <v>0</v>
          </cell>
          <cell r="AE4424" t="str">
            <v>New Revenue Mains</v>
          </cell>
        </row>
        <row r="4425">
          <cell r="K4425">
            <v>2025</v>
          </cell>
          <cell r="X4425">
            <v>8556</v>
          </cell>
          <cell r="AE4425" t="str">
            <v>Distribution System Improvements</v>
          </cell>
        </row>
        <row r="4426">
          <cell r="K4426">
            <v>2029</v>
          </cell>
          <cell r="X4426">
            <v>262416</v>
          </cell>
          <cell r="AE4426" t="str">
            <v>Service Line Replacements</v>
          </cell>
        </row>
        <row r="4427">
          <cell r="K4427">
            <v>2029</v>
          </cell>
          <cell r="X4427">
            <v>459228</v>
          </cell>
          <cell r="AE4427" t="str">
            <v>New Revenue Services</v>
          </cell>
        </row>
        <row r="4428">
          <cell r="K4428">
            <v>2019</v>
          </cell>
          <cell r="X4428">
            <v>9740</v>
          </cell>
          <cell r="AE4428" t="str">
            <v>Tools and Shop Equipment</v>
          </cell>
        </row>
        <row r="4429">
          <cell r="K4429">
            <v>2020</v>
          </cell>
          <cell r="X4429">
            <v>0</v>
          </cell>
          <cell r="AE4429" t="str">
            <v>Snell Is &amp; Brightwaters Water Cross</v>
          </cell>
        </row>
        <row r="4430">
          <cell r="K4430">
            <v>2019</v>
          </cell>
          <cell r="X4430">
            <v>36768</v>
          </cell>
          <cell r="AE4430" t="str">
            <v>Improvements to Property</v>
          </cell>
        </row>
        <row r="4431">
          <cell r="K4431">
            <v>2027</v>
          </cell>
          <cell r="X4431">
            <v>31223</v>
          </cell>
          <cell r="AE4431" t="str">
            <v>Service Line Replacements</v>
          </cell>
        </row>
        <row r="4432">
          <cell r="K4432">
            <v>2028</v>
          </cell>
          <cell r="X4432">
            <v>158099</v>
          </cell>
          <cell r="AE4432" t="str">
            <v>Meter/Reg Install - Comm</v>
          </cell>
        </row>
        <row r="4433">
          <cell r="K4433">
            <v>2027</v>
          </cell>
          <cell r="X4433">
            <v>48732</v>
          </cell>
          <cell r="AE4433" t="str">
            <v>Main Replacements</v>
          </cell>
        </row>
        <row r="4434">
          <cell r="K4434">
            <v>2026</v>
          </cell>
          <cell r="X4434">
            <v>73104</v>
          </cell>
          <cell r="AE4434" t="str">
            <v>Cathodic Protection</v>
          </cell>
        </row>
        <row r="4435">
          <cell r="K4435">
            <v>2022</v>
          </cell>
          <cell r="X4435">
            <v>0</v>
          </cell>
          <cell r="AE4435" t="str">
            <v>Communication Equipment</v>
          </cell>
        </row>
        <row r="4436">
          <cell r="K4436">
            <v>2020</v>
          </cell>
          <cell r="X4436">
            <v>0</v>
          </cell>
          <cell r="AE4436" t="str">
            <v>Communication Equipment</v>
          </cell>
        </row>
        <row r="4437">
          <cell r="K4437">
            <v>2029</v>
          </cell>
          <cell r="X4437">
            <v>0</v>
          </cell>
          <cell r="AE4437" t="str">
            <v>PPP Main Replacement</v>
          </cell>
        </row>
        <row r="4438">
          <cell r="K4438">
            <v>2029</v>
          </cell>
          <cell r="X4438">
            <v>23615</v>
          </cell>
          <cell r="AE4438" t="str">
            <v>Meter/Reg Install - Res</v>
          </cell>
        </row>
        <row r="4439">
          <cell r="K4439">
            <v>2029</v>
          </cell>
          <cell r="X4439">
            <v>78720</v>
          </cell>
          <cell r="AE4439" t="str">
            <v>Regulators</v>
          </cell>
        </row>
        <row r="4440">
          <cell r="K4440">
            <v>2020</v>
          </cell>
          <cell r="X4440">
            <v>79992</v>
          </cell>
          <cell r="AE4440" t="str">
            <v>Main Replacements</v>
          </cell>
        </row>
        <row r="4441">
          <cell r="K4441">
            <v>2029</v>
          </cell>
          <cell r="X4441">
            <v>2377000</v>
          </cell>
          <cell r="AE4441" t="str">
            <v>Office Equipment</v>
          </cell>
        </row>
        <row r="4442">
          <cell r="K4442">
            <v>2028</v>
          </cell>
          <cell r="X4442">
            <v>194579</v>
          </cell>
          <cell r="AE4442" t="str">
            <v>Meter/Reg Install - Comm</v>
          </cell>
        </row>
        <row r="4443">
          <cell r="K4443">
            <v>2028</v>
          </cell>
          <cell r="X4443">
            <v>1284</v>
          </cell>
          <cell r="AE4443" t="str">
            <v>Meter/Reg Install - Comm</v>
          </cell>
        </row>
        <row r="4444">
          <cell r="K4444">
            <v>2023</v>
          </cell>
          <cell r="X4444">
            <v>39276</v>
          </cell>
          <cell r="AE4444" t="str">
            <v>PPP Main Replacement</v>
          </cell>
        </row>
        <row r="4445">
          <cell r="K4445">
            <v>2028</v>
          </cell>
          <cell r="X4445">
            <v>296603</v>
          </cell>
          <cell r="AE4445" t="str">
            <v>Distribution System Improvements</v>
          </cell>
        </row>
        <row r="4446">
          <cell r="K4446">
            <v>2019</v>
          </cell>
          <cell r="X4446">
            <v>300000</v>
          </cell>
          <cell r="AE4446" t="str">
            <v>New Revenue Services</v>
          </cell>
        </row>
        <row r="4447">
          <cell r="K4447">
            <v>2019</v>
          </cell>
          <cell r="X4447">
            <v>42000</v>
          </cell>
          <cell r="AE4447" t="str">
            <v>Municipal Improvements</v>
          </cell>
        </row>
        <row r="4448">
          <cell r="K4448">
            <v>2023</v>
          </cell>
          <cell r="X4448">
            <v>2050000</v>
          </cell>
          <cell r="AE4448" t="str">
            <v>Office Equipment</v>
          </cell>
        </row>
        <row r="4449">
          <cell r="K4449">
            <v>2028</v>
          </cell>
          <cell r="X4449">
            <v>3840</v>
          </cell>
          <cell r="AE4449" t="str">
            <v>Meter/Reg Install - Res</v>
          </cell>
        </row>
        <row r="4450">
          <cell r="K4450">
            <v>2021</v>
          </cell>
          <cell r="X4450">
            <v>709176</v>
          </cell>
          <cell r="AE4450" t="str">
            <v>New Revenue Services</v>
          </cell>
        </row>
        <row r="4451">
          <cell r="K4451">
            <v>2019</v>
          </cell>
          <cell r="X4451">
            <v>0</v>
          </cell>
          <cell r="AE4451" t="str">
            <v>Regulators</v>
          </cell>
        </row>
        <row r="4452">
          <cell r="K4452">
            <v>2024</v>
          </cell>
          <cell r="X4452">
            <v>20000</v>
          </cell>
          <cell r="AE4452" t="str">
            <v>Power Operated Equipment</v>
          </cell>
        </row>
        <row r="4453">
          <cell r="K4453">
            <v>2029</v>
          </cell>
          <cell r="X4453">
            <v>196812</v>
          </cell>
          <cell r="AE4453" t="str">
            <v>Regulators</v>
          </cell>
        </row>
        <row r="4454">
          <cell r="K4454">
            <v>2026</v>
          </cell>
          <cell r="X4454">
            <v>62448</v>
          </cell>
          <cell r="AE4454" t="str">
            <v>Improvements to Property</v>
          </cell>
        </row>
        <row r="4455">
          <cell r="K4455">
            <v>2018</v>
          </cell>
          <cell r="X4455">
            <v>0</v>
          </cell>
          <cell r="AE4455" t="str">
            <v>Improvements to Property</v>
          </cell>
        </row>
        <row r="4456">
          <cell r="K4456">
            <v>2021</v>
          </cell>
          <cell r="X4456">
            <v>501155</v>
          </cell>
          <cell r="AE4456" t="str">
            <v>Meter/Reg Install - Res</v>
          </cell>
        </row>
        <row r="4457">
          <cell r="K4457">
            <v>2024</v>
          </cell>
          <cell r="X4457">
            <v>2342580</v>
          </cell>
          <cell r="AE4457" t="str">
            <v>New Revenue Mains</v>
          </cell>
        </row>
        <row r="4458">
          <cell r="K4458">
            <v>2026</v>
          </cell>
          <cell r="X4458">
            <v>0</v>
          </cell>
          <cell r="AE4458" t="str">
            <v>Transportation Vehicles</v>
          </cell>
        </row>
        <row r="4459">
          <cell r="K4459">
            <v>2025</v>
          </cell>
          <cell r="X4459">
            <v>90504</v>
          </cell>
          <cell r="AE4459" t="str">
            <v>Main Replacements</v>
          </cell>
        </row>
        <row r="4460">
          <cell r="K4460">
            <v>2018</v>
          </cell>
          <cell r="X4460">
            <v>750000</v>
          </cell>
          <cell r="AE4460" t="str">
            <v>Gate-Ft. Myers</v>
          </cell>
        </row>
        <row r="4461">
          <cell r="K4461">
            <v>2019</v>
          </cell>
          <cell r="X4461">
            <v>0</v>
          </cell>
          <cell r="AE4461" t="str">
            <v>Office Equipment</v>
          </cell>
        </row>
        <row r="4462">
          <cell r="K4462">
            <v>2018</v>
          </cell>
          <cell r="X4462">
            <v>0</v>
          </cell>
          <cell r="AE4462" t="str">
            <v>Alternative Fueling Stations</v>
          </cell>
        </row>
        <row r="4463">
          <cell r="K4463">
            <v>2027</v>
          </cell>
          <cell r="X4463">
            <v>12491</v>
          </cell>
          <cell r="AE4463" t="str">
            <v>New Revenue Mains</v>
          </cell>
        </row>
        <row r="4464">
          <cell r="K4464">
            <v>2024</v>
          </cell>
          <cell r="X4464">
            <v>22632</v>
          </cell>
          <cell r="AE4464" t="str">
            <v>Main Replacements</v>
          </cell>
        </row>
        <row r="4465">
          <cell r="K4465">
            <v>2026</v>
          </cell>
          <cell r="X4465">
            <v>0</v>
          </cell>
          <cell r="AE4465" t="str">
            <v>Communication Equipment</v>
          </cell>
        </row>
        <row r="4466">
          <cell r="K4466">
            <v>2021</v>
          </cell>
          <cell r="X4466">
            <v>13132.8</v>
          </cell>
          <cell r="AE4466" t="str">
            <v>Measuring and Regulation Station Equipment</v>
          </cell>
        </row>
        <row r="4467">
          <cell r="K4467">
            <v>2027</v>
          </cell>
          <cell r="X4467">
            <v>2496</v>
          </cell>
          <cell r="AE4467" t="str">
            <v>Meter/Reg Install - Comm</v>
          </cell>
        </row>
        <row r="4468">
          <cell r="K4468">
            <v>2021</v>
          </cell>
          <cell r="X4468">
            <v>99804</v>
          </cell>
          <cell r="AE4468" t="str">
            <v>Distribution System Improvements</v>
          </cell>
        </row>
        <row r="4469">
          <cell r="K4469">
            <v>2020</v>
          </cell>
          <cell r="X4469">
            <v>2869212</v>
          </cell>
          <cell r="AE4469" t="str">
            <v>PPP Main Replacement</v>
          </cell>
        </row>
        <row r="4470">
          <cell r="K4470">
            <v>2018</v>
          </cell>
          <cell r="X4470">
            <v>1880</v>
          </cell>
          <cell r="AE4470" t="str">
            <v>Meter/Reg Install - Res</v>
          </cell>
        </row>
        <row r="4471">
          <cell r="K4471">
            <v>2023</v>
          </cell>
          <cell r="X4471">
            <v>1018272</v>
          </cell>
          <cell r="AE4471" t="str">
            <v>New Revenue Services</v>
          </cell>
        </row>
        <row r="4472">
          <cell r="K4472">
            <v>2022</v>
          </cell>
          <cell r="X4472">
            <v>37692</v>
          </cell>
          <cell r="AE4472" t="str">
            <v>Distribution System Improvements</v>
          </cell>
        </row>
        <row r="4473">
          <cell r="K4473">
            <v>2020</v>
          </cell>
          <cell r="X4473">
            <v>0</v>
          </cell>
          <cell r="AE4473" t="str">
            <v>Cast Iron/Bare Steel Main Repl.</v>
          </cell>
        </row>
        <row r="4474">
          <cell r="K4474">
            <v>2023</v>
          </cell>
          <cell r="X4474">
            <v>0</v>
          </cell>
          <cell r="AE4474" t="str">
            <v>Alternative Fueling Stations</v>
          </cell>
        </row>
        <row r="4475">
          <cell r="K4475">
            <v>2022</v>
          </cell>
          <cell r="X4475">
            <v>2229707</v>
          </cell>
          <cell r="AE4475" t="str">
            <v>New Revenue Mains</v>
          </cell>
        </row>
        <row r="4476">
          <cell r="K4476">
            <v>2024</v>
          </cell>
          <cell r="X4476">
            <v>2316</v>
          </cell>
          <cell r="AE4476" t="str">
            <v>Meter/Reg Install - Res</v>
          </cell>
        </row>
        <row r="4477">
          <cell r="K4477">
            <v>2018</v>
          </cell>
          <cell r="X4477">
            <v>0</v>
          </cell>
          <cell r="AE4477" t="str">
            <v>Communication Equipment</v>
          </cell>
        </row>
        <row r="4478">
          <cell r="K4478">
            <v>2027</v>
          </cell>
          <cell r="X4478">
            <v>38400</v>
          </cell>
          <cell r="AE4478" t="str">
            <v>Transportation Vehicles</v>
          </cell>
        </row>
        <row r="4479">
          <cell r="K4479">
            <v>2019</v>
          </cell>
          <cell r="X4479">
            <v>0</v>
          </cell>
          <cell r="AE4479" t="str">
            <v>Communication Equipment</v>
          </cell>
        </row>
        <row r="4480">
          <cell r="K4480">
            <v>2023</v>
          </cell>
          <cell r="X4480">
            <v>262152</v>
          </cell>
          <cell r="AE4480" t="str">
            <v>Meter/Reg Install - Comm</v>
          </cell>
        </row>
        <row r="4481">
          <cell r="K4481">
            <v>2027</v>
          </cell>
          <cell r="X4481">
            <v>0</v>
          </cell>
          <cell r="AE4481" t="str">
            <v>Regulators</v>
          </cell>
        </row>
        <row r="4482">
          <cell r="K4482">
            <v>2029</v>
          </cell>
          <cell r="X4482">
            <v>0</v>
          </cell>
          <cell r="AE4482" t="str">
            <v>PPP Main Replacement</v>
          </cell>
        </row>
        <row r="4483">
          <cell r="K4483">
            <v>2026</v>
          </cell>
          <cell r="X4483">
            <v>0</v>
          </cell>
          <cell r="AE4483" t="str">
            <v>Misc. Non-Revenue Producing</v>
          </cell>
        </row>
        <row r="4484">
          <cell r="K4484">
            <v>2021</v>
          </cell>
          <cell r="X4484">
            <v>25176</v>
          </cell>
          <cell r="AE4484" t="str">
            <v>PPP Main Replacement</v>
          </cell>
        </row>
        <row r="4485">
          <cell r="K4485">
            <v>2022</v>
          </cell>
          <cell r="X4485">
            <v>0</v>
          </cell>
          <cell r="AE4485" t="str">
            <v>Power Operated Equipment</v>
          </cell>
        </row>
        <row r="4486">
          <cell r="K4486">
            <v>2018</v>
          </cell>
          <cell r="X4486">
            <v>23734.18</v>
          </cell>
          <cell r="AE4486" t="str">
            <v>Service Line Replacements</v>
          </cell>
        </row>
        <row r="4487">
          <cell r="K4487">
            <v>2019</v>
          </cell>
          <cell r="X4487">
            <v>237492</v>
          </cell>
          <cell r="AE4487" t="str">
            <v>Distribution System Improvements</v>
          </cell>
        </row>
        <row r="4488">
          <cell r="K4488">
            <v>2025</v>
          </cell>
          <cell r="X4488">
            <v>0</v>
          </cell>
          <cell r="AE4488" t="str">
            <v>Power Operated Equipment</v>
          </cell>
        </row>
        <row r="4489">
          <cell r="K4489">
            <v>2020</v>
          </cell>
          <cell r="X4489">
            <v>42276</v>
          </cell>
          <cell r="AE4489" t="str">
            <v>Distribution System Improvements</v>
          </cell>
        </row>
        <row r="4490">
          <cell r="K4490">
            <v>2024</v>
          </cell>
          <cell r="X4490">
            <v>1043724</v>
          </cell>
          <cell r="AE4490" t="str">
            <v>New Revenue Services</v>
          </cell>
        </row>
        <row r="4491">
          <cell r="K4491">
            <v>2026</v>
          </cell>
          <cell r="X4491">
            <v>389892</v>
          </cell>
          <cell r="AE4491" t="str">
            <v>New Revenue Services</v>
          </cell>
        </row>
        <row r="4492">
          <cell r="K4492">
            <v>2029</v>
          </cell>
          <cell r="X4492">
            <v>0</v>
          </cell>
          <cell r="AE4492" t="str">
            <v>Misc. Non-Revenue Producing</v>
          </cell>
        </row>
        <row r="4493">
          <cell r="K4493">
            <v>2023</v>
          </cell>
          <cell r="X4493">
            <v>4139.28</v>
          </cell>
          <cell r="AE4493" t="str">
            <v>Measuring and Regulation Station Equipment</v>
          </cell>
        </row>
        <row r="4494">
          <cell r="K4494">
            <v>2025</v>
          </cell>
          <cell r="X4494">
            <v>426440</v>
          </cell>
          <cell r="AE4494" t="str">
            <v>Transportation Vehicles</v>
          </cell>
        </row>
        <row r="4495">
          <cell r="K4495">
            <v>2023</v>
          </cell>
          <cell r="X4495">
            <v>275952</v>
          </cell>
          <cell r="AE4495" t="str">
            <v>New Revenue Services</v>
          </cell>
        </row>
        <row r="4496">
          <cell r="K4496">
            <v>2023</v>
          </cell>
          <cell r="X4496">
            <v>113136</v>
          </cell>
          <cell r="AE4496" t="str">
            <v>New Revenue Services</v>
          </cell>
        </row>
        <row r="4497">
          <cell r="K4497">
            <v>2018</v>
          </cell>
          <cell r="X4497">
            <v>0</v>
          </cell>
          <cell r="AE4497" t="str">
            <v>Snell Is &amp; Brightwaters Water Cross</v>
          </cell>
        </row>
        <row r="4498">
          <cell r="K4498">
            <v>2022</v>
          </cell>
          <cell r="X4498">
            <v>0</v>
          </cell>
          <cell r="AE4498" t="str">
            <v>Improvements to Property</v>
          </cell>
        </row>
        <row r="4499">
          <cell r="K4499">
            <v>2025</v>
          </cell>
          <cell r="X4499">
            <v>60000</v>
          </cell>
          <cell r="AE4499" t="str">
            <v>Power Operated Equipment</v>
          </cell>
        </row>
        <row r="4500">
          <cell r="K4500">
            <v>2021</v>
          </cell>
          <cell r="X4500">
            <v>1723020</v>
          </cell>
          <cell r="AE4500" t="str">
            <v>New Revenue Mains</v>
          </cell>
        </row>
        <row r="4501">
          <cell r="K4501">
            <v>2025</v>
          </cell>
          <cell r="X4501">
            <v>0</v>
          </cell>
          <cell r="AE4501" t="str">
            <v>Improvements to Property</v>
          </cell>
        </row>
        <row r="4502">
          <cell r="K4502">
            <v>2023</v>
          </cell>
          <cell r="X4502">
            <v>0</v>
          </cell>
          <cell r="AE4502" t="str">
            <v>Office Equipment</v>
          </cell>
        </row>
        <row r="4503">
          <cell r="K4503">
            <v>2023</v>
          </cell>
          <cell r="X4503">
            <v>2772</v>
          </cell>
          <cell r="AE4503" t="str">
            <v>Measuring and Regulation Station Equipment</v>
          </cell>
        </row>
        <row r="4504">
          <cell r="K4504">
            <v>2018</v>
          </cell>
          <cell r="X4504">
            <v>300000</v>
          </cell>
          <cell r="AE4504" t="str">
            <v>Waste Pro CNG</v>
          </cell>
        </row>
        <row r="4505">
          <cell r="K4505">
            <v>2025</v>
          </cell>
          <cell r="X4505">
            <v>14075</v>
          </cell>
          <cell r="AE4505" t="str">
            <v>Municipal Improvements</v>
          </cell>
        </row>
        <row r="4506">
          <cell r="K4506">
            <v>2019</v>
          </cell>
          <cell r="X4506">
            <v>2052</v>
          </cell>
          <cell r="AE4506" t="str">
            <v>New Revenue Services</v>
          </cell>
        </row>
        <row r="4507">
          <cell r="K4507">
            <v>2020</v>
          </cell>
          <cell r="X4507">
            <v>3309468</v>
          </cell>
          <cell r="AE4507" t="str">
            <v>New Revenue Services</v>
          </cell>
        </row>
        <row r="4508">
          <cell r="K4508">
            <v>2025</v>
          </cell>
          <cell r="X4508">
            <v>0</v>
          </cell>
          <cell r="AE4508" t="str">
            <v>Misc. Non-Revenue Producing</v>
          </cell>
        </row>
        <row r="4509">
          <cell r="K4509">
            <v>2026</v>
          </cell>
          <cell r="X4509">
            <v>37775</v>
          </cell>
          <cell r="AE4509" t="str">
            <v>Cathodic Protection</v>
          </cell>
        </row>
        <row r="4510">
          <cell r="K4510">
            <v>2024</v>
          </cell>
          <cell r="X4510">
            <v>268704</v>
          </cell>
          <cell r="AE4510" t="str">
            <v>Meter/Reg Install - Comm</v>
          </cell>
        </row>
        <row r="4511">
          <cell r="K4511">
            <v>2021</v>
          </cell>
          <cell r="X4511">
            <v>33384</v>
          </cell>
          <cell r="AE4511" t="str">
            <v>Cathodic Protection</v>
          </cell>
        </row>
        <row r="4512">
          <cell r="K4512">
            <v>2018</v>
          </cell>
          <cell r="X4512">
            <v>39964.04</v>
          </cell>
          <cell r="AE4512" t="str">
            <v>Municipal Improvements</v>
          </cell>
        </row>
        <row r="4513">
          <cell r="K4513">
            <v>2025</v>
          </cell>
          <cell r="X4513">
            <v>0</v>
          </cell>
          <cell r="AE4513" t="str">
            <v>Regulators</v>
          </cell>
        </row>
        <row r="4514">
          <cell r="K4514">
            <v>2023</v>
          </cell>
          <cell r="X4514">
            <v>28284</v>
          </cell>
          <cell r="AE4514" t="str">
            <v>Meter/Reg Install - Res</v>
          </cell>
        </row>
        <row r="4515">
          <cell r="K4515">
            <v>2025</v>
          </cell>
          <cell r="X4515">
            <v>62627</v>
          </cell>
          <cell r="AE4515" t="str">
            <v>Meter/Reg Install - Res</v>
          </cell>
        </row>
        <row r="4516">
          <cell r="K4516">
            <v>2023</v>
          </cell>
          <cell r="X4516">
            <v>0</v>
          </cell>
          <cell r="AE4516" t="str">
            <v>Combee Rd &amp; East Gate to Eaton Park</v>
          </cell>
        </row>
        <row r="4517">
          <cell r="K4517">
            <v>2026</v>
          </cell>
          <cell r="X4517">
            <v>0</v>
          </cell>
          <cell r="AE4517" t="str">
            <v>Misc. Non-Revenue Producing</v>
          </cell>
        </row>
        <row r="4518">
          <cell r="K4518">
            <v>2026</v>
          </cell>
          <cell r="X4518">
            <v>23148</v>
          </cell>
          <cell r="AE4518" t="str">
            <v>Meter/Reg Install - Comm</v>
          </cell>
        </row>
        <row r="4519">
          <cell r="K4519">
            <v>2026</v>
          </cell>
          <cell r="X4519">
            <v>2718516</v>
          </cell>
          <cell r="AE4519" t="str">
            <v>Municipal Improvements</v>
          </cell>
        </row>
        <row r="4520">
          <cell r="K4520">
            <v>2019</v>
          </cell>
          <cell r="X4520">
            <v>737207</v>
          </cell>
          <cell r="AE4520" t="str">
            <v>PPP Main Replacement</v>
          </cell>
        </row>
        <row r="4521">
          <cell r="K4521">
            <v>2023</v>
          </cell>
          <cell r="X4521">
            <v>21540</v>
          </cell>
          <cell r="AE4521" t="str">
            <v>Main Replacements</v>
          </cell>
        </row>
        <row r="4522">
          <cell r="K4522">
            <v>2028</v>
          </cell>
          <cell r="X4522">
            <v>0</v>
          </cell>
          <cell r="AE4522" t="str">
            <v>Transportation Vehicles</v>
          </cell>
        </row>
        <row r="4523">
          <cell r="K4523">
            <v>2021</v>
          </cell>
          <cell r="X4523">
            <v>2148</v>
          </cell>
          <cell r="AE4523" t="str">
            <v>Meter/Reg Install - Comm</v>
          </cell>
        </row>
        <row r="4524">
          <cell r="K4524">
            <v>2018</v>
          </cell>
          <cell r="X4524">
            <v>480030.26</v>
          </cell>
          <cell r="AE4524" t="str">
            <v>Distribution System Improvements</v>
          </cell>
        </row>
        <row r="4525">
          <cell r="K4525">
            <v>2025</v>
          </cell>
          <cell r="X4525">
            <v>0</v>
          </cell>
          <cell r="AE4525" t="str">
            <v>Alternative Fueling Stations</v>
          </cell>
        </row>
        <row r="4526">
          <cell r="K4526">
            <v>2018</v>
          </cell>
          <cell r="X4526">
            <v>0</v>
          </cell>
          <cell r="AE4526" t="str">
            <v>Communication Equipment</v>
          </cell>
        </row>
        <row r="4527">
          <cell r="K4527">
            <v>2026</v>
          </cell>
          <cell r="X4527">
            <v>0</v>
          </cell>
          <cell r="AE4527" t="str">
            <v>Regulators</v>
          </cell>
        </row>
        <row r="4528">
          <cell r="K4528">
            <v>2024</v>
          </cell>
          <cell r="X4528">
            <v>11316</v>
          </cell>
          <cell r="AE4528" t="str">
            <v>Main Replacements</v>
          </cell>
        </row>
        <row r="4529">
          <cell r="K4529">
            <v>2028</v>
          </cell>
          <cell r="X4529">
            <v>12491</v>
          </cell>
          <cell r="AE4529" t="str">
            <v>Cathodic Protection</v>
          </cell>
        </row>
        <row r="4530">
          <cell r="K4530">
            <v>2026</v>
          </cell>
          <cell r="X4530">
            <v>2375891</v>
          </cell>
          <cell r="AE4530" t="str">
            <v>New Revenue Mains</v>
          </cell>
        </row>
        <row r="4531">
          <cell r="K4531">
            <v>2025</v>
          </cell>
          <cell r="X4531">
            <v>219312</v>
          </cell>
          <cell r="AE4531" t="str">
            <v>Transportation Vehicles</v>
          </cell>
        </row>
        <row r="4532">
          <cell r="K4532">
            <v>2028</v>
          </cell>
          <cell r="X4532">
            <v>62447</v>
          </cell>
          <cell r="AE4532" t="str">
            <v>Service Line Replacements</v>
          </cell>
        </row>
        <row r="4533">
          <cell r="K4533">
            <v>2024</v>
          </cell>
          <cell r="X4533">
            <v>80612.88</v>
          </cell>
          <cell r="AE4533" t="str">
            <v>Measuring and Regulation Station Equipment</v>
          </cell>
        </row>
        <row r="4534">
          <cell r="K4534">
            <v>2026</v>
          </cell>
          <cell r="X4534">
            <v>0</v>
          </cell>
          <cell r="AE4534" t="str">
            <v>Office Equipment</v>
          </cell>
        </row>
        <row r="4535">
          <cell r="K4535">
            <v>2019</v>
          </cell>
          <cell r="X4535">
            <v>2004</v>
          </cell>
          <cell r="AE4535" t="str">
            <v>Main Replacements</v>
          </cell>
        </row>
        <row r="4536">
          <cell r="K4536">
            <v>2027</v>
          </cell>
          <cell r="X4536">
            <v>3103000</v>
          </cell>
          <cell r="AE4536" t="str">
            <v>PGS Unbudgeted &amp; Unforeseen</v>
          </cell>
        </row>
        <row r="4537">
          <cell r="K4537">
            <v>2026</v>
          </cell>
          <cell r="X4537">
            <v>0</v>
          </cell>
          <cell r="AE4537" t="str">
            <v>Testing and Measuring Equipment</v>
          </cell>
        </row>
        <row r="4538">
          <cell r="K4538">
            <v>2023</v>
          </cell>
          <cell r="X4538">
            <v>275953.2</v>
          </cell>
          <cell r="AE4538" t="str">
            <v>Measuring and Regulation Station Equipment</v>
          </cell>
        </row>
        <row r="4539">
          <cell r="K4539">
            <v>2018</v>
          </cell>
          <cell r="X4539">
            <v>237107.59</v>
          </cell>
          <cell r="AE4539" t="str">
            <v>Cathodic Protection</v>
          </cell>
        </row>
        <row r="4540">
          <cell r="K4540">
            <v>2024</v>
          </cell>
          <cell r="X4540">
            <v>0</v>
          </cell>
          <cell r="AE4540" t="str">
            <v>Office Equipment</v>
          </cell>
        </row>
        <row r="4541">
          <cell r="K4541">
            <v>2027</v>
          </cell>
          <cell r="X4541">
            <v>643620</v>
          </cell>
          <cell r="AE4541" t="str">
            <v>Distribution System Improvements</v>
          </cell>
        </row>
        <row r="4542">
          <cell r="K4542">
            <v>2019</v>
          </cell>
          <cell r="X4542">
            <v>27510.33</v>
          </cell>
          <cell r="AE4542" t="str">
            <v>Sand Lake Rd SR 482 Replacement</v>
          </cell>
        </row>
        <row r="4543">
          <cell r="K4543">
            <v>2029</v>
          </cell>
          <cell r="X4543">
            <v>2556</v>
          </cell>
          <cell r="AE4543" t="str">
            <v>Main Replacements</v>
          </cell>
        </row>
        <row r="4544">
          <cell r="K4544">
            <v>2025</v>
          </cell>
          <cell r="X4544">
            <v>0</v>
          </cell>
          <cell r="AE4544" t="str">
            <v>Misc. Non-Revenue Producing</v>
          </cell>
        </row>
        <row r="4545">
          <cell r="K4545">
            <v>2023</v>
          </cell>
          <cell r="X4545">
            <v>1128</v>
          </cell>
          <cell r="AE4545" t="str">
            <v>Meter/Reg Install - Comm</v>
          </cell>
        </row>
        <row r="4546">
          <cell r="K4546">
            <v>2018</v>
          </cell>
          <cell r="X4546">
            <v>190021.88</v>
          </cell>
          <cell r="AE4546" t="str">
            <v>Distribution System Improvements</v>
          </cell>
        </row>
        <row r="4547">
          <cell r="K4547">
            <v>2027</v>
          </cell>
          <cell r="X4547">
            <v>0</v>
          </cell>
          <cell r="AE4547" t="str">
            <v>Power Operated Equipment</v>
          </cell>
        </row>
        <row r="4548">
          <cell r="K4548">
            <v>2020</v>
          </cell>
          <cell r="X4548">
            <v>262656</v>
          </cell>
          <cell r="AE4548" t="str">
            <v>New Revenue Mains</v>
          </cell>
        </row>
        <row r="4549">
          <cell r="K4549">
            <v>2025</v>
          </cell>
          <cell r="X4549">
            <v>71316</v>
          </cell>
          <cell r="AE4549" t="str">
            <v>Cathodic Protection</v>
          </cell>
        </row>
        <row r="4550">
          <cell r="K4550">
            <v>2021</v>
          </cell>
          <cell r="X4550">
            <v>0</v>
          </cell>
          <cell r="AE4550" t="str">
            <v>Office Equipment</v>
          </cell>
        </row>
        <row r="4551">
          <cell r="K4551">
            <v>2022</v>
          </cell>
          <cell r="X4551">
            <v>113136</v>
          </cell>
          <cell r="AE4551" t="str">
            <v>Improvements to Property</v>
          </cell>
        </row>
        <row r="4552">
          <cell r="K4552">
            <v>2024</v>
          </cell>
          <cell r="X4552">
            <v>0</v>
          </cell>
          <cell r="AE4552" t="str">
            <v>Communication Equipment</v>
          </cell>
        </row>
        <row r="4553">
          <cell r="K4553">
            <v>2024</v>
          </cell>
          <cell r="X4553">
            <v>208740</v>
          </cell>
          <cell r="AE4553" t="str">
            <v>Meter/Reg Install - Res</v>
          </cell>
        </row>
        <row r="4554">
          <cell r="K4554">
            <v>2019</v>
          </cell>
          <cell r="X4554">
            <v>0</v>
          </cell>
          <cell r="AE4554" t="str">
            <v>Alternative Fueling Stations</v>
          </cell>
        </row>
        <row r="4555">
          <cell r="K4555">
            <v>2025</v>
          </cell>
          <cell r="X4555">
            <v>36552</v>
          </cell>
          <cell r="AE4555" t="str">
            <v>Improvements to Property</v>
          </cell>
        </row>
        <row r="4556">
          <cell r="K4556">
            <v>2022</v>
          </cell>
          <cell r="X4556">
            <v>175511</v>
          </cell>
          <cell r="AE4556" t="str">
            <v>Cathodic Protection</v>
          </cell>
        </row>
        <row r="4557">
          <cell r="K4557">
            <v>2022</v>
          </cell>
          <cell r="X4557">
            <v>387672</v>
          </cell>
          <cell r="AE4557" t="str">
            <v>Main Replacements</v>
          </cell>
        </row>
        <row r="4558">
          <cell r="K4558">
            <v>2029</v>
          </cell>
          <cell r="X4558">
            <v>0</v>
          </cell>
          <cell r="AE4558" t="str">
            <v>Improvements to Property</v>
          </cell>
        </row>
        <row r="4559">
          <cell r="K4559">
            <v>2020</v>
          </cell>
          <cell r="X4559">
            <v>21012</v>
          </cell>
          <cell r="AE4559" t="str">
            <v>Meter/Reg Install - Res</v>
          </cell>
        </row>
        <row r="4560">
          <cell r="K4560">
            <v>2020</v>
          </cell>
          <cell r="X4560">
            <v>410004</v>
          </cell>
          <cell r="AE4560" t="str">
            <v>New Revenue Services</v>
          </cell>
        </row>
        <row r="4561">
          <cell r="K4561">
            <v>2022</v>
          </cell>
          <cell r="X4561">
            <v>167783</v>
          </cell>
          <cell r="AE4561" t="str">
            <v>Meter/Reg Install - Comm</v>
          </cell>
        </row>
        <row r="4562">
          <cell r="K4562">
            <v>2019</v>
          </cell>
          <cell r="X4562">
            <v>0</v>
          </cell>
          <cell r="AE4562" t="str">
            <v>Cast Iron/Bare Steel Main Repl.</v>
          </cell>
        </row>
        <row r="4563">
          <cell r="K4563">
            <v>2020</v>
          </cell>
          <cell r="X4563">
            <v>50820</v>
          </cell>
          <cell r="AE4563" t="str">
            <v>PPP Main Replacement</v>
          </cell>
        </row>
        <row r="4564">
          <cell r="K4564">
            <v>2026</v>
          </cell>
          <cell r="X4564">
            <v>87422</v>
          </cell>
          <cell r="AE4564" t="str">
            <v>Transportation Vehicles</v>
          </cell>
        </row>
        <row r="4565">
          <cell r="K4565">
            <v>2022</v>
          </cell>
          <cell r="X4565">
            <v>0</v>
          </cell>
          <cell r="AE4565" t="str">
            <v>Regulators</v>
          </cell>
        </row>
        <row r="4566">
          <cell r="K4566">
            <v>2021</v>
          </cell>
          <cell r="X4566">
            <v>171227</v>
          </cell>
          <cell r="AE4566" t="str">
            <v>Cathodic Protection</v>
          </cell>
        </row>
        <row r="4567">
          <cell r="K4567">
            <v>2018</v>
          </cell>
          <cell r="X4567">
            <v>31061.65</v>
          </cell>
          <cell r="AE4567" t="str">
            <v>Regulators</v>
          </cell>
        </row>
        <row r="4568">
          <cell r="K4568">
            <v>2029</v>
          </cell>
          <cell r="X4568">
            <v>0</v>
          </cell>
          <cell r="AE4568" t="str">
            <v>Office Equipment</v>
          </cell>
        </row>
        <row r="4569">
          <cell r="K4569">
            <v>2019</v>
          </cell>
          <cell r="X4569">
            <v>2496</v>
          </cell>
          <cell r="AE4569" t="str">
            <v>Distribution System Improvements</v>
          </cell>
        </row>
        <row r="4570">
          <cell r="K4570">
            <v>2018</v>
          </cell>
          <cell r="X4570">
            <v>500000</v>
          </cell>
          <cell r="AE4570" t="str">
            <v>Gate-Cedar Hills Rebuild</v>
          </cell>
        </row>
        <row r="4571">
          <cell r="K4571">
            <v>2020</v>
          </cell>
          <cell r="X4571">
            <v>158940</v>
          </cell>
          <cell r="AE4571" t="str">
            <v>PPP Main Replacement</v>
          </cell>
        </row>
        <row r="4572">
          <cell r="K4572">
            <v>2026</v>
          </cell>
          <cell r="X4572">
            <v>56462.64</v>
          </cell>
          <cell r="AE4572" t="str">
            <v>Measuring and Regulation Station Equipment</v>
          </cell>
        </row>
        <row r="4573">
          <cell r="K4573">
            <v>2022</v>
          </cell>
          <cell r="X4573">
            <v>0</v>
          </cell>
          <cell r="AE4573" t="str">
            <v>Misc. Non-Revenue Producing</v>
          </cell>
        </row>
        <row r="4574">
          <cell r="K4574">
            <v>2023</v>
          </cell>
          <cell r="X4574">
            <v>118799</v>
          </cell>
          <cell r="AE4574" t="str">
            <v>Cathodic Protection</v>
          </cell>
        </row>
        <row r="4575">
          <cell r="K4575">
            <v>2026</v>
          </cell>
          <cell r="X4575">
            <v>0</v>
          </cell>
          <cell r="AE4575" t="str">
            <v>New Revenue Mains</v>
          </cell>
        </row>
        <row r="4576">
          <cell r="K4576">
            <v>2020</v>
          </cell>
          <cell r="X4576">
            <v>14711</v>
          </cell>
          <cell r="AE4576" t="str">
            <v>Cathodic Protection</v>
          </cell>
        </row>
        <row r="4577">
          <cell r="K4577">
            <v>2025</v>
          </cell>
          <cell r="X4577">
            <v>427931</v>
          </cell>
          <cell r="AE4577" t="str">
            <v>New Revenue Services</v>
          </cell>
        </row>
        <row r="4578">
          <cell r="K4578">
            <v>2028</v>
          </cell>
          <cell r="X4578">
            <v>830496</v>
          </cell>
          <cell r="AE4578" t="str">
            <v>Distribution System Improvements</v>
          </cell>
        </row>
        <row r="4579">
          <cell r="K4579">
            <v>2028</v>
          </cell>
          <cell r="X4579">
            <v>2997167</v>
          </cell>
          <cell r="AE4579" t="str">
            <v>Municipal Improvements</v>
          </cell>
        </row>
        <row r="4580">
          <cell r="K4580">
            <v>2026</v>
          </cell>
          <cell r="X4580">
            <v>36552</v>
          </cell>
          <cell r="AE4580" t="str">
            <v>Regulators</v>
          </cell>
        </row>
        <row r="4581">
          <cell r="K4581">
            <v>2026</v>
          </cell>
          <cell r="X4581">
            <v>30456</v>
          </cell>
          <cell r="AE4581" t="str">
            <v>Service Line Replacements</v>
          </cell>
        </row>
        <row r="4582">
          <cell r="K4582">
            <v>2022</v>
          </cell>
          <cell r="X4582">
            <v>0</v>
          </cell>
          <cell r="AE4582" t="str">
            <v>Office Equipment</v>
          </cell>
        </row>
        <row r="4583">
          <cell r="K4583">
            <v>2019</v>
          </cell>
          <cell r="X4583">
            <v>0</v>
          </cell>
          <cell r="AE4583" t="str">
            <v>Transportation Vehicles</v>
          </cell>
        </row>
        <row r="4584">
          <cell r="K4584">
            <v>2024</v>
          </cell>
          <cell r="X4584">
            <v>53603</v>
          </cell>
          <cell r="AE4584" t="str">
            <v>Municipal Improvements</v>
          </cell>
        </row>
        <row r="4585">
          <cell r="K4585">
            <v>2025</v>
          </cell>
          <cell r="X4585">
            <v>29712</v>
          </cell>
          <cell r="AE4585" t="str">
            <v>Meter/Reg Install - Res</v>
          </cell>
        </row>
        <row r="4586">
          <cell r="K4586">
            <v>2019</v>
          </cell>
          <cell r="X4586">
            <v>31516</v>
          </cell>
          <cell r="AE4586" t="str">
            <v>Transportation Vehicles</v>
          </cell>
        </row>
        <row r="4587">
          <cell r="K4587">
            <v>2027</v>
          </cell>
          <cell r="X4587">
            <v>0</v>
          </cell>
          <cell r="AE4587" t="str">
            <v>Transportation Vehicles</v>
          </cell>
        </row>
        <row r="4588">
          <cell r="K4588">
            <v>2023</v>
          </cell>
          <cell r="X4588">
            <v>10486.2</v>
          </cell>
          <cell r="AE4588" t="str">
            <v>Measuring and Regulation Station Equipment</v>
          </cell>
        </row>
        <row r="4589">
          <cell r="K4589">
            <v>2023</v>
          </cell>
          <cell r="X4589">
            <v>551.88</v>
          </cell>
          <cell r="AE4589" t="str">
            <v>Measuring and Regulation Station Equipment</v>
          </cell>
        </row>
        <row r="4590">
          <cell r="K4590">
            <v>2020</v>
          </cell>
          <cell r="X4590">
            <v>205000</v>
          </cell>
          <cell r="AE4590" t="str">
            <v>Alternative Fueling Stations</v>
          </cell>
        </row>
        <row r="4591">
          <cell r="K4591">
            <v>2020</v>
          </cell>
          <cell r="X4591">
            <v>0</v>
          </cell>
          <cell r="AE4591" t="str">
            <v>Reimbursable Construction</v>
          </cell>
        </row>
        <row r="4592">
          <cell r="K4592">
            <v>2021</v>
          </cell>
          <cell r="X4592">
            <v>0</v>
          </cell>
          <cell r="AE4592" t="str">
            <v>Misc. Non-Revenue Producing</v>
          </cell>
        </row>
        <row r="4593">
          <cell r="K4593">
            <v>2020</v>
          </cell>
          <cell r="X4593">
            <v>90000</v>
          </cell>
          <cell r="AE4593" t="str">
            <v>US 192 - World Drive to US 27</v>
          </cell>
        </row>
        <row r="4594">
          <cell r="K4594">
            <v>2023</v>
          </cell>
          <cell r="X4594">
            <v>0</v>
          </cell>
          <cell r="AE4594" t="str">
            <v>Tools and Shop Equipment</v>
          </cell>
        </row>
        <row r="4595">
          <cell r="K4595">
            <v>2027</v>
          </cell>
          <cell r="X4595">
            <v>0</v>
          </cell>
          <cell r="AE4595" t="str">
            <v>Power Operated Equipment</v>
          </cell>
        </row>
        <row r="4596">
          <cell r="K4596">
            <v>2026</v>
          </cell>
          <cell r="X4596">
            <v>0</v>
          </cell>
          <cell r="AE4596" t="str">
            <v>Improvements to Property</v>
          </cell>
        </row>
        <row r="4597">
          <cell r="K4597">
            <v>2018</v>
          </cell>
          <cell r="X4597">
            <v>13950</v>
          </cell>
          <cell r="AE4597" t="str">
            <v>Power Operated Equipment</v>
          </cell>
        </row>
        <row r="4598">
          <cell r="K4598">
            <v>2023</v>
          </cell>
          <cell r="X4598">
            <v>0</v>
          </cell>
          <cell r="AE4598" t="str">
            <v>Regulators</v>
          </cell>
        </row>
        <row r="4599">
          <cell r="K4599">
            <v>2018</v>
          </cell>
          <cell r="X4599">
            <v>0</v>
          </cell>
          <cell r="AE4599" t="str">
            <v>Office Equipment</v>
          </cell>
        </row>
        <row r="4600">
          <cell r="K4600">
            <v>2024</v>
          </cell>
          <cell r="X4600">
            <v>53741.88</v>
          </cell>
          <cell r="AE4600" t="str">
            <v>Measuring and Regulation Station Equipment</v>
          </cell>
        </row>
        <row r="4601">
          <cell r="K4601">
            <v>2021</v>
          </cell>
          <cell r="X4601">
            <v>169068</v>
          </cell>
          <cell r="AE4601" t="str">
            <v>Cathodic Protection</v>
          </cell>
        </row>
        <row r="4602">
          <cell r="K4602">
            <v>2027</v>
          </cell>
          <cell r="X4602">
            <v>60923</v>
          </cell>
          <cell r="AE4602" t="str">
            <v>New Revenue Mains</v>
          </cell>
        </row>
        <row r="4603">
          <cell r="K4603">
            <v>2024</v>
          </cell>
          <cell r="X4603">
            <v>107484</v>
          </cell>
          <cell r="AE4603" t="str">
            <v>Distribution System Improvements</v>
          </cell>
        </row>
        <row r="4604">
          <cell r="K4604">
            <v>2025</v>
          </cell>
          <cell r="X4604">
            <v>0</v>
          </cell>
          <cell r="AE4604" t="str">
            <v>New Revenue Mains</v>
          </cell>
        </row>
        <row r="4605">
          <cell r="K4605">
            <v>2028</v>
          </cell>
          <cell r="X4605">
            <v>0</v>
          </cell>
          <cell r="AE4605" t="str">
            <v>New Revenue Mains</v>
          </cell>
        </row>
        <row r="4606">
          <cell r="K4606">
            <v>2025</v>
          </cell>
          <cell r="X4606">
            <v>275427.24</v>
          </cell>
          <cell r="AE4606" t="str">
            <v>Measuring and Regulation Station Equipment</v>
          </cell>
        </row>
        <row r="4607">
          <cell r="K4607">
            <v>2023</v>
          </cell>
          <cell r="X4607">
            <v>0</v>
          </cell>
          <cell r="AE4607" t="str">
            <v>New Revenue Mains</v>
          </cell>
        </row>
        <row r="4608">
          <cell r="K4608">
            <v>2029</v>
          </cell>
          <cell r="X4608">
            <v>13680</v>
          </cell>
          <cell r="AE4608" t="str">
            <v>Municipal Improvements</v>
          </cell>
        </row>
        <row r="4609">
          <cell r="K4609">
            <v>2020</v>
          </cell>
          <cell r="X4609">
            <v>2567</v>
          </cell>
          <cell r="AE4609" t="str">
            <v>Distribution System Improvements</v>
          </cell>
        </row>
        <row r="4610">
          <cell r="K4610">
            <v>2029</v>
          </cell>
          <cell r="X4610">
            <v>1637415</v>
          </cell>
          <cell r="AE4610" t="str">
            <v>Deerfield Beach - Upgrade</v>
          </cell>
        </row>
        <row r="4611">
          <cell r="K4611">
            <v>2027</v>
          </cell>
          <cell r="X4611">
            <v>97464</v>
          </cell>
          <cell r="AE4611" t="str">
            <v>Main Replacements</v>
          </cell>
        </row>
        <row r="4612">
          <cell r="K4612">
            <v>2020</v>
          </cell>
          <cell r="X4612">
            <v>7115400.04</v>
          </cell>
          <cell r="AE4612" t="str">
            <v>Cast Iron/Bare Steel Main Repl.</v>
          </cell>
        </row>
        <row r="4613">
          <cell r="K4613">
            <v>2022</v>
          </cell>
          <cell r="X4613">
            <v>255756</v>
          </cell>
          <cell r="AE4613" t="str">
            <v>Distribution System Improvements</v>
          </cell>
        </row>
        <row r="4614">
          <cell r="K4614">
            <v>2019</v>
          </cell>
          <cell r="X4614">
            <v>0</v>
          </cell>
          <cell r="AE4614" t="str">
            <v>Gate-Big Bend 1 &amp; 2 Turbine Lateral</v>
          </cell>
        </row>
        <row r="4615">
          <cell r="K4615">
            <v>2026</v>
          </cell>
          <cell r="X4615">
            <v>42648</v>
          </cell>
          <cell r="AE4615" t="str">
            <v>New Revenue Services</v>
          </cell>
        </row>
        <row r="4616">
          <cell r="K4616">
            <v>2024</v>
          </cell>
          <cell r="X4616">
            <v>13176</v>
          </cell>
          <cell r="AE4616" t="str">
            <v>Distribution System Improvements</v>
          </cell>
        </row>
        <row r="4617">
          <cell r="K4617">
            <v>2027</v>
          </cell>
          <cell r="X4617">
            <v>0</v>
          </cell>
          <cell r="AE4617" t="str">
            <v>Transportation Vehicles</v>
          </cell>
        </row>
        <row r="4618">
          <cell r="K4618">
            <v>2019</v>
          </cell>
          <cell r="X4618">
            <v>0</v>
          </cell>
          <cell r="AE4618" t="str">
            <v>Office Equipment</v>
          </cell>
        </row>
        <row r="4619">
          <cell r="K4619">
            <v>2025</v>
          </cell>
          <cell r="X4619">
            <v>186624</v>
          </cell>
          <cell r="AE4619" t="str">
            <v>Cathodic Protection</v>
          </cell>
        </row>
        <row r="4620">
          <cell r="K4620">
            <v>2027</v>
          </cell>
          <cell r="X4620">
            <v>25596</v>
          </cell>
          <cell r="AE4620" t="str">
            <v>Improvements to Property</v>
          </cell>
        </row>
        <row r="4621">
          <cell r="K4621">
            <v>2024</v>
          </cell>
          <cell r="X4621">
            <v>5796</v>
          </cell>
          <cell r="AE4621" t="str">
            <v>Regulators</v>
          </cell>
        </row>
        <row r="4622">
          <cell r="K4622">
            <v>2028</v>
          </cell>
          <cell r="X4622">
            <v>78720</v>
          </cell>
          <cell r="AE4622" t="str">
            <v>Improvements to Property</v>
          </cell>
        </row>
        <row r="4623">
          <cell r="K4623">
            <v>2025</v>
          </cell>
          <cell r="X4623">
            <v>0</v>
          </cell>
          <cell r="AE4623" t="str">
            <v>Alternative Fueling Stations</v>
          </cell>
        </row>
        <row r="4624">
          <cell r="K4624">
            <v>2027</v>
          </cell>
          <cell r="X4624">
            <v>448028</v>
          </cell>
          <cell r="AE4624" t="str">
            <v>Transportation Vehicles</v>
          </cell>
        </row>
        <row r="4625">
          <cell r="K4625">
            <v>2027</v>
          </cell>
          <cell r="X4625">
            <v>7680</v>
          </cell>
          <cell r="AE4625" t="str">
            <v>Tools and Shop Equipment</v>
          </cell>
        </row>
        <row r="4626">
          <cell r="K4626">
            <v>2022</v>
          </cell>
          <cell r="X4626">
            <v>0</v>
          </cell>
          <cell r="AE4626" t="str">
            <v>Communication Equipment</v>
          </cell>
        </row>
        <row r="4627">
          <cell r="K4627">
            <v>2028</v>
          </cell>
          <cell r="X4627">
            <v>2048135</v>
          </cell>
          <cell r="AE4627" t="str">
            <v>New Revenue Mains</v>
          </cell>
        </row>
        <row r="4628">
          <cell r="K4628">
            <v>2018</v>
          </cell>
          <cell r="X4628">
            <v>848086.73</v>
          </cell>
          <cell r="AE4628" t="str">
            <v>TPA General Hospital water crossing</v>
          </cell>
        </row>
        <row r="4629">
          <cell r="K4629">
            <v>2024</v>
          </cell>
          <cell r="X4629">
            <v>10727</v>
          </cell>
          <cell r="AE4629" t="str">
            <v>Municipal Improvements</v>
          </cell>
        </row>
        <row r="4630">
          <cell r="K4630">
            <v>2018</v>
          </cell>
          <cell r="X4630">
            <v>19641.04</v>
          </cell>
          <cell r="AE4630" t="str">
            <v>Measuring and Regulation Station Equipment</v>
          </cell>
        </row>
        <row r="4631">
          <cell r="K4631">
            <v>2026</v>
          </cell>
          <cell r="X4631">
            <v>0</v>
          </cell>
          <cell r="AE4631" t="str">
            <v>Office Equipment</v>
          </cell>
        </row>
        <row r="4632">
          <cell r="K4632">
            <v>2018</v>
          </cell>
          <cell r="X4632">
            <v>84338.98</v>
          </cell>
          <cell r="AE4632" t="str">
            <v>Distribution System Improvements</v>
          </cell>
        </row>
        <row r="4633">
          <cell r="K4633">
            <v>2022</v>
          </cell>
          <cell r="X4633">
            <v>0</v>
          </cell>
          <cell r="AE4633" t="str">
            <v>Alternative Fueling Stations</v>
          </cell>
        </row>
        <row r="4634">
          <cell r="K4634">
            <v>2029</v>
          </cell>
          <cell r="X4634">
            <v>328020</v>
          </cell>
          <cell r="AE4634" t="str">
            <v>New Revenue Mains</v>
          </cell>
        </row>
        <row r="4635">
          <cell r="K4635">
            <v>2021</v>
          </cell>
          <cell r="X4635">
            <v>0</v>
          </cell>
          <cell r="AE4635" t="str">
            <v>Office Equipment</v>
          </cell>
        </row>
        <row r="4636">
          <cell r="K4636">
            <v>2028</v>
          </cell>
          <cell r="X4636">
            <v>403224</v>
          </cell>
          <cell r="AE4636" t="str">
            <v>New Revenue Services</v>
          </cell>
        </row>
        <row r="4637">
          <cell r="K4637">
            <v>2026</v>
          </cell>
          <cell r="X4637">
            <v>0</v>
          </cell>
          <cell r="AE4637" t="str">
            <v>Testing and Measuring Equipment</v>
          </cell>
        </row>
        <row r="4638">
          <cell r="K4638">
            <v>2028</v>
          </cell>
          <cell r="X4638">
            <v>59587.92</v>
          </cell>
          <cell r="AE4638" t="str">
            <v>Measuring and Regulation Station Equipment</v>
          </cell>
        </row>
        <row r="4639">
          <cell r="K4639">
            <v>2021</v>
          </cell>
          <cell r="X4639">
            <v>46296</v>
          </cell>
          <cell r="AE4639" t="str">
            <v>Municipal Improvements</v>
          </cell>
        </row>
        <row r="4640">
          <cell r="K4640">
            <v>2024</v>
          </cell>
          <cell r="X4640">
            <v>5652</v>
          </cell>
          <cell r="AE4640" t="str">
            <v>Distribution System Improvements</v>
          </cell>
        </row>
        <row r="4641">
          <cell r="K4641">
            <v>2029</v>
          </cell>
          <cell r="X4641">
            <v>460824</v>
          </cell>
          <cell r="AE4641" t="str">
            <v>Main Replacements</v>
          </cell>
        </row>
        <row r="4642">
          <cell r="K4642">
            <v>2018</v>
          </cell>
          <cell r="X4642">
            <v>0</v>
          </cell>
          <cell r="AE4642" t="str">
            <v>Main-Western Way</v>
          </cell>
        </row>
        <row r="4643">
          <cell r="K4643">
            <v>2028</v>
          </cell>
          <cell r="X4643">
            <v>0</v>
          </cell>
          <cell r="AE4643" t="str">
            <v>Misc. Non-Revenue Producing</v>
          </cell>
        </row>
        <row r="4644">
          <cell r="K4644">
            <v>2025</v>
          </cell>
          <cell r="X4644">
            <v>237732</v>
          </cell>
          <cell r="AE4644" t="str">
            <v>Service Line Replacements</v>
          </cell>
        </row>
        <row r="4645">
          <cell r="K4645">
            <v>2024</v>
          </cell>
          <cell r="X4645">
            <v>2832</v>
          </cell>
          <cell r="AE4645" t="str">
            <v>Distribution System Improvements</v>
          </cell>
        </row>
        <row r="4646">
          <cell r="K4646">
            <v>2020</v>
          </cell>
          <cell r="X4646">
            <v>0</v>
          </cell>
          <cell r="AE4646" t="str">
            <v>Big Bend 1 &amp; 2 Turbine 20" Lateral</v>
          </cell>
        </row>
        <row r="4647">
          <cell r="K4647">
            <v>2024</v>
          </cell>
          <cell r="X4647">
            <v>173952</v>
          </cell>
          <cell r="AE4647" t="str">
            <v>Regulators</v>
          </cell>
        </row>
        <row r="4648">
          <cell r="K4648">
            <v>2024</v>
          </cell>
          <cell r="X4648">
            <v>0</v>
          </cell>
          <cell r="AE4648" t="str">
            <v>Misc. Non-Revenue Producing</v>
          </cell>
        </row>
        <row r="4649">
          <cell r="K4649">
            <v>2018</v>
          </cell>
          <cell r="X4649">
            <v>0</v>
          </cell>
          <cell r="AE4649" t="str">
            <v>Gate-Maple Ave Upgrade</v>
          </cell>
        </row>
        <row r="4650">
          <cell r="K4650">
            <v>2027</v>
          </cell>
          <cell r="X4650">
            <v>554627</v>
          </cell>
          <cell r="AE4650" t="str">
            <v>PPP Main Replacement</v>
          </cell>
        </row>
        <row r="4651">
          <cell r="K4651">
            <v>2018</v>
          </cell>
          <cell r="X4651">
            <v>0</v>
          </cell>
          <cell r="AE4651" t="str">
            <v>Main-Sandlake &amp; International Drive</v>
          </cell>
        </row>
        <row r="4652">
          <cell r="K4652">
            <v>2019</v>
          </cell>
          <cell r="X4652">
            <v>0</v>
          </cell>
          <cell r="AE4652" t="str">
            <v>Office Equipment</v>
          </cell>
        </row>
        <row r="4653">
          <cell r="K4653">
            <v>2019</v>
          </cell>
          <cell r="X4653">
            <v>0</v>
          </cell>
          <cell r="AE4653" t="str">
            <v>Power Operated Equipment</v>
          </cell>
        </row>
        <row r="4654">
          <cell r="K4654">
            <v>2023</v>
          </cell>
          <cell r="X4654">
            <v>162624</v>
          </cell>
          <cell r="AE4654" t="str">
            <v>PPP Main Replacement</v>
          </cell>
        </row>
        <row r="4655">
          <cell r="K4655">
            <v>2029</v>
          </cell>
          <cell r="X4655">
            <v>320016</v>
          </cell>
          <cell r="AE4655" t="str">
            <v>New Revenue Services</v>
          </cell>
        </row>
        <row r="4656">
          <cell r="K4656">
            <v>2021</v>
          </cell>
          <cell r="X4656">
            <v>0</v>
          </cell>
          <cell r="AE4656" t="str">
            <v>Orlando Division Building</v>
          </cell>
        </row>
        <row r="4657">
          <cell r="K4657">
            <v>2027</v>
          </cell>
          <cell r="X4657">
            <v>0</v>
          </cell>
          <cell r="AE4657" t="str">
            <v>Misc. Non-Revenue Producing</v>
          </cell>
        </row>
        <row r="4658">
          <cell r="K4658">
            <v>2028</v>
          </cell>
          <cell r="X4658">
            <v>0</v>
          </cell>
          <cell r="AE4658" t="str">
            <v>New Revenue Mains</v>
          </cell>
        </row>
        <row r="4659">
          <cell r="K4659">
            <v>2028</v>
          </cell>
          <cell r="X4659">
            <v>62447</v>
          </cell>
          <cell r="AE4659" t="str">
            <v>New Revenue Mains</v>
          </cell>
        </row>
        <row r="4660">
          <cell r="K4660">
            <v>2022</v>
          </cell>
          <cell r="X4660">
            <v>0</v>
          </cell>
          <cell r="AE4660" t="str">
            <v>Alternative Fueling Stations</v>
          </cell>
        </row>
        <row r="4661">
          <cell r="K4661">
            <v>2023</v>
          </cell>
          <cell r="X4661">
            <v>0</v>
          </cell>
          <cell r="AE4661" t="str">
            <v>Alternative Fueling Stations</v>
          </cell>
        </row>
        <row r="4662">
          <cell r="K4662">
            <v>2026</v>
          </cell>
          <cell r="X4662">
            <v>0</v>
          </cell>
          <cell r="AE4662" t="str">
            <v>Misc. Non-Revenue Producing</v>
          </cell>
        </row>
        <row r="4663">
          <cell r="K4663">
            <v>2025</v>
          </cell>
          <cell r="X4663">
            <v>0</v>
          </cell>
          <cell r="AE4663" t="str">
            <v>Misc. Non-Revenue Producing</v>
          </cell>
        </row>
        <row r="4664">
          <cell r="K4664">
            <v>2026</v>
          </cell>
          <cell r="X4664">
            <v>0</v>
          </cell>
          <cell r="AE4664" t="str">
            <v>Office Equipment</v>
          </cell>
        </row>
        <row r="4665">
          <cell r="K4665">
            <v>2028</v>
          </cell>
          <cell r="X4665">
            <v>288012</v>
          </cell>
          <cell r="AE4665" t="str">
            <v>Meter/Reg Install - Res</v>
          </cell>
        </row>
        <row r="4666">
          <cell r="K4666">
            <v>2024</v>
          </cell>
          <cell r="X4666">
            <v>76170</v>
          </cell>
          <cell r="AE4666" t="str">
            <v>Deerfield Beach - Upgrade</v>
          </cell>
        </row>
        <row r="4667">
          <cell r="K4667">
            <v>2024</v>
          </cell>
          <cell r="X4667">
            <v>0</v>
          </cell>
          <cell r="AE4667" t="str">
            <v>Testing and Measuring Equipment</v>
          </cell>
        </row>
        <row r="4668">
          <cell r="K4668">
            <v>2029</v>
          </cell>
          <cell r="X4668">
            <v>0</v>
          </cell>
          <cell r="AE4668" t="str">
            <v>Misc. Non-Revenue Producing</v>
          </cell>
        </row>
        <row r="4669">
          <cell r="K4669">
            <v>2023</v>
          </cell>
          <cell r="X4669">
            <v>0</v>
          </cell>
          <cell r="AE4669" t="str">
            <v>Misc. Non-Revenue Producing</v>
          </cell>
        </row>
        <row r="4670">
          <cell r="K4670">
            <v>2022</v>
          </cell>
          <cell r="X4670">
            <v>86099</v>
          </cell>
          <cell r="AE4670" t="str">
            <v>Cathodic Protection</v>
          </cell>
        </row>
        <row r="4671">
          <cell r="K4671">
            <v>2028</v>
          </cell>
          <cell r="X4671">
            <v>24972</v>
          </cell>
          <cell r="AE4671" t="str">
            <v>Main Replacements</v>
          </cell>
        </row>
        <row r="4672">
          <cell r="K4672">
            <v>2025</v>
          </cell>
          <cell r="X4672">
            <v>57492</v>
          </cell>
          <cell r="AE4672" t="str">
            <v>PPP Main Replacement</v>
          </cell>
        </row>
        <row r="4673">
          <cell r="K4673">
            <v>2026</v>
          </cell>
          <cell r="X4673">
            <v>383795</v>
          </cell>
          <cell r="AE4673" t="str">
            <v>Meter/Reg Install - Res</v>
          </cell>
        </row>
        <row r="4674">
          <cell r="K4674">
            <v>2020</v>
          </cell>
          <cell r="X4674">
            <v>0</v>
          </cell>
          <cell r="AE4674" t="str">
            <v>Tools and Shop Equipment</v>
          </cell>
        </row>
        <row r="4675">
          <cell r="K4675">
            <v>2021</v>
          </cell>
          <cell r="X4675">
            <v>46296</v>
          </cell>
          <cell r="AE4675" t="str">
            <v>Municipal Improvements</v>
          </cell>
        </row>
        <row r="4676">
          <cell r="K4676">
            <v>2022</v>
          </cell>
          <cell r="X4676">
            <v>102300</v>
          </cell>
          <cell r="AE4676" t="str">
            <v>Distribution System Improvements</v>
          </cell>
        </row>
        <row r="4677">
          <cell r="K4677">
            <v>2022</v>
          </cell>
          <cell r="X4677">
            <v>21012</v>
          </cell>
          <cell r="AE4677" t="str">
            <v>Main Replacements</v>
          </cell>
        </row>
        <row r="4678">
          <cell r="K4678">
            <v>2026</v>
          </cell>
          <cell r="X4678">
            <v>564625.68000000005</v>
          </cell>
          <cell r="AE4678" t="str">
            <v>Measuring and Regulation Station Equipment</v>
          </cell>
        </row>
        <row r="4679">
          <cell r="K4679">
            <v>2019</v>
          </cell>
          <cell r="X4679">
            <v>25000</v>
          </cell>
          <cell r="AE4679" t="str">
            <v>Snell Is &amp; Brightwaters Water Cross</v>
          </cell>
        </row>
        <row r="4680">
          <cell r="K4680">
            <v>2026</v>
          </cell>
          <cell r="X4680">
            <v>73104</v>
          </cell>
          <cell r="AE4680" t="str">
            <v>Regulators</v>
          </cell>
        </row>
        <row r="4681">
          <cell r="K4681">
            <v>2028</v>
          </cell>
          <cell r="X4681">
            <v>0</v>
          </cell>
          <cell r="AE4681" t="str">
            <v>JAX to DAY Connection Upgrade</v>
          </cell>
        </row>
        <row r="4682">
          <cell r="K4682">
            <v>2027</v>
          </cell>
          <cell r="X4682">
            <v>57874.2</v>
          </cell>
          <cell r="AE4682" t="str">
            <v>Measuring and Regulation Station Equipment</v>
          </cell>
        </row>
        <row r="4683">
          <cell r="K4683">
            <v>2029</v>
          </cell>
          <cell r="X4683">
            <v>32807</v>
          </cell>
          <cell r="AE4683" t="str">
            <v>Service Line Replacements</v>
          </cell>
        </row>
        <row r="4684">
          <cell r="K4684">
            <v>2018</v>
          </cell>
          <cell r="X4684">
            <v>11000</v>
          </cell>
          <cell r="AE4684" t="str">
            <v>Tools and Shop Equipment</v>
          </cell>
        </row>
        <row r="4685">
          <cell r="K4685">
            <v>2024</v>
          </cell>
          <cell r="X4685">
            <v>11592</v>
          </cell>
          <cell r="AE4685" t="str">
            <v>New Revenue Mains</v>
          </cell>
        </row>
        <row r="4686">
          <cell r="K4686">
            <v>2024</v>
          </cell>
          <cell r="X4686">
            <v>53496</v>
          </cell>
          <cell r="AE4686" t="str">
            <v>Improvements to Property</v>
          </cell>
        </row>
        <row r="4687">
          <cell r="K4687">
            <v>2024</v>
          </cell>
          <cell r="X4687">
            <v>7536</v>
          </cell>
          <cell r="AE4687" t="str">
            <v>Meter/Reg Install - Comm</v>
          </cell>
        </row>
        <row r="4688">
          <cell r="K4688">
            <v>2029</v>
          </cell>
          <cell r="X4688">
            <v>0</v>
          </cell>
          <cell r="AE4688" t="str">
            <v>Communication Equipment</v>
          </cell>
        </row>
        <row r="4689">
          <cell r="K4689">
            <v>2022</v>
          </cell>
          <cell r="X4689">
            <v>56568</v>
          </cell>
          <cell r="AE4689" t="str">
            <v>Improvements to Property</v>
          </cell>
        </row>
        <row r="4690">
          <cell r="K4690">
            <v>2028</v>
          </cell>
          <cell r="X4690">
            <v>0</v>
          </cell>
          <cell r="AE4690" t="str">
            <v>Misc. Non-Revenue Producing</v>
          </cell>
        </row>
        <row r="4691">
          <cell r="K4691">
            <v>2020</v>
          </cell>
          <cell r="X4691">
            <v>86154</v>
          </cell>
          <cell r="AE4691" t="str">
            <v>Transportation Vehicles</v>
          </cell>
        </row>
        <row r="4692">
          <cell r="K4692">
            <v>2024</v>
          </cell>
          <cell r="X4692">
            <v>0</v>
          </cell>
          <cell r="AE4692" t="str">
            <v>Alternative Fueling Stations</v>
          </cell>
        </row>
        <row r="4693">
          <cell r="K4693">
            <v>2020</v>
          </cell>
          <cell r="X4693">
            <v>33072</v>
          </cell>
          <cell r="AE4693" t="str">
            <v>Municipal Improvements</v>
          </cell>
        </row>
        <row r="4694">
          <cell r="K4694">
            <v>2021</v>
          </cell>
          <cell r="X4694">
            <v>66155</v>
          </cell>
          <cell r="AE4694" t="str">
            <v>Municipal Improvements</v>
          </cell>
        </row>
        <row r="4695">
          <cell r="K4695">
            <v>2018</v>
          </cell>
          <cell r="X4695">
            <v>0</v>
          </cell>
          <cell r="AE4695" t="str">
            <v>Alternative Fueling Stations</v>
          </cell>
        </row>
        <row r="4696">
          <cell r="K4696">
            <v>2025</v>
          </cell>
          <cell r="X4696">
            <v>23196</v>
          </cell>
          <cell r="AE4696" t="str">
            <v>Main Replacements</v>
          </cell>
        </row>
        <row r="4697">
          <cell r="K4697">
            <v>2020</v>
          </cell>
          <cell r="X4697">
            <v>84048</v>
          </cell>
          <cell r="AE4697" t="str">
            <v>Cathodic Protection</v>
          </cell>
        </row>
        <row r="4698">
          <cell r="K4698">
            <v>2018</v>
          </cell>
          <cell r="X4698">
            <v>223165.85</v>
          </cell>
          <cell r="AE4698" t="str">
            <v>Service Line Replacements</v>
          </cell>
        </row>
        <row r="4699">
          <cell r="K4699">
            <v>2019</v>
          </cell>
          <cell r="X4699">
            <v>0</v>
          </cell>
          <cell r="AE4699" t="str">
            <v>Regulators</v>
          </cell>
        </row>
        <row r="4700">
          <cell r="K4700">
            <v>2018</v>
          </cell>
          <cell r="X4700">
            <v>0</v>
          </cell>
          <cell r="AE4700" t="str">
            <v>New Revenue Mains</v>
          </cell>
        </row>
        <row r="4701">
          <cell r="K4701">
            <v>2026</v>
          </cell>
          <cell r="X4701">
            <v>0</v>
          </cell>
          <cell r="AE4701" t="str">
            <v>Office Equipment</v>
          </cell>
        </row>
        <row r="4702">
          <cell r="K4702">
            <v>2029</v>
          </cell>
          <cell r="X4702">
            <v>0</v>
          </cell>
          <cell r="AE4702" t="str">
            <v>PPP Main Replacement</v>
          </cell>
        </row>
        <row r="4703">
          <cell r="K4703">
            <v>2018</v>
          </cell>
          <cell r="X4703">
            <v>34679.440000000002</v>
          </cell>
          <cell r="AE4703" t="str">
            <v>New Revenue Services</v>
          </cell>
        </row>
        <row r="4704">
          <cell r="K4704">
            <v>2029</v>
          </cell>
          <cell r="X4704">
            <v>0</v>
          </cell>
          <cell r="AE4704" t="str">
            <v>Testing and Measuring Equipment</v>
          </cell>
        </row>
        <row r="4705">
          <cell r="K4705">
            <v>2027</v>
          </cell>
          <cell r="X4705">
            <v>0</v>
          </cell>
          <cell r="AE4705" t="str">
            <v>Power Operated Equipment</v>
          </cell>
        </row>
        <row r="4706">
          <cell r="K4706">
            <v>2018</v>
          </cell>
          <cell r="X4706">
            <v>0</v>
          </cell>
          <cell r="AE4706" t="str">
            <v>Tools and Shop Equipment</v>
          </cell>
        </row>
        <row r="4707">
          <cell r="K4707">
            <v>2018</v>
          </cell>
          <cell r="X4707">
            <v>4000</v>
          </cell>
          <cell r="AE4707" t="str">
            <v>Municipal Improvements</v>
          </cell>
        </row>
        <row r="4708">
          <cell r="K4708">
            <v>2019</v>
          </cell>
          <cell r="X4708">
            <v>2567</v>
          </cell>
          <cell r="AE4708" t="str">
            <v>Meter/Reg Install - Comm</v>
          </cell>
        </row>
        <row r="4709">
          <cell r="K4709">
            <v>2018</v>
          </cell>
          <cell r="X4709">
            <v>689965.14</v>
          </cell>
          <cell r="AE4709" t="str">
            <v>Service Line Replacements</v>
          </cell>
        </row>
        <row r="4710">
          <cell r="K4710">
            <v>2027</v>
          </cell>
          <cell r="X4710">
            <v>186167</v>
          </cell>
          <cell r="AE4710" t="str">
            <v>Municipal Improvements</v>
          </cell>
        </row>
        <row r="4711">
          <cell r="K4711">
            <v>2021</v>
          </cell>
          <cell r="X4711">
            <v>376908</v>
          </cell>
          <cell r="AE4711" t="str">
            <v>New Revenue Services</v>
          </cell>
        </row>
        <row r="4712">
          <cell r="K4712">
            <v>2022</v>
          </cell>
          <cell r="X4712">
            <v>51382.559999999998</v>
          </cell>
          <cell r="AE4712" t="str">
            <v>Measuring and Regulation Station Equipment</v>
          </cell>
        </row>
        <row r="4713">
          <cell r="K4713">
            <v>2022</v>
          </cell>
          <cell r="X4713">
            <v>772668</v>
          </cell>
          <cell r="AE4713" t="str">
            <v>Service Line Replacements</v>
          </cell>
        </row>
        <row r="4714">
          <cell r="K4714">
            <v>2019</v>
          </cell>
          <cell r="X4714">
            <v>7500</v>
          </cell>
          <cell r="AE4714" t="str">
            <v>Measuring and Regulation Station Equipment</v>
          </cell>
        </row>
        <row r="4715">
          <cell r="K4715">
            <v>2022</v>
          </cell>
          <cell r="X4715">
            <v>997500</v>
          </cell>
          <cell r="AE4715" t="str">
            <v>Combee Rd &amp; East Gate to Eaton Park</v>
          </cell>
        </row>
        <row r="4716">
          <cell r="K4716">
            <v>2025</v>
          </cell>
          <cell r="X4716">
            <v>60000</v>
          </cell>
          <cell r="AE4716" t="str">
            <v>Ridgewood to A1A Back Feed</v>
          </cell>
        </row>
        <row r="4717">
          <cell r="K4717">
            <v>2025</v>
          </cell>
          <cell r="X4717">
            <v>0</v>
          </cell>
          <cell r="AE4717" t="str">
            <v>Misc. Non-Revenue Producing</v>
          </cell>
        </row>
        <row r="4718">
          <cell r="K4718">
            <v>2020</v>
          </cell>
          <cell r="X4718">
            <v>945564</v>
          </cell>
          <cell r="AE4718" t="str">
            <v>New Revenue Services</v>
          </cell>
        </row>
        <row r="4719">
          <cell r="K4719">
            <v>2025</v>
          </cell>
          <cell r="X4719">
            <v>11891</v>
          </cell>
          <cell r="AE4719" t="str">
            <v>Cathodic Protection</v>
          </cell>
        </row>
        <row r="4720">
          <cell r="K4720">
            <v>2028</v>
          </cell>
          <cell r="X4720">
            <v>0</v>
          </cell>
          <cell r="AE4720" t="str">
            <v>Tools and Shop Equipment</v>
          </cell>
        </row>
        <row r="4721">
          <cell r="K4721">
            <v>2025</v>
          </cell>
          <cell r="X4721">
            <v>0</v>
          </cell>
          <cell r="AE4721" t="str">
            <v>Improvements to Property</v>
          </cell>
        </row>
        <row r="4722">
          <cell r="K4722">
            <v>2023</v>
          </cell>
          <cell r="X4722">
            <v>11592</v>
          </cell>
          <cell r="AE4722" t="str">
            <v>Tools and Shop Equipment</v>
          </cell>
        </row>
        <row r="4723">
          <cell r="K4723">
            <v>2027</v>
          </cell>
          <cell r="X4723">
            <v>102412</v>
          </cell>
          <cell r="AE4723" t="str">
            <v>Transportation Vehicles</v>
          </cell>
        </row>
        <row r="4724">
          <cell r="K4724">
            <v>2020</v>
          </cell>
          <cell r="X4724">
            <v>538450</v>
          </cell>
          <cell r="AE4724" t="str">
            <v>Transportation Vehicles</v>
          </cell>
        </row>
        <row r="4725">
          <cell r="K4725">
            <v>2029</v>
          </cell>
          <cell r="X4725">
            <v>0</v>
          </cell>
          <cell r="AE4725" t="str">
            <v>Power Operated Equipment</v>
          </cell>
        </row>
        <row r="4726">
          <cell r="K4726">
            <v>2025</v>
          </cell>
          <cell r="X4726">
            <v>82628.160000000003</v>
          </cell>
          <cell r="AE4726" t="str">
            <v>Measuring and Regulation Station Equipment</v>
          </cell>
        </row>
        <row r="4727">
          <cell r="K4727">
            <v>2026</v>
          </cell>
          <cell r="X4727">
            <v>812000</v>
          </cell>
          <cell r="AE4727" t="str">
            <v>Office Equipment</v>
          </cell>
        </row>
        <row r="4728">
          <cell r="K4728">
            <v>2018</v>
          </cell>
          <cell r="X4728">
            <v>32200.5</v>
          </cell>
          <cell r="AE4728" t="str">
            <v>Gate-Orlando Main Rebuild</v>
          </cell>
        </row>
        <row r="4729">
          <cell r="K4729">
            <v>2025</v>
          </cell>
          <cell r="X4729">
            <v>271019</v>
          </cell>
          <cell r="AE4729" t="str">
            <v>Meter/Reg Install - Comm</v>
          </cell>
        </row>
        <row r="4730">
          <cell r="K4730">
            <v>2019</v>
          </cell>
          <cell r="X4730">
            <v>2812500</v>
          </cell>
          <cell r="AE4730" t="str">
            <v>New Revenue Mains</v>
          </cell>
        </row>
        <row r="4731">
          <cell r="K4731">
            <v>2028</v>
          </cell>
          <cell r="X4731">
            <v>3542615</v>
          </cell>
          <cell r="AE4731" t="str">
            <v>Transportation Vehicles</v>
          </cell>
        </row>
        <row r="4732">
          <cell r="K4732">
            <v>2021</v>
          </cell>
          <cell r="X4732">
            <v>0</v>
          </cell>
          <cell r="AE4732" t="str">
            <v>Testing and Measuring Equipment</v>
          </cell>
        </row>
        <row r="4733">
          <cell r="K4733">
            <v>2021</v>
          </cell>
          <cell r="X4733">
            <v>0</v>
          </cell>
          <cell r="AE4733" t="str">
            <v>Office Equipment</v>
          </cell>
        </row>
        <row r="4734">
          <cell r="K4734">
            <v>2027</v>
          </cell>
          <cell r="X4734">
            <v>0</v>
          </cell>
          <cell r="AE4734" t="str">
            <v>Misc. Non-Revenue Producing</v>
          </cell>
        </row>
        <row r="4735">
          <cell r="K4735">
            <v>2020</v>
          </cell>
          <cell r="X4735">
            <v>0</v>
          </cell>
          <cell r="AE4735" t="str">
            <v>Office Equipment</v>
          </cell>
        </row>
        <row r="4736">
          <cell r="K4736">
            <v>2018</v>
          </cell>
          <cell r="X4736">
            <v>2020000</v>
          </cell>
          <cell r="AE4736" t="str">
            <v>New Revenue Mains</v>
          </cell>
        </row>
        <row r="4737">
          <cell r="K4737">
            <v>2029</v>
          </cell>
          <cell r="X4737">
            <v>1180883</v>
          </cell>
          <cell r="AE4737" t="str">
            <v>New Revenue Services</v>
          </cell>
        </row>
        <row r="4738">
          <cell r="K4738">
            <v>2026</v>
          </cell>
          <cell r="X4738">
            <v>0</v>
          </cell>
          <cell r="AE4738" t="str">
            <v>Power Operated Equipment</v>
          </cell>
        </row>
        <row r="4739">
          <cell r="K4739">
            <v>2021</v>
          </cell>
          <cell r="X4739">
            <v>0</v>
          </cell>
          <cell r="AE4739" t="str">
            <v>Alternative Fueling Stations</v>
          </cell>
        </row>
        <row r="4740">
          <cell r="K4740">
            <v>2018</v>
          </cell>
          <cell r="X4740">
            <v>1850</v>
          </cell>
          <cell r="AE4740" t="str">
            <v>New Revenue Services</v>
          </cell>
        </row>
        <row r="4741">
          <cell r="K4741">
            <v>2022</v>
          </cell>
          <cell r="X4741">
            <v>0</v>
          </cell>
          <cell r="AE4741" t="str">
            <v>Transportation Vehicles</v>
          </cell>
        </row>
        <row r="4742">
          <cell r="K4742">
            <v>2027</v>
          </cell>
          <cell r="X4742">
            <v>0</v>
          </cell>
          <cell r="AE4742" t="str">
            <v>Testing and Measuring Equipment</v>
          </cell>
        </row>
        <row r="4743">
          <cell r="K4743">
            <v>2021</v>
          </cell>
          <cell r="X4743">
            <v>525.36</v>
          </cell>
          <cell r="AE4743" t="str">
            <v>Measuring and Regulation Station Equipment</v>
          </cell>
        </row>
        <row r="4744">
          <cell r="K4744">
            <v>2029</v>
          </cell>
          <cell r="X4744">
            <v>0</v>
          </cell>
          <cell r="AE4744" t="str">
            <v>Transportation Vehicles</v>
          </cell>
        </row>
        <row r="4745">
          <cell r="K4745">
            <v>2018</v>
          </cell>
          <cell r="X4745">
            <v>0</v>
          </cell>
          <cell r="AE4745" t="str">
            <v>PPP Main Replacement</v>
          </cell>
        </row>
        <row r="4746">
          <cell r="K4746">
            <v>2022</v>
          </cell>
          <cell r="X4746">
            <v>0</v>
          </cell>
          <cell r="AE4746" t="str">
            <v>Misc. Non-Revenue Producing</v>
          </cell>
        </row>
        <row r="4747">
          <cell r="K4747">
            <v>2018</v>
          </cell>
          <cell r="X4747">
            <v>0</v>
          </cell>
          <cell r="AE4747" t="str">
            <v>Alternative Fueling Stations</v>
          </cell>
        </row>
        <row r="4748">
          <cell r="K4748">
            <v>2025</v>
          </cell>
          <cell r="X4748">
            <v>41268</v>
          </cell>
          <cell r="AE4748" t="str">
            <v>PPP Main Replacement</v>
          </cell>
        </row>
        <row r="4749">
          <cell r="K4749">
            <v>2020</v>
          </cell>
          <cell r="X4749">
            <v>20496</v>
          </cell>
          <cell r="AE4749" t="str">
            <v>Main Replacements</v>
          </cell>
        </row>
        <row r="4750">
          <cell r="K4750">
            <v>2020</v>
          </cell>
          <cell r="X4750">
            <v>0</v>
          </cell>
          <cell r="AE4750" t="str">
            <v>Power Operated Equipment</v>
          </cell>
        </row>
        <row r="4751">
          <cell r="K4751">
            <v>2021</v>
          </cell>
          <cell r="X4751">
            <v>0</v>
          </cell>
          <cell r="AE4751" t="str">
            <v>Improvements to Property</v>
          </cell>
        </row>
        <row r="4752">
          <cell r="K4752">
            <v>2029</v>
          </cell>
          <cell r="X4752">
            <v>0</v>
          </cell>
          <cell r="AE4752" t="str">
            <v>Power Operated Equipment</v>
          </cell>
        </row>
        <row r="4753">
          <cell r="K4753">
            <v>2024</v>
          </cell>
          <cell r="X4753">
            <v>0</v>
          </cell>
          <cell r="AE4753" t="str">
            <v>Office Equipment</v>
          </cell>
        </row>
        <row r="4754">
          <cell r="K4754">
            <v>2027</v>
          </cell>
          <cell r="X4754">
            <v>0</v>
          </cell>
          <cell r="AE4754" t="str">
            <v>Distribution System Improvements</v>
          </cell>
        </row>
        <row r="4755">
          <cell r="K4755">
            <v>2018</v>
          </cell>
          <cell r="X4755">
            <v>0</v>
          </cell>
          <cell r="AE4755" t="str">
            <v>PPP Main Replacement</v>
          </cell>
        </row>
        <row r="4756">
          <cell r="K4756">
            <v>2020</v>
          </cell>
          <cell r="X4756">
            <v>0</v>
          </cell>
          <cell r="AE4756" t="str">
            <v>Undetermined Capital Projects 5yr</v>
          </cell>
        </row>
        <row r="4757">
          <cell r="K4757">
            <v>2019</v>
          </cell>
          <cell r="X4757">
            <v>25620</v>
          </cell>
          <cell r="AE4757" t="str">
            <v>Meter/Reg Install - Res</v>
          </cell>
        </row>
        <row r="4758">
          <cell r="K4758">
            <v>2022</v>
          </cell>
          <cell r="X4758">
            <v>0</v>
          </cell>
          <cell r="AE4758" t="str">
            <v>Misc. Non-Revenue Producing</v>
          </cell>
        </row>
        <row r="4759">
          <cell r="K4759">
            <v>2024</v>
          </cell>
          <cell r="X4759">
            <v>0</v>
          </cell>
          <cell r="AE4759" t="str">
            <v>Office Equipment</v>
          </cell>
        </row>
        <row r="4760">
          <cell r="K4760">
            <v>2020</v>
          </cell>
          <cell r="X4760">
            <v>94804</v>
          </cell>
          <cell r="AE4760" t="str">
            <v>Tools and Shop Equipment</v>
          </cell>
        </row>
        <row r="4761">
          <cell r="K4761">
            <v>2025</v>
          </cell>
          <cell r="X4761">
            <v>13512</v>
          </cell>
          <cell r="AE4761" t="str">
            <v>Distribution System Improvements</v>
          </cell>
        </row>
        <row r="4762">
          <cell r="K4762">
            <v>2023</v>
          </cell>
          <cell r="X4762">
            <v>4415255</v>
          </cell>
          <cell r="AE4762" t="str">
            <v>New Revenue Mains</v>
          </cell>
        </row>
        <row r="4763">
          <cell r="K4763">
            <v>2018</v>
          </cell>
          <cell r="X4763">
            <v>0</v>
          </cell>
          <cell r="AE4763" t="str">
            <v>Misc. Non-Revenue Producing</v>
          </cell>
        </row>
        <row r="4764">
          <cell r="K4764">
            <v>2024</v>
          </cell>
          <cell r="X4764">
            <v>3182087</v>
          </cell>
          <cell r="AE4764" t="str">
            <v>New Revenue Mains</v>
          </cell>
        </row>
        <row r="4765">
          <cell r="K4765">
            <v>2018</v>
          </cell>
          <cell r="X4765">
            <v>4185</v>
          </cell>
          <cell r="AE4765" t="str">
            <v>Power Operated Equipment</v>
          </cell>
        </row>
        <row r="4766">
          <cell r="K4766">
            <v>2023</v>
          </cell>
          <cell r="X4766">
            <v>4644</v>
          </cell>
          <cell r="AE4766" t="str">
            <v>Tools and Shop Equipment</v>
          </cell>
        </row>
        <row r="4767">
          <cell r="K4767">
            <v>2018</v>
          </cell>
          <cell r="X4767">
            <v>0</v>
          </cell>
          <cell r="AE4767" t="str">
            <v>Improvements to Property</v>
          </cell>
        </row>
        <row r="4768">
          <cell r="K4768">
            <v>2020</v>
          </cell>
          <cell r="X4768">
            <v>0</v>
          </cell>
          <cell r="AE4768" t="str">
            <v>Power Operated Equipment</v>
          </cell>
        </row>
        <row r="4769">
          <cell r="K4769">
            <v>2019</v>
          </cell>
          <cell r="X4769">
            <v>0</v>
          </cell>
          <cell r="AE4769" t="str">
            <v>Misc. Non-Revenue Producing</v>
          </cell>
        </row>
        <row r="4770">
          <cell r="K4770">
            <v>2024</v>
          </cell>
          <cell r="X4770">
            <v>56568</v>
          </cell>
          <cell r="AE4770" t="str">
            <v>Service Line Replacements</v>
          </cell>
        </row>
        <row r="4771">
          <cell r="K4771">
            <v>2018</v>
          </cell>
          <cell r="X4771">
            <v>60672.88</v>
          </cell>
          <cell r="AE4771" t="str">
            <v>Regulators</v>
          </cell>
        </row>
        <row r="4772">
          <cell r="K4772">
            <v>2024</v>
          </cell>
          <cell r="X4772">
            <v>66096</v>
          </cell>
          <cell r="AE4772" t="str">
            <v>Meter/Reg Install - Res</v>
          </cell>
        </row>
        <row r="4773">
          <cell r="K4773">
            <v>2020</v>
          </cell>
          <cell r="X4773">
            <v>33000</v>
          </cell>
          <cell r="AE4773" t="str">
            <v>PPP Main Replacement</v>
          </cell>
        </row>
        <row r="4774">
          <cell r="K4774">
            <v>2018</v>
          </cell>
          <cell r="X4774">
            <v>5698.98</v>
          </cell>
          <cell r="AE4774" t="str">
            <v>Meter/Reg Install - Comm</v>
          </cell>
        </row>
        <row r="4775">
          <cell r="K4775">
            <v>2020</v>
          </cell>
          <cell r="X4775">
            <v>1056</v>
          </cell>
          <cell r="AE4775" t="str">
            <v>Meter/Reg Install - Comm</v>
          </cell>
        </row>
        <row r="4776">
          <cell r="K4776">
            <v>2025</v>
          </cell>
          <cell r="X4776">
            <v>0</v>
          </cell>
          <cell r="AE4776" t="str">
            <v>Measuring and Regulation Station Equipment</v>
          </cell>
        </row>
        <row r="4777">
          <cell r="K4777">
            <v>2026</v>
          </cell>
          <cell r="X4777">
            <v>2971.68</v>
          </cell>
          <cell r="AE4777" t="str">
            <v>Measuring and Regulation Station Equipment</v>
          </cell>
        </row>
        <row r="4778">
          <cell r="K4778">
            <v>2019</v>
          </cell>
          <cell r="X4778">
            <v>0</v>
          </cell>
          <cell r="AE4778" t="str">
            <v>Misc. Non-Revenue Producing</v>
          </cell>
        </row>
        <row r="4779">
          <cell r="K4779">
            <v>2022</v>
          </cell>
          <cell r="X4779">
            <v>0</v>
          </cell>
          <cell r="AE4779" t="str">
            <v>Office Equipment</v>
          </cell>
        </row>
        <row r="4780">
          <cell r="K4780">
            <v>2023</v>
          </cell>
          <cell r="X4780">
            <v>0</v>
          </cell>
          <cell r="AE4780" t="str">
            <v>Communication Equipment</v>
          </cell>
        </row>
        <row r="4781">
          <cell r="K4781">
            <v>2018</v>
          </cell>
          <cell r="X4781">
            <v>77190</v>
          </cell>
          <cell r="AE4781" t="str">
            <v>Testing and Measuring Equipment</v>
          </cell>
        </row>
        <row r="4782">
          <cell r="K4782">
            <v>2026</v>
          </cell>
          <cell r="X4782">
            <v>709176</v>
          </cell>
          <cell r="AE4782" t="str">
            <v>Municipal Improvements</v>
          </cell>
        </row>
        <row r="4783">
          <cell r="K4783">
            <v>2023</v>
          </cell>
          <cell r="X4783">
            <v>67884</v>
          </cell>
          <cell r="AE4783" t="str">
            <v>Regulators</v>
          </cell>
        </row>
        <row r="4784">
          <cell r="K4784">
            <v>2020</v>
          </cell>
          <cell r="X4784">
            <v>3000000</v>
          </cell>
          <cell r="AE4784" t="str">
            <v>Field Service Management System</v>
          </cell>
        </row>
        <row r="4785">
          <cell r="K4785">
            <v>2029</v>
          </cell>
          <cell r="X4785">
            <v>295224</v>
          </cell>
          <cell r="AE4785" t="str">
            <v>Meter/Reg Install - Res</v>
          </cell>
        </row>
        <row r="4786">
          <cell r="K4786">
            <v>2029</v>
          </cell>
          <cell r="X4786">
            <v>0</v>
          </cell>
          <cell r="AE4786" t="str">
            <v>Communication Equipment</v>
          </cell>
        </row>
        <row r="4787">
          <cell r="K4787">
            <v>2020</v>
          </cell>
          <cell r="X4787">
            <v>51251</v>
          </cell>
          <cell r="AE4787" t="str">
            <v>Service Line Replacements</v>
          </cell>
        </row>
        <row r="4788">
          <cell r="K4788">
            <v>2025</v>
          </cell>
          <cell r="X4788">
            <v>5796</v>
          </cell>
          <cell r="AE4788" t="str">
            <v>Distribution System Improvements</v>
          </cell>
        </row>
        <row r="4789">
          <cell r="K4789">
            <v>2018</v>
          </cell>
          <cell r="X4789">
            <v>332761.67</v>
          </cell>
          <cell r="AE4789" t="str">
            <v>New Revenue Services</v>
          </cell>
        </row>
        <row r="4790">
          <cell r="K4790">
            <v>2023</v>
          </cell>
          <cell r="X4790">
            <v>0</v>
          </cell>
          <cell r="AE4790" t="str">
            <v>Office Equipment</v>
          </cell>
        </row>
        <row r="4791">
          <cell r="K4791">
            <v>2029</v>
          </cell>
          <cell r="X4791">
            <v>0</v>
          </cell>
          <cell r="AE4791" t="str">
            <v>New Revenue Mains</v>
          </cell>
        </row>
        <row r="4792">
          <cell r="K4792">
            <v>2019</v>
          </cell>
          <cell r="X4792">
            <v>0</v>
          </cell>
          <cell r="AE4792" t="str">
            <v>Cast Iron/Bare Steel Main Repl.</v>
          </cell>
        </row>
        <row r="4793">
          <cell r="K4793">
            <v>2027</v>
          </cell>
          <cell r="X4793">
            <v>0</v>
          </cell>
          <cell r="AE4793" t="str">
            <v>PPP Main Replacement</v>
          </cell>
        </row>
        <row r="4794">
          <cell r="K4794">
            <v>2024</v>
          </cell>
          <cell r="X4794">
            <v>376188</v>
          </cell>
          <cell r="AE4794" t="str">
            <v>Meter/Reg Install - Comm</v>
          </cell>
        </row>
        <row r="4795">
          <cell r="K4795">
            <v>2021</v>
          </cell>
          <cell r="X4795">
            <v>376908</v>
          </cell>
          <cell r="AE4795" t="str">
            <v>New Revenue Services</v>
          </cell>
        </row>
        <row r="4796">
          <cell r="K4796">
            <v>2018</v>
          </cell>
          <cell r="X4796">
            <v>0</v>
          </cell>
          <cell r="AE4796" t="str">
            <v>Measuring and Regulation Station Equipment</v>
          </cell>
        </row>
        <row r="4797">
          <cell r="K4797">
            <v>2026</v>
          </cell>
          <cell r="X4797">
            <v>2985.12</v>
          </cell>
          <cell r="AE4797" t="str">
            <v>Measuring and Regulation Station Equipment</v>
          </cell>
        </row>
        <row r="4798">
          <cell r="K4798">
            <v>2029</v>
          </cell>
          <cell r="X4798">
            <v>2628</v>
          </cell>
          <cell r="AE4798" t="str">
            <v>Meter/Reg Install - Comm</v>
          </cell>
        </row>
        <row r="4799">
          <cell r="K4799">
            <v>2026</v>
          </cell>
          <cell r="X4799">
            <v>0</v>
          </cell>
          <cell r="AE4799" t="str">
            <v>Testing and Measuring Equipment</v>
          </cell>
        </row>
        <row r="4800">
          <cell r="K4800">
            <v>2022</v>
          </cell>
          <cell r="X4800">
            <v>0</v>
          </cell>
          <cell r="AE4800" t="str">
            <v>Office Equipment</v>
          </cell>
        </row>
        <row r="4801">
          <cell r="K4801">
            <v>2026</v>
          </cell>
          <cell r="X4801">
            <v>0</v>
          </cell>
          <cell r="AE4801" t="str">
            <v>New Revenue Mains</v>
          </cell>
        </row>
        <row r="4802">
          <cell r="K4802">
            <v>2022</v>
          </cell>
          <cell r="X4802">
            <v>3090672</v>
          </cell>
          <cell r="AE4802" t="str">
            <v>New Revenue Mains</v>
          </cell>
        </row>
        <row r="4803">
          <cell r="K4803">
            <v>2021</v>
          </cell>
          <cell r="X4803">
            <v>0</v>
          </cell>
          <cell r="AE4803" t="str">
            <v>New Revenue Mains</v>
          </cell>
        </row>
        <row r="4804">
          <cell r="K4804">
            <v>2024</v>
          </cell>
          <cell r="X4804">
            <v>0</v>
          </cell>
          <cell r="AE4804" t="str">
            <v>Main-Replace Sherwood Area</v>
          </cell>
        </row>
        <row r="4805">
          <cell r="K4805">
            <v>2018</v>
          </cell>
          <cell r="X4805">
            <v>0</v>
          </cell>
          <cell r="AE4805" t="str">
            <v>Measuring and Regulation Station Equipment</v>
          </cell>
        </row>
        <row r="4806">
          <cell r="K4806">
            <v>2025</v>
          </cell>
          <cell r="X4806">
            <v>782795</v>
          </cell>
          <cell r="AE4806" t="str">
            <v>New Revenue Services</v>
          </cell>
        </row>
        <row r="4807">
          <cell r="K4807">
            <v>2019</v>
          </cell>
          <cell r="X4807">
            <v>0</v>
          </cell>
          <cell r="AE4807" t="str">
            <v>Undetermined Capital Projects 5yr</v>
          </cell>
        </row>
        <row r="4808">
          <cell r="K4808">
            <v>2020</v>
          </cell>
          <cell r="X4808">
            <v>350000</v>
          </cell>
          <cell r="AE4808" t="str">
            <v>Main-Replace St Joe Hospital</v>
          </cell>
        </row>
        <row r="4809">
          <cell r="K4809">
            <v>2020</v>
          </cell>
          <cell r="X4809">
            <v>420251</v>
          </cell>
          <cell r="AE4809" t="str">
            <v>New Revenue Mains</v>
          </cell>
        </row>
        <row r="4810">
          <cell r="K4810">
            <v>2028</v>
          </cell>
          <cell r="X4810">
            <v>4032264</v>
          </cell>
          <cell r="AE4810" t="str">
            <v>New Revenue Services</v>
          </cell>
        </row>
        <row r="4811">
          <cell r="K4811">
            <v>2024</v>
          </cell>
          <cell r="X4811">
            <v>0</v>
          </cell>
          <cell r="AE4811" t="str">
            <v>Power Operated Equipment</v>
          </cell>
        </row>
        <row r="4812">
          <cell r="K4812">
            <v>2026</v>
          </cell>
          <cell r="X4812">
            <v>265944</v>
          </cell>
          <cell r="AE4812" t="str">
            <v>Municipal Improvements</v>
          </cell>
        </row>
        <row r="4813">
          <cell r="K4813">
            <v>2021</v>
          </cell>
          <cell r="X4813">
            <v>0</v>
          </cell>
          <cell r="AE4813" t="str">
            <v>Tools and Shop Equipment</v>
          </cell>
        </row>
        <row r="4814">
          <cell r="K4814">
            <v>2025</v>
          </cell>
          <cell r="X4814">
            <v>17400</v>
          </cell>
          <cell r="AE4814" t="str">
            <v>New Revenue Services</v>
          </cell>
        </row>
        <row r="4815">
          <cell r="K4815">
            <v>2018</v>
          </cell>
          <cell r="X4815">
            <v>37659.9</v>
          </cell>
          <cell r="AE4815" t="str">
            <v>Meter/Reg Install - Comm</v>
          </cell>
        </row>
        <row r="4816">
          <cell r="K4816">
            <v>2029</v>
          </cell>
          <cell r="X4816">
            <v>0</v>
          </cell>
          <cell r="AE4816" t="str">
            <v>Transportation Vehicles</v>
          </cell>
        </row>
        <row r="4817">
          <cell r="K4817">
            <v>2021</v>
          </cell>
          <cell r="X4817">
            <v>225000.04</v>
          </cell>
          <cell r="AE4817" t="str">
            <v>Cast Iron/Bare Steel Main Repl.</v>
          </cell>
        </row>
        <row r="4818">
          <cell r="K4818">
            <v>2025</v>
          </cell>
          <cell r="X4818">
            <v>22632</v>
          </cell>
          <cell r="AE4818" t="str">
            <v>Main Replacements</v>
          </cell>
        </row>
        <row r="4819">
          <cell r="K4819">
            <v>2025</v>
          </cell>
          <cell r="X4819">
            <v>0</v>
          </cell>
          <cell r="AE4819" t="str">
            <v>Tools and Shop Equipment</v>
          </cell>
        </row>
        <row r="4820">
          <cell r="K4820">
            <v>2028</v>
          </cell>
          <cell r="X4820">
            <v>0</v>
          </cell>
          <cell r="AE4820" t="str">
            <v>Meter/Reg Install - Res</v>
          </cell>
        </row>
        <row r="4821">
          <cell r="K4821">
            <v>2024</v>
          </cell>
          <cell r="X4821">
            <v>57984</v>
          </cell>
          <cell r="AE4821" t="str">
            <v>Regulators</v>
          </cell>
        </row>
        <row r="4822">
          <cell r="K4822">
            <v>2028</v>
          </cell>
          <cell r="X4822">
            <v>44436</v>
          </cell>
          <cell r="AE4822" t="str">
            <v>PPP Main Replacement</v>
          </cell>
        </row>
        <row r="4823">
          <cell r="K4823">
            <v>2027</v>
          </cell>
          <cell r="X4823">
            <v>62051</v>
          </cell>
          <cell r="AE4823" t="str">
            <v>Municipal Improvements</v>
          </cell>
        </row>
        <row r="4824">
          <cell r="K4824">
            <v>2025</v>
          </cell>
          <cell r="X4824">
            <v>0</v>
          </cell>
          <cell r="AE4824" t="str">
            <v>Alternative Fueling Stations</v>
          </cell>
        </row>
        <row r="4825">
          <cell r="K4825">
            <v>2020</v>
          </cell>
          <cell r="X4825">
            <v>0</v>
          </cell>
          <cell r="AE4825" t="str">
            <v>Testing and Measuring Equipment</v>
          </cell>
        </row>
        <row r="4826">
          <cell r="K4826">
            <v>2021</v>
          </cell>
          <cell r="X4826">
            <v>900000.04</v>
          </cell>
          <cell r="AE4826" t="str">
            <v>Cast Iron/Bare Steel Main Repl.</v>
          </cell>
        </row>
        <row r="4827">
          <cell r="K4827">
            <v>2025</v>
          </cell>
          <cell r="X4827">
            <v>374436</v>
          </cell>
          <cell r="AE4827" t="str">
            <v>Meter/Reg Install - Res</v>
          </cell>
        </row>
        <row r="4828">
          <cell r="K4828">
            <v>2023</v>
          </cell>
          <cell r="X4828">
            <v>90515</v>
          </cell>
          <cell r="AE4828" t="str">
            <v>Cathodic Protection</v>
          </cell>
        </row>
        <row r="4829">
          <cell r="K4829">
            <v>2026</v>
          </cell>
          <cell r="X4829">
            <v>564625.68000000005</v>
          </cell>
          <cell r="AE4829" t="str">
            <v>Measuring and Regulation Station Equipment</v>
          </cell>
        </row>
        <row r="4830">
          <cell r="K4830">
            <v>2021</v>
          </cell>
          <cell r="X4830">
            <v>0</v>
          </cell>
          <cell r="AE4830" t="str">
            <v>Misc. Non-Revenue Producing</v>
          </cell>
        </row>
        <row r="4831">
          <cell r="K4831">
            <v>2022</v>
          </cell>
          <cell r="X4831">
            <v>728124</v>
          </cell>
          <cell r="AE4831" t="str">
            <v>PPP Main Replacement</v>
          </cell>
        </row>
        <row r="4832">
          <cell r="K4832">
            <v>2029</v>
          </cell>
          <cell r="X4832">
            <v>0</v>
          </cell>
          <cell r="AE4832" t="str">
            <v>Misc. Non-Revenue Producing</v>
          </cell>
        </row>
        <row r="4833">
          <cell r="K4833">
            <v>2022</v>
          </cell>
          <cell r="X4833">
            <v>0</v>
          </cell>
          <cell r="AE4833" t="str">
            <v>New Revenue Mains</v>
          </cell>
        </row>
        <row r="4834">
          <cell r="K4834">
            <v>2018</v>
          </cell>
          <cell r="X4834">
            <v>1860</v>
          </cell>
          <cell r="AE4834" t="str">
            <v>Meter/Reg Install - Comm</v>
          </cell>
        </row>
        <row r="4835">
          <cell r="K4835">
            <v>2027</v>
          </cell>
          <cell r="X4835">
            <v>25000</v>
          </cell>
          <cell r="AE4835" t="str">
            <v>JAX to DAY Connection Upgrade</v>
          </cell>
        </row>
        <row r="4836">
          <cell r="K4836">
            <v>2020</v>
          </cell>
          <cell r="X4836">
            <v>0</v>
          </cell>
          <cell r="AE4836" t="str">
            <v>Power Operated Equipment</v>
          </cell>
        </row>
        <row r="4837">
          <cell r="K4837">
            <v>2027</v>
          </cell>
          <cell r="X4837">
            <v>15516</v>
          </cell>
          <cell r="AE4837" t="str">
            <v>Municipal Improvements</v>
          </cell>
        </row>
        <row r="4838">
          <cell r="K4838">
            <v>2022</v>
          </cell>
          <cell r="X4838">
            <v>0</v>
          </cell>
          <cell r="AE4838" t="str">
            <v>Office Equipment</v>
          </cell>
        </row>
        <row r="4839">
          <cell r="K4839">
            <v>2026</v>
          </cell>
          <cell r="X4839">
            <v>59100</v>
          </cell>
          <cell r="AE4839" t="str">
            <v>Municipal Improvements</v>
          </cell>
        </row>
        <row r="4840">
          <cell r="K4840">
            <v>2022</v>
          </cell>
          <cell r="X4840">
            <v>0</v>
          </cell>
          <cell r="AE4840" t="str">
            <v>Office Equipment</v>
          </cell>
        </row>
        <row r="4841">
          <cell r="K4841">
            <v>2025</v>
          </cell>
          <cell r="X4841">
            <v>4142572</v>
          </cell>
          <cell r="AE4841" t="str">
            <v>Meters</v>
          </cell>
        </row>
        <row r="4842">
          <cell r="K4842">
            <v>2027</v>
          </cell>
          <cell r="X4842">
            <v>86811.24</v>
          </cell>
          <cell r="AE4842" t="str">
            <v>Measuring and Regulation Station Equipment</v>
          </cell>
        </row>
        <row r="4843">
          <cell r="K4843">
            <v>2029</v>
          </cell>
          <cell r="X4843">
            <v>425627</v>
          </cell>
          <cell r="AE4843" t="str">
            <v>Meter/Reg Install - Comm</v>
          </cell>
        </row>
        <row r="4844">
          <cell r="K4844">
            <v>2024</v>
          </cell>
          <cell r="X4844">
            <v>34788</v>
          </cell>
          <cell r="AE4844" t="str">
            <v>Regulators</v>
          </cell>
        </row>
        <row r="4845">
          <cell r="K4845">
            <v>2022</v>
          </cell>
          <cell r="X4845">
            <v>0</v>
          </cell>
          <cell r="AE4845" t="str">
            <v>Undetermined Capital Projects 5yr</v>
          </cell>
        </row>
        <row r="4846">
          <cell r="K4846">
            <v>2019</v>
          </cell>
          <cell r="X4846">
            <v>31500</v>
          </cell>
          <cell r="AE4846" t="str">
            <v>Municipal Improvements</v>
          </cell>
        </row>
        <row r="4847">
          <cell r="K4847">
            <v>2026</v>
          </cell>
          <cell r="X4847">
            <v>0</v>
          </cell>
          <cell r="AE4847" t="str">
            <v>Transportation Vehicles</v>
          </cell>
        </row>
        <row r="4848">
          <cell r="K4848">
            <v>2029</v>
          </cell>
          <cell r="X4848">
            <v>0</v>
          </cell>
          <cell r="AE4848" t="str">
            <v>Transportation Vehicles</v>
          </cell>
        </row>
        <row r="4849">
          <cell r="K4849">
            <v>2019</v>
          </cell>
          <cell r="X4849">
            <v>0</v>
          </cell>
          <cell r="AE4849" t="str">
            <v>Misc. Non-Revenue Producing</v>
          </cell>
        </row>
        <row r="4850">
          <cell r="K4850">
            <v>2018</v>
          </cell>
          <cell r="X4850">
            <v>5640</v>
          </cell>
          <cell r="AE4850" t="str">
            <v>Meter/Reg Install - Res</v>
          </cell>
        </row>
        <row r="4851">
          <cell r="K4851">
            <v>2027</v>
          </cell>
          <cell r="X4851">
            <v>280992</v>
          </cell>
          <cell r="AE4851" t="str">
            <v>Meter/Reg Install - Res</v>
          </cell>
        </row>
        <row r="4852">
          <cell r="K4852">
            <v>2029</v>
          </cell>
          <cell r="X4852">
            <v>51204</v>
          </cell>
          <cell r="AE4852" t="str">
            <v>Main Replacements</v>
          </cell>
        </row>
        <row r="4853">
          <cell r="K4853">
            <v>2023</v>
          </cell>
          <cell r="X4853">
            <v>0</v>
          </cell>
          <cell r="AE4853" t="str">
            <v>Misc. Non-Revenue Producing</v>
          </cell>
        </row>
        <row r="4854">
          <cell r="K4854">
            <v>2029</v>
          </cell>
          <cell r="X4854">
            <v>390936</v>
          </cell>
          <cell r="AE4854" t="str">
            <v>Municipal Improvements</v>
          </cell>
        </row>
        <row r="4855">
          <cell r="K4855">
            <v>2024</v>
          </cell>
          <cell r="X4855">
            <v>0</v>
          </cell>
          <cell r="AE4855" t="str">
            <v>Tools and Shop Equipment</v>
          </cell>
        </row>
        <row r="4856">
          <cell r="K4856">
            <v>2018</v>
          </cell>
          <cell r="X4856">
            <v>0</v>
          </cell>
          <cell r="AE4856" t="str">
            <v>NoPetro Charlotte County Schools</v>
          </cell>
        </row>
        <row r="4857">
          <cell r="K4857">
            <v>2020</v>
          </cell>
          <cell r="X4857">
            <v>10511</v>
          </cell>
          <cell r="AE4857" t="str">
            <v>New Revenue Mains</v>
          </cell>
        </row>
        <row r="4858">
          <cell r="K4858">
            <v>2023</v>
          </cell>
          <cell r="X4858">
            <v>40584</v>
          </cell>
          <cell r="AE4858" t="str">
            <v>Improvements to Property</v>
          </cell>
        </row>
        <row r="4859">
          <cell r="K4859">
            <v>2019</v>
          </cell>
          <cell r="X4859">
            <v>42000</v>
          </cell>
          <cell r="AE4859" t="str">
            <v>Municipal Improvements</v>
          </cell>
        </row>
        <row r="4860">
          <cell r="K4860">
            <v>2028</v>
          </cell>
          <cell r="X4860">
            <v>26236</v>
          </cell>
          <cell r="AE4860" t="str">
            <v>Improvements to Property</v>
          </cell>
        </row>
        <row r="4861">
          <cell r="K4861">
            <v>2023</v>
          </cell>
          <cell r="X4861">
            <v>579850</v>
          </cell>
          <cell r="AE4861" t="str">
            <v>Transportation Vehicles</v>
          </cell>
        </row>
        <row r="4862">
          <cell r="K4862">
            <v>2022</v>
          </cell>
          <cell r="X4862">
            <v>0</v>
          </cell>
          <cell r="AE4862" t="str">
            <v>Regulators</v>
          </cell>
        </row>
        <row r="4863">
          <cell r="K4863">
            <v>2020</v>
          </cell>
          <cell r="X4863">
            <v>6144</v>
          </cell>
          <cell r="AE4863" t="str">
            <v>Meter/Reg Install - Res</v>
          </cell>
        </row>
        <row r="4864">
          <cell r="K4864">
            <v>2028</v>
          </cell>
          <cell r="X4864">
            <v>4995455</v>
          </cell>
          <cell r="AE4864" t="str">
            <v>New Revenue Mains</v>
          </cell>
        </row>
        <row r="4865">
          <cell r="K4865">
            <v>2020</v>
          </cell>
          <cell r="X4865">
            <v>11940</v>
          </cell>
          <cell r="AE4865" t="str">
            <v>Distribution System Improvements</v>
          </cell>
        </row>
        <row r="4866">
          <cell r="K4866">
            <v>2019</v>
          </cell>
          <cell r="X4866">
            <v>0</v>
          </cell>
          <cell r="AE4866" t="str">
            <v>Communication Equipment</v>
          </cell>
        </row>
        <row r="4867">
          <cell r="K4867">
            <v>2019</v>
          </cell>
          <cell r="X4867">
            <v>0</v>
          </cell>
          <cell r="AE4867" t="str">
            <v>West Rock paper mill 22 MW CHP</v>
          </cell>
        </row>
        <row r="4868">
          <cell r="K4868">
            <v>2024</v>
          </cell>
          <cell r="X4868">
            <v>0</v>
          </cell>
          <cell r="AE4868" t="str">
            <v>Transportation Vehicles</v>
          </cell>
        </row>
        <row r="4869">
          <cell r="K4869">
            <v>2018</v>
          </cell>
          <cell r="X4869">
            <v>0</v>
          </cell>
          <cell r="AE4869" t="str">
            <v>PPP Main Replacement</v>
          </cell>
        </row>
        <row r="4870">
          <cell r="K4870">
            <v>2022</v>
          </cell>
          <cell r="X4870">
            <v>66228</v>
          </cell>
          <cell r="AE4870" t="str">
            <v>Cathodic Protection</v>
          </cell>
        </row>
        <row r="4871">
          <cell r="K4871">
            <v>2026</v>
          </cell>
          <cell r="X4871">
            <v>0</v>
          </cell>
          <cell r="AE4871" t="str">
            <v>Misc. Non-Revenue Producing</v>
          </cell>
        </row>
        <row r="4872">
          <cell r="K4872">
            <v>2020</v>
          </cell>
          <cell r="X4872">
            <v>928620</v>
          </cell>
          <cell r="AE4872" t="str">
            <v>Distribution System Improvements</v>
          </cell>
        </row>
        <row r="4873">
          <cell r="K4873">
            <v>2029</v>
          </cell>
          <cell r="X4873">
            <v>0</v>
          </cell>
          <cell r="AE4873" t="str">
            <v>Communication Equipment</v>
          </cell>
        </row>
        <row r="4874">
          <cell r="K4874">
            <v>2028</v>
          </cell>
          <cell r="X4874">
            <v>99912</v>
          </cell>
          <cell r="AE4874" t="str">
            <v>Main Replacements</v>
          </cell>
        </row>
        <row r="4875">
          <cell r="K4875">
            <v>2025</v>
          </cell>
          <cell r="X4875">
            <v>200004</v>
          </cell>
          <cell r="AE4875" t="str">
            <v>Main Replacements</v>
          </cell>
        </row>
        <row r="4876">
          <cell r="K4876">
            <v>2026</v>
          </cell>
          <cell r="X4876">
            <v>5940</v>
          </cell>
          <cell r="AE4876" t="str">
            <v>Distribution System Improvements</v>
          </cell>
        </row>
        <row r="4877">
          <cell r="K4877">
            <v>2020</v>
          </cell>
          <cell r="X4877">
            <v>0</v>
          </cell>
          <cell r="AE4877" t="str">
            <v>Misc. Non-Revenue Producing</v>
          </cell>
        </row>
        <row r="4878">
          <cell r="K4878">
            <v>2022</v>
          </cell>
          <cell r="X4878">
            <v>110376</v>
          </cell>
          <cell r="AE4878" t="str">
            <v>Regulators</v>
          </cell>
        </row>
        <row r="4879">
          <cell r="K4879">
            <v>2022</v>
          </cell>
          <cell r="X4879">
            <v>323064</v>
          </cell>
          <cell r="AE4879" t="str">
            <v>New Revenue Services</v>
          </cell>
        </row>
        <row r="4880">
          <cell r="K4880">
            <v>2022</v>
          </cell>
          <cell r="X4880">
            <v>0</v>
          </cell>
          <cell r="AE4880" t="str">
            <v>County Line Road Feed - N Gate</v>
          </cell>
        </row>
        <row r="4881">
          <cell r="K4881">
            <v>2029</v>
          </cell>
          <cell r="X4881">
            <v>3936</v>
          </cell>
          <cell r="AE4881" t="str">
            <v>Meter/Reg Install - Res</v>
          </cell>
        </row>
        <row r="4882">
          <cell r="K4882">
            <v>2025</v>
          </cell>
          <cell r="X4882">
            <v>14496</v>
          </cell>
          <cell r="AE4882" t="str">
            <v>Distribution System Improvements</v>
          </cell>
        </row>
        <row r="4883">
          <cell r="K4883">
            <v>2022</v>
          </cell>
          <cell r="X4883">
            <v>73536</v>
          </cell>
          <cell r="AE4883" t="str">
            <v>Tools and Shop Equipment</v>
          </cell>
        </row>
        <row r="4884">
          <cell r="K4884">
            <v>2020</v>
          </cell>
          <cell r="X4884">
            <v>0</v>
          </cell>
          <cell r="AE4884" t="str">
            <v>Gerdau Steel/Yellowater Rd</v>
          </cell>
        </row>
        <row r="4885">
          <cell r="K4885">
            <v>2019</v>
          </cell>
          <cell r="X4885">
            <v>20496</v>
          </cell>
          <cell r="AE4885" t="str">
            <v>New Revenue Services</v>
          </cell>
        </row>
        <row r="4886">
          <cell r="K4886">
            <v>2025</v>
          </cell>
          <cell r="X4886">
            <v>527904</v>
          </cell>
          <cell r="AE4886" t="str">
            <v>PPP Main Replacement</v>
          </cell>
        </row>
        <row r="4887">
          <cell r="K4887">
            <v>2025</v>
          </cell>
          <cell r="X4887">
            <v>0</v>
          </cell>
          <cell r="AE4887" t="str">
            <v>Misc. Non-Revenue Producing</v>
          </cell>
        </row>
        <row r="4888">
          <cell r="K4888">
            <v>2028</v>
          </cell>
          <cell r="X4888">
            <v>399635</v>
          </cell>
          <cell r="AE4888" t="str">
            <v>Main Replacements</v>
          </cell>
        </row>
        <row r="4889">
          <cell r="K4889">
            <v>2021</v>
          </cell>
          <cell r="X4889">
            <v>0</v>
          </cell>
          <cell r="AE4889" t="str">
            <v>Tools and Shop Equipment</v>
          </cell>
        </row>
        <row r="4890">
          <cell r="K4890">
            <v>2027</v>
          </cell>
          <cell r="X4890">
            <v>0</v>
          </cell>
          <cell r="AE4890" t="str">
            <v>Communication Equipment</v>
          </cell>
        </row>
        <row r="4891">
          <cell r="K4891">
            <v>2024</v>
          </cell>
          <cell r="X4891">
            <v>0</v>
          </cell>
          <cell r="AE4891" t="str">
            <v>Misc. Non-Revenue Producing</v>
          </cell>
        </row>
        <row r="4892">
          <cell r="K4892">
            <v>2024</v>
          </cell>
          <cell r="X4892">
            <v>565.67999999999995</v>
          </cell>
          <cell r="AE4892" t="str">
            <v>Measuring and Regulation Station Equipment</v>
          </cell>
        </row>
        <row r="4893">
          <cell r="K4893">
            <v>2028</v>
          </cell>
          <cell r="X4893">
            <v>0</v>
          </cell>
          <cell r="AE4893" t="str">
            <v>Tools and Shop Equipment</v>
          </cell>
        </row>
        <row r="4894">
          <cell r="K4894">
            <v>2019</v>
          </cell>
          <cell r="X4894">
            <v>30744</v>
          </cell>
          <cell r="AE4894" t="str">
            <v>Meter/Reg Install - Res</v>
          </cell>
        </row>
        <row r="4895">
          <cell r="K4895">
            <v>2023</v>
          </cell>
          <cell r="X4895">
            <v>0</v>
          </cell>
          <cell r="AE4895" t="str">
            <v>Improvements to Property</v>
          </cell>
        </row>
        <row r="4896">
          <cell r="K4896">
            <v>2023</v>
          </cell>
          <cell r="X4896">
            <v>0</v>
          </cell>
          <cell r="AE4896" t="str">
            <v>Office Equipment</v>
          </cell>
        </row>
        <row r="4897">
          <cell r="K4897">
            <v>2024</v>
          </cell>
          <cell r="X4897">
            <v>9276</v>
          </cell>
          <cell r="AE4897" t="str">
            <v>Meter/Reg Install - Comm</v>
          </cell>
        </row>
        <row r="4898">
          <cell r="K4898">
            <v>2029</v>
          </cell>
          <cell r="X4898">
            <v>2099339</v>
          </cell>
          <cell r="AE4898" t="str">
            <v>New Revenue Mains</v>
          </cell>
        </row>
        <row r="4899">
          <cell r="K4899">
            <v>2023</v>
          </cell>
          <cell r="X4899">
            <v>0</v>
          </cell>
          <cell r="AE4899" t="str">
            <v>Misc. Non-Revenue Producing</v>
          </cell>
        </row>
        <row r="4900">
          <cell r="K4900">
            <v>2022</v>
          </cell>
          <cell r="X4900">
            <v>277835</v>
          </cell>
          <cell r="AE4900" t="str">
            <v>Municipal Improvements</v>
          </cell>
        </row>
        <row r="4901">
          <cell r="K4901">
            <v>2018</v>
          </cell>
          <cell r="X4901">
            <v>144798.84</v>
          </cell>
          <cell r="AE4901" t="str">
            <v>Alternative Fueling Stations</v>
          </cell>
        </row>
        <row r="4902">
          <cell r="K4902">
            <v>2028</v>
          </cell>
          <cell r="X4902">
            <v>403224</v>
          </cell>
          <cell r="AE4902" t="str">
            <v>Meter/Reg Install - Res</v>
          </cell>
        </row>
        <row r="4903">
          <cell r="K4903">
            <v>2019</v>
          </cell>
          <cell r="X4903">
            <v>0</v>
          </cell>
          <cell r="AE4903" t="str">
            <v>Main Replace-Orient Road in Tampa</v>
          </cell>
        </row>
        <row r="4904">
          <cell r="K4904">
            <v>2028</v>
          </cell>
          <cell r="X4904">
            <v>0</v>
          </cell>
          <cell r="AE4904" t="str">
            <v>Misc. Non-Revenue Producing</v>
          </cell>
        </row>
        <row r="4905">
          <cell r="K4905">
            <v>2022</v>
          </cell>
          <cell r="X4905">
            <v>0</v>
          </cell>
          <cell r="AE4905" t="str">
            <v>Office Equipment</v>
          </cell>
        </row>
        <row r="4906">
          <cell r="K4906">
            <v>2020</v>
          </cell>
          <cell r="X4906">
            <v>0</v>
          </cell>
          <cell r="AE4906" t="str">
            <v>Communication Equipment</v>
          </cell>
        </row>
        <row r="4907">
          <cell r="K4907">
            <v>2018</v>
          </cell>
          <cell r="X4907">
            <v>162281.79</v>
          </cell>
          <cell r="AE4907" t="str">
            <v>Main Replacements</v>
          </cell>
        </row>
        <row r="4908">
          <cell r="K4908">
            <v>2028</v>
          </cell>
          <cell r="X4908">
            <v>2585771</v>
          </cell>
          <cell r="AE4908" t="str">
            <v>New Revenue Mains</v>
          </cell>
        </row>
        <row r="4909">
          <cell r="K4909">
            <v>2029</v>
          </cell>
          <cell r="X4909">
            <v>0</v>
          </cell>
          <cell r="AE4909" t="str">
            <v>Power Operated Equipment</v>
          </cell>
        </row>
        <row r="4910">
          <cell r="K4910">
            <v>2023</v>
          </cell>
          <cell r="X4910">
            <v>0</v>
          </cell>
          <cell r="AE4910" t="str">
            <v>Misc. Non-Revenue Producing</v>
          </cell>
        </row>
        <row r="4911">
          <cell r="K4911">
            <v>2019</v>
          </cell>
          <cell r="X4911">
            <v>0</v>
          </cell>
          <cell r="AE4911" t="str">
            <v>Panama City Airport-WestRock</v>
          </cell>
        </row>
        <row r="4912">
          <cell r="K4912">
            <v>2022</v>
          </cell>
          <cell r="X4912">
            <v>538.44000000000005</v>
          </cell>
          <cell r="AE4912" t="str">
            <v>Measuring and Regulation Station Equipment</v>
          </cell>
        </row>
        <row r="4913">
          <cell r="K4913">
            <v>2028</v>
          </cell>
          <cell r="X4913">
            <v>656045</v>
          </cell>
          <cell r="AE4913" t="str">
            <v>Improvements to Property</v>
          </cell>
        </row>
        <row r="4914">
          <cell r="K4914">
            <v>2023</v>
          </cell>
          <cell r="X4914">
            <v>888311</v>
          </cell>
          <cell r="AE4914" t="str">
            <v>Main Replacements</v>
          </cell>
        </row>
        <row r="4915">
          <cell r="K4915">
            <v>2026</v>
          </cell>
          <cell r="X4915">
            <v>58932</v>
          </cell>
          <cell r="AE4915" t="str">
            <v>PPP Main Replacement</v>
          </cell>
        </row>
        <row r="4916">
          <cell r="K4916">
            <v>2018</v>
          </cell>
          <cell r="X4916">
            <v>0</v>
          </cell>
          <cell r="AE4916" t="str">
            <v>Tools and Shop Equipment</v>
          </cell>
        </row>
        <row r="4917">
          <cell r="K4917">
            <v>2020</v>
          </cell>
          <cell r="X4917">
            <v>0</v>
          </cell>
          <cell r="AE4917" t="str">
            <v>Transportation Vehicles</v>
          </cell>
        </row>
        <row r="4918">
          <cell r="K4918">
            <v>2021</v>
          </cell>
          <cell r="X4918">
            <v>29076</v>
          </cell>
          <cell r="AE4918" t="str">
            <v>Meter/Reg Install - Res</v>
          </cell>
        </row>
        <row r="4919">
          <cell r="K4919">
            <v>2023</v>
          </cell>
          <cell r="X4919">
            <v>675311</v>
          </cell>
          <cell r="AE4919" t="str">
            <v>PPP Main Replacement</v>
          </cell>
        </row>
        <row r="4920">
          <cell r="K4920">
            <v>2019</v>
          </cell>
          <cell r="X4920">
            <v>0</v>
          </cell>
          <cell r="AE4920" t="str">
            <v>Misc. Non-Revenue Producing</v>
          </cell>
        </row>
        <row r="4921">
          <cell r="K4921">
            <v>2018</v>
          </cell>
          <cell r="X4921">
            <v>0</v>
          </cell>
          <cell r="AE4921" t="str">
            <v>Communication Equipment</v>
          </cell>
        </row>
        <row r="4922">
          <cell r="K4922">
            <v>2029</v>
          </cell>
          <cell r="X4922">
            <v>0</v>
          </cell>
          <cell r="AE4922" t="str">
            <v>Improvements to Property</v>
          </cell>
        </row>
        <row r="4923">
          <cell r="K4923">
            <v>2026</v>
          </cell>
          <cell r="X4923">
            <v>0</v>
          </cell>
          <cell r="AE4923" t="str">
            <v>Office Equipment</v>
          </cell>
        </row>
        <row r="4924">
          <cell r="K4924">
            <v>2020</v>
          </cell>
          <cell r="X4924">
            <v>44099</v>
          </cell>
          <cell r="AE4924" t="str">
            <v>Municipal Improvements</v>
          </cell>
        </row>
        <row r="4925">
          <cell r="K4925">
            <v>2021</v>
          </cell>
          <cell r="X4925">
            <v>1140000</v>
          </cell>
          <cell r="AE4925" t="str">
            <v>County Line Road Feed - N Gate</v>
          </cell>
        </row>
        <row r="4926">
          <cell r="K4926">
            <v>2020</v>
          </cell>
          <cell r="X4926">
            <v>0</v>
          </cell>
          <cell r="AE4926" t="str">
            <v>Improvements to Property</v>
          </cell>
        </row>
        <row r="4927">
          <cell r="K4927">
            <v>2022</v>
          </cell>
          <cell r="X4927">
            <v>5243</v>
          </cell>
          <cell r="AE4927" t="str">
            <v>Meter/Reg Install - Comm</v>
          </cell>
        </row>
        <row r="4928">
          <cell r="K4928">
            <v>2024</v>
          </cell>
          <cell r="X4928">
            <v>12756</v>
          </cell>
          <cell r="AE4928" t="str">
            <v>Meter/Reg Install - Comm</v>
          </cell>
        </row>
        <row r="4929">
          <cell r="K4929">
            <v>2026</v>
          </cell>
          <cell r="X4929">
            <v>803712</v>
          </cell>
          <cell r="AE4929" t="str">
            <v>PPP Main Replacement</v>
          </cell>
        </row>
        <row r="4930">
          <cell r="K4930">
            <v>2019</v>
          </cell>
          <cell r="X4930">
            <v>480000</v>
          </cell>
          <cell r="AE4930" t="str">
            <v>Main-Replace-Las Olas Blvd</v>
          </cell>
        </row>
        <row r="4931">
          <cell r="K4931">
            <v>2029</v>
          </cell>
          <cell r="X4931">
            <v>0</v>
          </cell>
          <cell r="AE4931" t="str">
            <v>PPP Main Replacement</v>
          </cell>
        </row>
        <row r="4932">
          <cell r="K4932">
            <v>2021</v>
          </cell>
          <cell r="X4932">
            <v>19391</v>
          </cell>
          <cell r="AE4932" t="str">
            <v>New Revenue Services</v>
          </cell>
        </row>
        <row r="4933">
          <cell r="K4933">
            <v>2026</v>
          </cell>
          <cell r="X4933">
            <v>7128</v>
          </cell>
          <cell r="AE4933" t="str">
            <v>Meter/Reg Install - Res</v>
          </cell>
        </row>
        <row r="4934">
          <cell r="K4934">
            <v>2029</v>
          </cell>
          <cell r="X4934">
            <v>0</v>
          </cell>
          <cell r="AE4934" t="str">
            <v>Alternative Fueling Stations</v>
          </cell>
        </row>
        <row r="4935">
          <cell r="K4935">
            <v>2021</v>
          </cell>
          <cell r="X4935">
            <v>0</v>
          </cell>
          <cell r="AE4935" t="str">
            <v>Improvements to Property</v>
          </cell>
        </row>
        <row r="4936">
          <cell r="K4936">
            <v>2020</v>
          </cell>
          <cell r="X4936">
            <v>0</v>
          </cell>
          <cell r="AE4936" t="str">
            <v>Office Equipment</v>
          </cell>
        </row>
        <row r="4937">
          <cell r="K4937">
            <v>2020</v>
          </cell>
          <cell r="X4937">
            <v>0</v>
          </cell>
          <cell r="AE4937" t="str">
            <v>Office Equipment</v>
          </cell>
        </row>
        <row r="4938">
          <cell r="K4938">
            <v>2021</v>
          </cell>
          <cell r="X4938">
            <v>0</v>
          </cell>
          <cell r="AE4938" t="str">
            <v>Tools and Shop Equipment</v>
          </cell>
        </row>
        <row r="4939">
          <cell r="K4939">
            <v>2027</v>
          </cell>
          <cell r="X4939">
            <v>966464</v>
          </cell>
          <cell r="AE4939" t="str">
            <v>Transportation Vehicles</v>
          </cell>
        </row>
        <row r="4940">
          <cell r="K4940">
            <v>2026</v>
          </cell>
          <cell r="X4940">
            <v>0</v>
          </cell>
          <cell r="AE4940" t="str">
            <v>Regulators</v>
          </cell>
        </row>
        <row r="4941">
          <cell r="K4941">
            <v>2025</v>
          </cell>
          <cell r="X4941">
            <v>20000</v>
          </cell>
          <cell r="AE4941" t="str">
            <v>Power Operated Equipment</v>
          </cell>
        </row>
        <row r="4942">
          <cell r="K4942">
            <v>2029</v>
          </cell>
          <cell r="X4942">
            <v>68412</v>
          </cell>
          <cell r="AE4942" t="str">
            <v>Municipal Improvements</v>
          </cell>
        </row>
        <row r="4943">
          <cell r="K4943">
            <v>2023</v>
          </cell>
          <cell r="X4943">
            <v>22632</v>
          </cell>
          <cell r="AE4943" t="str">
            <v>New Revenue Services</v>
          </cell>
        </row>
        <row r="4944">
          <cell r="K4944">
            <v>2024</v>
          </cell>
          <cell r="X4944">
            <v>144</v>
          </cell>
          <cell r="AE4944" t="str">
            <v>PPP Main Replacement</v>
          </cell>
        </row>
        <row r="4945">
          <cell r="K4945">
            <v>2019</v>
          </cell>
          <cell r="X4945">
            <v>72600</v>
          </cell>
          <cell r="AE4945" t="str">
            <v>TPA General Hospital water crossing</v>
          </cell>
        </row>
        <row r="4946">
          <cell r="K4946">
            <v>2026</v>
          </cell>
          <cell r="X4946">
            <v>0</v>
          </cell>
          <cell r="AE4946" t="str">
            <v>Alternative Fueling Stations</v>
          </cell>
        </row>
        <row r="4947">
          <cell r="K4947">
            <v>2023</v>
          </cell>
          <cell r="X4947">
            <v>0</v>
          </cell>
          <cell r="AE4947" t="str">
            <v>Testing and Measuring Equipment</v>
          </cell>
        </row>
        <row r="4948">
          <cell r="K4948">
            <v>2018</v>
          </cell>
          <cell r="X4948">
            <v>0</v>
          </cell>
          <cell r="AE4948" t="str">
            <v>New Revenue Mains</v>
          </cell>
        </row>
        <row r="4949">
          <cell r="K4949">
            <v>2021</v>
          </cell>
          <cell r="X4949">
            <v>37692</v>
          </cell>
          <cell r="AE4949" t="str">
            <v>Meter/Reg Install - Res</v>
          </cell>
        </row>
        <row r="4950">
          <cell r="K4950">
            <v>2025</v>
          </cell>
          <cell r="X4950">
            <v>550854.36</v>
          </cell>
          <cell r="AE4950" t="str">
            <v>Measuring and Regulation Station Equipment</v>
          </cell>
        </row>
        <row r="4951">
          <cell r="K4951">
            <v>2026</v>
          </cell>
          <cell r="X4951">
            <v>462984</v>
          </cell>
          <cell r="AE4951" t="str">
            <v>Meter/Reg Install - Comm</v>
          </cell>
        </row>
        <row r="4952">
          <cell r="K4952">
            <v>2027</v>
          </cell>
          <cell r="X4952">
            <v>0</v>
          </cell>
          <cell r="AE4952" t="str">
            <v>Power Operated Equipment</v>
          </cell>
        </row>
        <row r="4953">
          <cell r="K4953">
            <v>2020</v>
          </cell>
          <cell r="X4953">
            <v>76872</v>
          </cell>
          <cell r="AE4953" t="str">
            <v>New Revenue Services</v>
          </cell>
        </row>
        <row r="4954">
          <cell r="K4954">
            <v>2021</v>
          </cell>
          <cell r="X4954">
            <v>130416</v>
          </cell>
          <cell r="AE4954" t="str">
            <v>PPP Main Replacement</v>
          </cell>
        </row>
        <row r="4955">
          <cell r="K4955">
            <v>2026</v>
          </cell>
          <cell r="X4955">
            <v>0</v>
          </cell>
          <cell r="AE4955" t="str">
            <v>Communication Equipment</v>
          </cell>
        </row>
        <row r="4956">
          <cell r="K4956">
            <v>2026</v>
          </cell>
          <cell r="X4956">
            <v>0</v>
          </cell>
          <cell r="AE4956" t="str">
            <v>Main Replacements</v>
          </cell>
        </row>
        <row r="4957">
          <cell r="K4957">
            <v>2028</v>
          </cell>
          <cell r="X4957">
            <v>656688</v>
          </cell>
          <cell r="AE4957" t="str">
            <v>Meter/Reg Install - Res</v>
          </cell>
        </row>
        <row r="4958">
          <cell r="K4958">
            <v>2027</v>
          </cell>
          <cell r="X4958">
            <v>0</v>
          </cell>
          <cell r="AE4958" t="str">
            <v>Office Equipment</v>
          </cell>
        </row>
        <row r="4959">
          <cell r="K4959">
            <v>2027</v>
          </cell>
          <cell r="X4959">
            <v>151248</v>
          </cell>
          <cell r="AE4959" t="str">
            <v>PPP Main Replacement</v>
          </cell>
        </row>
        <row r="4960">
          <cell r="K4960">
            <v>2020</v>
          </cell>
          <cell r="X4960">
            <v>102504</v>
          </cell>
          <cell r="AE4960" t="str">
            <v>Main Replacements</v>
          </cell>
        </row>
        <row r="4961">
          <cell r="K4961">
            <v>2026</v>
          </cell>
          <cell r="X4961">
            <v>47544</v>
          </cell>
          <cell r="AE4961" t="str">
            <v>Main Replacements</v>
          </cell>
        </row>
        <row r="4962">
          <cell r="K4962">
            <v>2029</v>
          </cell>
          <cell r="X4962">
            <v>0</v>
          </cell>
          <cell r="AE4962" t="str">
            <v>Testing and Measuring Equipment</v>
          </cell>
        </row>
        <row r="4963">
          <cell r="K4963">
            <v>2020</v>
          </cell>
          <cell r="X4963">
            <v>0</v>
          </cell>
          <cell r="AE4963" t="str">
            <v>Alternative Fueling Stations</v>
          </cell>
        </row>
        <row r="4964">
          <cell r="K4964">
            <v>2019</v>
          </cell>
          <cell r="X4964">
            <v>237492</v>
          </cell>
          <cell r="AE4964" t="str">
            <v>Meter/Reg Install - Comm</v>
          </cell>
        </row>
        <row r="4965">
          <cell r="K4965">
            <v>2019</v>
          </cell>
          <cell r="X4965">
            <v>0</v>
          </cell>
          <cell r="AE4965" t="str">
            <v>Improvements to Property</v>
          </cell>
        </row>
        <row r="4966">
          <cell r="K4966">
            <v>2020</v>
          </cell>
          <cell r="X4966">
            <v>12816</v>
          </cell>
          <cell r="AE4966" t="str">
            <v>Distribution System Improvements</v>
          </cell>
        </row>
        <row r="4967">
          <cell r="K4967">
            <v>2023</v>
          </cell>
          <cell r="X4967">
            <v>33947</v>
          </cell>
          <cell r="AE4967" t="str">
            <v>Regulators</v>
          </cell>
        </row>
        <row r="4968">
          <cell r="K4968">
            <v>2024</v>
          </cell>
          <cell r="X4968">
            <v>0</v>
          </cell>
          <cell r="AE4968" t="str">
            <v>Transportation Vehicles</v>
          </cell>
        </row>
        <row r="4969">
          <cell r="K4969">
            <v>2024</v>
          </cell>
          <cell r="X4969">
            <v>11315</v>
          </cell>
          <cell r="AE4969" t="str">
            <v>Cathodic Protection</v>
          </cell>
        </row>
        <row r="4970">
          <cell r="K4970">
            <v>2022</v>
          </cell>
          <cell r="X4970">
            <v>0</v>
          </cell>
          <cell r="AE4970" t="str">
            <v>Improvements to Property</v>
          </cell>
        </row>
        <row r="4971">
          <cell r="K4971">
            <v>2025</v>
          </cell>
          <cell r="X4971">
            <v>36851</v>
          </cell>
          <cell r="AE4971" t="str">
            <v>Cathodic Protection</v>
          </cell>
        </row>
        <row r="4972">
          <cell r="K4972">
            <v>2024</v>
          </cell>
          <cell r="X4972">
            <v>0</v>
          </cell>
          <cell r="AE4972" t="str">
            <v>Misc. Non-Revenue Producing</v>
          </cell>
        </row>
        <row r="4973">
          <cell r="K4973">
            <v>2026</v>
          </cell>
          <cell r="X4973">
            <v>0</v>
          </cell>
          <cell r="AE4973" t="str">
            <v>Testing and Measuring Equipment</v>
          </cell>
        </row>
        <row r="4974">
          <cell r="K4974">
            <v>2021</v>
          </cell>
          <cell r="X4974">
            <v>0</v>
          </cell>
          <cell r="AE4974" t="str">
            <v>Undetermined Capital Projects 5yr</v>
          </cell>
        </row>
        <row r="4975">
          <cell r="K4975">
            <v>2022</v>
          </cell>
          <cell r="X4975">
            <v>43080</v>
          </cell>
          <cell r="AE4975" t="str">
            <v>Main Replacements</v>
          </cell>
        </row>
        <row r="4976">
          <cell r="K4976">
            <v>2019</v>
          </cell>
          <cell r="X4976">
            <v>2100</v>
          </cell>
          <cell r="AE4976" t="str">
            <v>Municipal Improvements</v>
          </cell>
        </row>
        <row r="4977">
          <cell r="K4977">
            <v>2027</v>
          </cell>
          <cell r="X4977">
            <v>82027</v>
          </cell>
          <cell r="AE4977" t="str">
            <v>Deerfield Beach - Upgrade</v>
          </cell>
        </row>
        <row r="4978">
          <cell r="K4978">
            <v>2021</v>
          </cell>
          <cell r="X4978">
            <v>11580</v>
          </cell>
          <cell r="AE4978" t="str">
            <v>Municipal Improvements</v>
          </cell>
        </row>
        <row r="4979">
          <cell r="K4979">
            <v>2025</v>
          </cell>
          <cell r="X4979">
            <v>0</v>
          </cell>
          <cell r="AE4979" t="str">
            <v>Communication Equipment</v>
          </cell>
        </row>
        <row r="4980">
          <cell r="K4980">
            <v>2019</v>
          </cell>
          <cell r="X4980">
            <v>0</v>
          </cell>
          <cell r="AE4980" t="str">
            <v>Office Equipment</v>
          </cell>
        </row>
        <row r="4981">
          <cell r="K4981">
            <v>2026</v>
          </cell>
          <cell r="X4981">
            <v>0</v>
          </cell>
          <cell r="AE4981" t="str">
            <v>Office Equipment</v>
          </cell>
        </row>
        <row r="4982">
          <cell r="K4982">
            <v>2026</v>
          </cell>
          <cell r="X4982">
            <v>14856</v>
          </cell>
          <cell r="AE4982" t="str">
            <v>Meter/Reg Install - Comm</v>
          </cell>
        </row>
        <row r="4983">
          <cell r="K4983">
            <v>2026</v>
          </cell>
          <cell r="X4983">
            <v>9515</v>
          </cell>
          <cell r="AE4983" t="str">
            <v>Main Replacements</v>
          </cell>
        </row>
        <row r="4984">
          <cell r="K4984">
            <v>2021</v>
          </cell>
          <cell r="X4984">
            <v>0</v>
          </cell>
          <cell r="AE4984" t="str">
            <v>Improvements to Property</v>
          </cell>
        </row>
        <row r="4985">
          <cell r="K4985">
            <v>2026</v>
          </cell>
          <cell r="X4985">
            <v>2674547</v>
          </cell>
          <cell r="AE4985" t="str">
            <v>New Revenue Services</v>
          </cell>
        </row>
        <row r="4986">
          <cell r="K4986">
            <v>2019</v>
          </cell>
          <cell r="X4986">
            <v>0</v>
          </cell>
          <cell r="AE4986" t="str">
            <v>Clay County Expansion</v>
          </cell>
        </row>
        <row r="4987">
          <cell r="K4987">
            <v>2022</v>
          </cell>
          <cell r="X4987">
            <v>0</v>
          </cell>
          <cell r="AE4987" t="str">
            <v>Transportation Vehicles</v>
          </cell>
        </row>
        <row r="4988">
          <cell r="K4988">
            <v>2023</v>
          </cell>
          <cell r="X4988">
            <v>0</v>
          </cell>
          <cell r="AE4988" t="str">
            <v>Improvements to Property</v>
          </cell>
        </row>
        <row r="4989">
          <cell r="K4989">
            <v>2026</v>
          </cell>
          <cell r="X4989">
            <v>0</v>
          </cell>
          <cell r="AE4989" t="str">
            <v>New Revenue Mains</v>
          </cell>
        </row>
        <row r="4990">
          <cell r="K4990">
            <v>2023</v>
          </cell>
          <cell r="X4990">
            <v>612612</v>
          </cell>
          <cell r="AE4990" t="str">
            <v>Municipal Improvements</v>
          </cell>
        </row>
        <row r="4991">
          <cell r="K4991">
            <v>2022</v>
          </cell>
          <cell r="X4991">
            <v>0</v>
          </cell>
          <cell r="AE4991" t="str">
            <v>Office Equipment</v>
          </cell>
        </row>
        <row r="4992">
          <cell r="K4992">
            <v>2029</v>
          </cell>
          <cell r="X4992">
            <v>40679</v>
          </cell>
          <cell r="AE4992" t="str">
            <v>Cathodic Protection</v>
          </cell>
        </row>
        <row r="4993">
          <cell r="K4993">
            <v>2024</v>
          </cell>
          <cell r="X4993">
            <v>2841.24</v>
          </cell>
          <cell r="AE4993" t="str">
            <v>Measuring and Regulation Station Equipment</v>
          </cell>
        </row>
        <row r="4994">
          <cell r="K4994">
            <v>2019</v>
          </cell>
          <cell r="X4994">
            <v>107627</v>
          </cell>
          <cell r="AE4994" t="str">
            <v>Cathodic Protection</v>
          </cell>
        </row>
        <row r="4995">
          <cell r="K4995">
            <v>2027</v>
          </cell>
          <cell r="X4995">
            <v>823811</v>
          </cell>
          <cell r="AE4995" t="str">
            <v>PPP Main Replacement</v>
          </cell>
        </row>
        <row r="4996">
          <cell r="K4996">
            <v>2020</v>
          </cell>
          <cell r="X4996">
            <v>4608</v>
          </cell>
          <cell r="AE4996" t="str">
            <v>Meter/Reg Install - Comm</v>
          </cell>
        </row>
        <row r="4997">
          <cell r="K4997">
            <v>2021</v>
          </cell>
          <cell r="X4997">
            <v>420252</v>
          </cell>
          <cell r="AE4997" t="str">
            <v>New Revenue Services</v>
          </cell>
        </row>
        <row r="4998">
          <cell r="K4998">
            <v>2024</v>
          </cell>
          <cell r="X4998">
            <v>1188</v>
          </cell>
          <cell r="AE4998" t="str">
            <v>Tools and Shop Equipment</v>
          </cell>
        </row>
        <row r="4999">
          <cell r="K4999">
            <v>2027</v>
          </cell>
          <cell r="X4999">
            <v>840504</v>
          </cell>
          <cell r="AE4999" t="str">
            <v>Main Replacements</v>
          </cell>
        </row>
        <row r="5000">
          <cell r="K5000">
            <v>2027</v>
          </cell>
          <cell r="X5000">
            <v>0</v>
          </cell>
          <cell r="AE5000" t="str">
            <v>Alternative Fueling Stations</v>
          </cell>
        </row>
        <row r="5001">
          <cell r="K5001">
            <v>2021</v>
          </cell>
          <cell r="X5001">
            <v>200000</v>
          </cell>
          <cell r="AE5001" t="str">
            <v>Main-Replace-Las Olas Blvd</v>
          </cell>
        </row>
        <row r="5002">
          <cell r="K5002">
            <v>2025</v>
          </cell>
          <cell r="X5002">
            <v>0</v>
          </cell>
          <cell r="AE5002" t="str">
            <v>Testing and Measuring Equipment</v>
          </cell>
        </row>
        <row r="5003">
          <cell r="K5003">
            <v>2019</v>
          </cell>
          <cell r="X5003">
            <v>0</v>
          </cell>
          <cell r="AE5003" t="str">
            <v>Testing and Measuring Equipment</v>
          </cell>
        </row>
        <row r="5004">
          <cell r="K5004">
            <v>2023</v>
          </cell>
          <cell r="X5004">
            <v>2348363</v>
          </cell>
          <cell r="AE5004" t="str">
            <v>Municipal Improvements</v>
          </cell>
        </row>
        <row r="5005">
          <cell r="K5005">
            <v>2023</v>
          </cell>
          <cell r="X5005">
            <v>4139.28</v>
          </cell>
          <cell r="AE5005" t="str">
            <v>Measuring and Regulation Station Equipment</v>
          </cell>
        </row>
        <row r="5006">
          <cell r="K5006">
            <v>2025</v>
          </cell>
          <cell r="X5006">
            <v>0</v>
          </cell>
          <cell r="AE5006" t="str">
            <v>Improvements to Property</v>
          </cell>
        </row>
        <row r="5007">
          <cell r="K5007">
            <v>2019</v>
          </cell>
          <cell r="X5007">
            <v>126588</v>
          </cell>
          <cell r="AE5007" t="str">
            <v>Meter/Reg Install - Comm</v>
          </cell>
        </row>
        <row r="5008">
          <cell r="K5008">
            <v>2025</v>
          </cell>
          <cell r="X5008">
            <v>124812</v>
          </cell>
          <cell r="AE5008" t="str">
            <v>Cathodic Protection</v>
          </cell>
        </row>
        <row r="5009">
          <cell r="K5009">
            <v>2023</v>
          </cell>
          <cell r="X5009">
            <v>513000</v>
          </cell>
          <cell r="AE5009" t="str">
            <v>Williamson from FL Hospital to LPGA</v>
          </cell>
        </row>
        <row r="5010">
          <cell r="K5010">
            <v>2019</v>
          </cell>
          <cell r="X5010">
            <v>0</v>
          </cell>
          <cell r="AE5010" t="str">
            <v>Communication Equipment</v>
          </cell>
        </row>
        <row r="5011">
          <cell r="K5011">
            <v>2027</v>
          </cell>
          <cell r="X5011">
            <v>0</v>
          </cell>
          <cell r="AE5011" t="str">
            <v>Regulators</v>
          </cell>
        </row>
        <row r="5012">
          <cell r="K5012">
            <v>2028</v>
          </cell>
          <cell r="X5012">
            <v>40932</v>
          </cell>
          <cell r="AE5012" t="str">
            <v>PPP Main Replacement</v>
          </cell>
        </row>
        <row r="5013">
          <cell r="K5013">
            <v>2029</v>
          </cell>
          <cell r="X5013">
            <v>0</v>
          </cell>
          <cell r="AE5013" t="str">
            <v>Measuring and Regulation Station Equipment</v>
          </cell>
        </row>
        <row r="5014">
          <cell r="K5014">
            <v>2020</v>
          </cell>
          <cell r="X5014">
            <v>0</v>
          </cell>
          <cell r="AE5014" t="str">
            <v>Alternative Fueling Stations</v>
          </cell>
        </row>
        <row r="5015">
          <cell r="K5015">
            <v>2023</v>
          </cell>
          <cell r="X5015">
            <v>1164</v>
          </cell>
          <cell r="AE5015" t="str">
            <v>Tools and Shop Equipment</v>
          </cell>
        </row>
        <row r="5016">
          <cell r="K5016">
            <v>2022</v>
          </cell>
          <cell r="X5016">
            <v>8808</v>
          </cell>
          <cell r="AE5016" t="str">
            <v>PPP Main Replacement</v>
          </cell>
        </row>
        <row r="5017">
          <cell r="K5017">
            <v>2019</v>
          </cell>
          <cell r="X5017">
            <v>9499.92</v>
          </cell>
          <cell r="AE5017" t="str">
            <v>Measuring and Regulation Station Equipment</v>
          </cell>
        </row>
        <row r="5018">
          <cell r="K5018">
            <v>2027</v>
          </cell>
          <cell r="X5018">
            <v>22476</v>
          </cell>
          <cell r="AE5018" t="str">
            <v>Meter/Reg Install - Res</v>
          </cell>
        </row>
        <row r="5019">
          <cell r="K5019">
            <v>2021</v>
          </cell>
          <cell r="X5019">
            <v>4188936</v>
          </cell>
          <cell r="AE5019" t="str">
            <v>New Revenue Mains</v>
          </cell>
        </row>
        <row r="5020">
          <cell r="K5020">
            <v>2021</v>
          </cell>
          <cell r="X5020">
            <v>0</v>
          </cell>
          <cell r="AE5020" t="str">
            <v>Misc. Non-Revenue Producing</v>
          </cell>
        </row>
        <row r="5021">
          <cell r="K5021">
            <v>2018</v>
          </cell>
          <cell r="X5021">
            <v>52647.47</v>
          </cell>
          <cell r="AE5021" t="str">
            <v>Office Equipment</v>
          </cell>
        </row>
        <row r="5022">
          <cell r="K5022">
            <v>2021</v>
          </cell>
          <cell r="X5022">
            <v>10511</v>
          </cell>
          <cell r="AE5022" t="str">
            <v>Cathodic Protection</v>
          </cell>
        </row>
        <row r="5023">
          <cell r="K5023">
            <v>2025</v>
          </cell>
          <cell r="X5023">
            <v>609204</v>
          </cell>
          <cell r="AE5023" t="str">
            <v>Improvements to Property</v>
          </cell>
        </row>
        <row r="5024">
          <cell r="K5024">
            <v>2024</v>
          </cell>
          <cell r="X5024">
            <v>0</v>
          </cell>
          <cell r="AE5024" t="str">
            <v>Misc. Non-Revenue Producing</v>
          </cell>
        </row>
        <row r="5025">
          <cell r="K5025">
            <v>2018</v>
          </cell>
          <cell r="X5025">
            <v>0</v>
          </cell>
          <cell r="AE5025" t="str">
            <v>Distribution System Improvements</v>
          </cell>
        </row>
        <row r="5026">
          <cell r="K5026">
            <v>2020</v>
          </cell>
          <cell r="X5026">
            <v>0</v>
          </cell>
          <cell r="AE5026" t="str">
            <v>Office Equipment</v>
          </cell>
        </row>
        <row r="5027">
          <cell r="K5027">
            <v>2023</v>
          </cell>
          <cell r="X5027">
            <v>86148</v>
          </cell>
          <cell r="AE5027" t="str">
            <v>Main Replacements</v>
          </cell>
        </row>
        <row r="5028">
          <cell r="K5028">
            <v>2027</v>
          </cell>
          <cell r="X5028">
            <v>0</v>
          </cell>
          <cell r="AE5028" t="str">
            <v>Improvements to Property</v>
          </cell>
        </row>
        <row r="5029">
          <cell r="K5029">
            <v>2025</v>
          </cell>
          <cell r="X5029">
            <v>12882972</v>
          </cell>
          <cell r="AE5029" t="str">
            <v>New Revenue Mains</v>
          </cell>
        </row>
        <row r="5030">
          <cell r="K5030">
            <v>2023</v>
          </cell>
          <cell r="X5030">
            <v>39600</v>
          </cell>
          <cell r="AE5030" t="str">
            <v>New Revenue Services</v>
          </cell>
        </row>
        <row r="5031">
          <cell r="K5031">
            <v>2029</v>
          </cell>
          <cell r="X5031">
            <v>74784</v>
          </cell>
          <cell r="AE5031" t="str">
            <v>Meter/Reg Install - Res</v>
          </cell>
        </row>
        <row r="5032">
          <cell r="K5032">
            <v>2021</v>
          </cell>
          <cell r="X5032">
            <v>0</v>
          </cell>
          <cell r="AE5032" t="str">
            <v>Misc. Non-Revenue Producing</v>
          </cell>
        </row>
        <row r="5033">
          <cell r="K5033">
            <v>2024</v>
          </cell>
          <cell r="X5033">
            <v>0</v>
          </cell>
          <cell r="AE5033" t="str">
            <v>New Revenue Mains</v>
          </cell>
        </row>
        <row r="5034">
          <cell r="K5034">
            <v>2022</v>
          </cell>
          <cell r="X5034">
            <v>13464</v>
          </cell>
          <cell r="AE5034" t="str">
            <v>Meter/Reg Install - Comm</v>
          </cell>
        </row>
        <row r="5035">
          <cell r="K5035">
            <v>2021</v>
          </cell>
          <cell r="X5035">
            <v>0</v>
          </cell>
          <cell r="AE5035" t="str">
            <v>Tools and Shop Equipment</v>
          </cell>
        </row>
        <row r="5036">
          <cell r="K5036">
            <v>2021</v>
          </cell>
          <cell r="X5036">
            <v>2148</v>
          </cell>
          <cell r="AE5036" t="str">
            <v>New Revenue Services</v>
          </cell>
        </row>
        <row r="5037">
          <cell r="K5037">
            <v>2021</v>
          </cell>
          <cell r="X5037">
            <v>0</v>
          </cell>
          <cell r="AE5037" t="str">
            <v>Testing and Measuring Equipment</v>
          </cell>
        </row>
        <row r="5038">
          <cell r="K5038">
            <v>2027</v>
          </cell>
          <cell r="X5038">
            <v>11574.84</v>
          </cell>
          <cell r="AE5038" t="str">
            <v>Measuring and Regulation Station Equipment</v>
          </cell>
        </row>
        <row r="5039">
          <cell r="K5039">
            <v>2029</v>
          </cell>
          <cell r="X5039">
            <v>0</v>
          </cell>
          <cell r="AE5039" t="str">
            <v>Regulators</v>
          </cell>
        </row>
        <row r="5040">
          <cell r="K5040">
            <v>2022</v>
          </cell>
          <cell r="X5040">
            <v>0</v>
          </cell>
          <cell r="AE5040" t="str">
            <v>Transportation Vehicles</v>
          </cell>
        </row>
        <row r="5041">
          <cell r="K5041">
            <v>2024</v>
          </cell>
          <cell r="X5041">
            <v>46392</v>
          </cell>
          <cell r="AE5041" t="str">
            <v>New Revenue Services</v>
          </cell>
        </row>
        <row r="5042">
          <cell r="K5042">
            <v>2028</v>
          </cell>
          <cell r="X5042">
            <v>0</v>
          </cell>
          <cell r="AE5042" t="str">
            <v>Misc. Non-Revenue Producing</v>
          </cell>
        </row>
        <row r="5043">
          <cell r="K5043">
            <v>2026</v>
          </cell>
          <cell r="X5043">
            <v>383795</v>
          </cell>
          <cell r="AE5043" t="str">
            <v>Meter/Reg Install - Res</v>
          </cell>
        </row>
        <row r="5044">
          <cell r="K5044">
            <v>2028</v>
          </cell>
          <cell r="X5044">
            <v>118644</v>
          </cell>
          <cell r="AE5044" t="str">
            <v>Distribution System Improvements</v>
          </cell>
        </row>
        <row r="5045">
          <cell r="K5045">
            <v>2022</v>
          </cell>
          <cell r="X5045">
            <v>4307567</v>
          </cell>
          <cell r="AE5045" t="str">
            <v>New Revenue Mains</v>
          </cell>
        </row>
        <row r="5046">
          <cell r="K5046">
            <v>2020</v>
          </cell>
          <cell r="X5046">
            <v>0</v>
          </cell>
          <cell r="AE5046" t="str">
            <v>Sand Lake Rd SR 482 Replacement</v>
          </cell>
        </row>
        <row r="5047">
          <cell r="K5047">
            <v>2028</v>
          </cell>
          <cell r="X5047">
            <v>26236</v>
          </cell>
          <cell r="AE5047" t="str">
            <v>Improvements to Property</v>
          </cell>
        </row>
        <row r="5048">
          <cell r="K5048">
            <v>2018</v>
          </cell>
          <cell r="X5048">
            <v>2000000</v>
          </cell>
          <cell r="AE5048" t="str">
            <v>PragmaCad</v>
          </cell>
        </row>
        <row r="5049">
          <cell r="K5049">
            <v>2021</v>
          </cell>
          <cell r="X5049">
            <v>0</v>
          </cell>
          <cell r="AE5049" t="str">
            <v>Office Equipment</v>
          </cell>
        </row>
        <row r="5050">
          <cell r="K5050">
            <v>2029</v>
          </cell>
          <cell r="X5050">
            <v>13116</v>
          </cell>
          <cell r="AE5050" t="str">
            <v>Cathodic Protection</v>
          </cell>
        </row>
        <row r="5051">
          <cell r="K5051">
            <v>2019</v>
          </cell>
          <cell r="X5051">
            <v>0</v>
          </cell>
          <cell r="AE5051" t="str">
            <v>Gate-Capper Rd Relocate Reg Station</v>
          </cell>
        </row>
        <row r="5052">
          <cell r="K5052">
            <v>2024</v>
          </cell>
          <cell r="X5052">
            <v>0</v>
          </cell>
          <cell r="AE5052" t="str">
            <v>PPP Main Replacement</v>
          </cell>
        </row>
        <row r="5053">
          <cell r="K5053">
            <v>2019</v>
          </cell>
          <cell r="X5053">
            <v>9996</v>
          </cell>
          <cell r="AE5053" t="str">
            <v>Cathodic Protection</v>
          </cell>
        </row>
        <row r="5054">
          <cell r="K5054">
            <v>2023</v>
          </cell>
          <cell r="X5054">
            <v>0</v>
          </cell>
          <cell r="AE5054" t="str">
            <v>Improvements to Property</v>
          </cell>
        </row>
        <row r="5055">
          <cell r="K5055">
            <v>2023</v>
          </cell>
          <cell r="X5055">
            <v>203651</v>
          </cell>
          <cell r="AE5055" t="str">
            <v>Meter/Reg Install - Res</v>
          </cell>
        </row>
        <row r="5056">
          <cell r="K5056">
            <v>2020</v>
          </cell>
          <cell r="X5056">
            <v>283668</v>
          </cell>
          <cell r="AE5056" t="str">
            <v>Meter/Reg Install - Res</v>
          </cell>
        </row>
        <row r="5057">
          <cell r="K5057">
            <v>2023</v>
          </cell>
          <cell r="X5057">
            <v>2603435</v>
          </cell>
          <cell r="AE5057" t="str">
            <v>PPP Main Replacement</v>
          </cell>
        </row>
        <row r="5058">
          <cell r="K5058">
            <v>2019</v>
          </cell>
          <cell r="X5058">
            <v>322872</v>
          </cell>
          <cell r="AE5058" t="str">
            <v>Meter/Reg Install - Res</v>
          </cell>
        </row>
        <row r="5059">
          <cell r="K5059">
            <v>2029</v>
          </cell>
          <cell r="X5059">
            <v>0</v>
          </cell>
          <cell r="AE5059" t="str">
            <v>Testing and Measuring Equipment</v>
          </cell>
        </row>
        <row r="5060">
          <cell r="K5060">
            <v>2028</v>
          </cell>
          <cell r="X5060">
            <v>0</v>
          </cell>
          <cell r="AE5060" t="str">
            <v>Communication Equipment</v>
          </cell>
        </row>
        <row r="5061">
          <cell r="K5061">
            <v>2018</v>
          </cell>
          <cell r="X5061">
            <v>0</v>
          </cell>
          <cell r="AE5061" t="str">
            <v>Meter/Reg Install - Res</v>
          </cell>
        </row>
        <row r="5062">
          <cell r="K5062">
            <v>2020</v>
          </cell>
          <cell r="X5062">
            <v>369000</v>
          </cell>
          <cell r="AE5062" t="str">
            <v>Main Replacements</v>
          </cell>
        </row>
        <row r="5063">
          <cell r="K5063">
            <v>2022</v>
          </cell>
          <cell r="X5063">
            <v>27599</v>
          </cell>
          <cell r="AE5063" t="str">
            <v>Service Line Replacements</v>
          </cell>
        </row>
        <row r="5064">
          <cell r="K5064">
            <v>2028</v>
          </cell>
          <cell r="X5064">
            <v>0</v>
          </cell>
          <cell r="AE5064" t="str">
            <v>New Revenue Mains</v>
          </cell>
        </row>
        <row r="5065">
          <cell r="K5065">
            <v>2020</v>
          </cell>
          <cell r="X5065">
            <v>0</v>
          </cell>
          <cell r="AE5065" t="str">
            <v>Cast Iron/Bare Steel Main Repl.</v>
          </cell>
        </row>
        <row r="5066">
          <cell r="K5066">
            <v>2022</v>
          </cell>
          <cell r="X5066">
            <v>0</v>
          </cell>
          <cell r="AE5066" t="str">
            <v>New Revenue Mains</v>
          </cell>
        </row>
        <row r="5067">
          <cell r="K5067">
            <v>2029</v>
          </cell>
          <cell r="X5067">
            <v>0</v>
          </cell>
          <cell r="AE5067" t="str">
            <v>Communication Equipment</v>
          </cell>
        </row>
        <row r="5068">
          <cell r="K5068">
            <v>2028</v>
          </cell>
          <cell r="X5068">
            <v>312215.76</v>
          </cell>
          <cell r="AE5068" t="str">
            <v>Measuring and Regulation Station Equipment</v>
          </cell>
        </row>
        <row r="5069">
          <cell r="K5069">
            <v>2029</v>
          </cell>
          <cell r="X5069">
            <v>0</v>
          </cell>
          <cell r="AE5069" t="str">
            <v>Communication Equipment</v>
          </cell>
        </row>
        <row r="5070">
          <cell r="K5070">
            <v>2018</v>
          </cell>
          <cell r="X5070">
            <v>33000</v>
          </cell>
          <cell r="AE5070" t="str">
            <v>Tools and Shop Equipment</v>
          </cell>
        </row>
        <row r="5071">
          <cell r="K5071">
            <v>2028</v>
          </cell>
          <cell r="X5071">
            <v>40212</v>
          </cell>
          <cell r="AE5071" t="str">
            <v>PPP Main Replacement</v>
          </cell>
        </row>
        <row r="5072">
          <cell r="K5072">
            <v>2018</v>
          </cell>
          <cell r="X5072">
            <v>58710.41</v>
          </cell>
          <cell r="AE5072" t="str">
            <v>Cathodic Protection</v>
          </cell>
        </row>
        <row r="5073">
          <cell r="K5073">
            <v>2029</v>
          </cell>
          <cell r="X5073">
            <v>0</v>
          </cell>
          <cell r="AE5073" t="str">
            <v>PPP Main Replacement</v>
          </cell>
        </row>
        <row r="5074">
          <cell r="K5074">
            <v>2020</v>
          </cell>
          <cell r="X5074">
            <v>0</v>
          </cell>
          <cell r="AE5074" t="str">
            <v>Communication Equipment</v>
          </cell>
        </row>
        <row r="5075">
          <cell r="K5075">
            <v>2023</v>
          </cell>
          <cell r="X5075">
            <v>27595.32</v>
          </cell>
          <cell r="AE5075" t="str">
            <v>Measuring and Regulation Station Equipment</v>
          </cell>
        </row>
        <row r="5076">
          <cell r="K5076">
            <v>2018</v>
          </cell>
          <cell r="X5076">
            <v>0</v>
          </cell>
          <cell r="AE5076" t="str">
            <v>Measuring and Regulation Station Equipment</v>
          </cell>
        </row>
        <row r="5077">
          <cell r="K5077">
            <v>2029</v>
          </cell>
          <cell r="X5077">
            <v>45924</v>
          </cell>
          <cell r="AE5077" t="str">
            <v>New Revenue Services</v>
          </cell>
        </row>
        <row r="5078">
          <cell r="K5078">
            <v>2020</v>
          </cell>
          <cell r="X5078">
            <v>132</v>
          </cell>
          <cell r="AE5078" t="str">
            <v>PPP Main Replacement</v>
          </cell>
        </row>
        <row r="5079">
          <cell r="K5079">
            <v>2019</v>
          </cell>
          <cell r="X5079">
            <v>0</v>
          </cell>
          <cell r="AE5079" t="str">
            <v>Alternative Fueling Stations</v>
          </cell>
        </row>
        <row r="5080">
          <cell r="K5080">
            <v>2021</v>
          </cell>
          <cell r="X5080">
            <v>0</v>
          </cell>
          <cell r="AE5080" t="str">
            <v>Cast Iron/Bare Steel Main Repl.</v>
          </cell>
        </row>
        <row r="5081">
          <cell r="K5081">
            <v>2028</v>
          </cell>
          <cell r="X5081">
            <v>0</v>
          </cell>
          <cell r="AE5081" t="str">
            <v>Communication Equipment</v>
          </cell>
        </row>
        <row r="5082">
          <cell r="K5082">
            <v>2020</v>
          </cell>
          <cell r="X5082">
            <v>0</v>
          </cell>
          <cell r="AE5082" t="str">
            <v>Testing and Measuring Equipment</v>
          </cell>
        </row>
        <row r="5083">
          <cell r="K5083">
            <v>2023</v>
          </cell>
          <cell r="X5083">
            <v>875160</v>
          </cell>
          <cell r="AE5083" t="str">
            <v>Municipal Improvements</v>
          </cell>
        </row>
        <row r="5084">
          <cell r="K5084">
            <v>2027</v>
          </cell>
          <cell r="X5084">
            <v>62447</v>
          </cell>
          <cell r="AE5084" t="str">
            <v>Regulators</v>
          </cell>
        </row>
        <row r="5085">
          <cell r="K5085">
            <v>2027</v>
          </cell>
          <cell r="X5085">
            <v>0</v>
          </cell>
          <cell r="AE5085" t="str">
            <v>Communication Equipment</v>
          </cell>
        </row>
        <row r="5086">
          <cell r="K5086">
            <v>2028</v>
          </cell>
          <cell r="X5086">
            <v>0</v>
          </cell>
          <cell r="AE5086" t="str">
            <v>Transportation Vehicles</v>
          </cell>
        </row>
        <row r="5087">
          <cell r="K5087">
            <v>2018</v>
          </cell>
          <cell r="X5087">
            <v>235592.04</v>
          </cell>
          <cell r="AE5087" t="str">
            <v>Replace Trout River Crossing</v>
          </cell>
        </row>
        <row r="5088">
          <cell r="K5088">
            <v>2029</v>
          </cell>
          <cell r="X5088">
            <v>0</v>
          </cell>
          <cell r="AE5088" t="str">
            <v>Misc. Non-Revenue Producing</v>
          </cell>
        </row>
        <row r="5089">
          <cell r="K5089">
            <v>2020</v>
          </cell>
          <cell r="X5089">
            <v>183863</v>
          </cell>
          <cell r="AE5089" t="str">
            <v>Cathodic Protection</v>
          </cell>
        </row>
        <row r="5090">
          <cell r="K5090">
            <v>2025</v>
          </cell>
          <cell r="X5090">
            <v>289920</v>
          </cell>
          <cell r="AE5090" t="str">
            <v>New Revenue Services</v>
          </cell>
        </row>
        <row r="5091">
          <cell r="K5091">
            <v>2024</v>
          </cell>
          <cell r="X5091">
            <v>229728</v>
          </cell>
          <cell r="AE5091" t="str">
            <v>Municipal Improvements</v>
          </cell>
        </row>
        <row r="5092">
          <cell r="K5092">
            <v>2019</v>
          </cell>
          <cell r="X5092">
            <v>500.04</v>
          </cell>
          <cell r="AE5092" t="str">
            <v>Measuring and Regulation Station Equipment</v>
          </cell>
        </row>
        <row r="5093">
          <cell r="K5093">
            <v>2023</v>
          </cell>
          <cell r="X5093">
            <v>28284</v>
          </cell>
          <cell r="AE5093" t="str">
            <v>Service Line Replacements</v>
          </cell>
        </row>
        <row r="5094">
          <cell r="K5094">
            <v>2029</v>
          </cell>
          <cell r="X5094">
            <v>0</v>
          </cell>
          <cell r="AE5094" t="str">
            <v>Transportation Vehicles</v>
          </cell>
        </row>
        <row r="5095">
          <cell r="K5095">
            <v>2026</v>
          </cell>
          <cell r="X5095">
            <v>0</v>
          </cell>
          <cell r="AE5095" t="str">
            <v>Transportation Vehicles</v>
          </cell>
        </row>
        <row r="5096">
          <cell r="K5096">
            <v>2022</v>
          </cell>
          <cell r="X5096">
            <v>110376</v>
          </cell>
          <cell r="AE5096" t="str">
            <v>New Revenue Services</v>
          </cell>
        </row>
        <row r="5097">
          <cell r="K5097">
            <v>2022</v>
          </cell>
          <cell r="X5097">
            <v>215376</v>
          </cell>
          <cell r="AE5097" t="str">
            <v>Service Line Replacements</v>
          </cell>
        </row>
        <row r="5098">
          <cell r="K5098">
            <v>2019</v>
          </cell>
          <cell r="X5098">
            <v>115296</v>
          </cell>
          <cell r="AE5098" t="str">
            <v>PPP Main Replacement</v>
          </cell>
        </row>
        <row r="5099">
          <cell r="K5099">
            <v>2024</v>
          </cell>
          <cell r="X5099">
            <v>61092</v>
          </cell>
          <cell r="AE5099" t="str">
            <v>Meter/Reg Install - Res</v>
          </cell>
        </row>
        <row r="5100">
          <cell r="K5100">
            <v>2023</v>
          </cell>
          <cell r="X5100">
            <v>56568</v>
          </cell>
          <cell r="AE5100" t="str">
            <v>Regulators</v>
          </cell>
        </row>
        <row r="5101">
          <cell r="K5101">
            <v>2027</v>
          </cell>
          <cell r="X5101">
            <v>0</v>
          </cell>
          <cell r="AE5101" t="str">
            <v>Regulators</v>
          </cell>
        </row>
        <row r="5102">
          <cell r="K5102">
            <v>2028</v>
          </cell>
          <cell r="X5102">
            <v>0</v>
          </cell>
          <cell r="AE5102" t="str">
            <v>Power Operated Equipment</v>
          </cell>
        </row>
        <row r="5103">
          <cell r="K5103">
            <v>2024</v>
          </cell>
          <cell r="X5103">
            <v>452568</v>
          </cell>
          <cell r="AE5103" t="str">
            <v>Main Replacements</v>
          </cell>
        </row>
        <row r="5104">
          <cell r="K5104">
            <v>2019</v>
          </cell>
          <cell r="X5104">
            <v>0</v>
          </cell>
          <cell r="AE5104" t="str">
            <v>Office Equipment</v>
          </cell>
        </row>
        <row r="5105">
          <cell r="K5105">
            <v>2022</v>
          </cell>
          <cell r="X5105">
            <v>511523.04</v>
          </cell>
          <cell r="AE5105" t="str">
            <v>Measuring and Regulation Station Equipment</v>
          </cell>
        </row>
        <row r="5106">
          <cell r="K5106">
            <v>2018</v>
          </cell>
          <cell r="X5106">
            <v>0</v>
          </cell>
          <cell r="AE5106" t="str">
            <v>Power Operated Equipment</v>
          </cell>
        </row>
        <row r="5107">
          <cell r="K5107">
            <v>2029</v>
          </cell>
          <cell r="X5107">
            <v>262416</v>
          </cell>
          <cell r="AE5107" t="str">
            <v>Service Line Replacements</v>
          </cell>
        </row>
        <row r="5108">
          <cell r="K5108">
            <v>2026</v>
          </cell>
          <cell r="X5108">
            <v>0</v>
          </cell>
          <cell r="AE5108" t="str">
            <v>Distribution System Improvements</v>
          </cell>
        </row>
        <row r="5109">
          <cell r="K5109">
            <v>2020</v>
          </cell>
          <cell r="X5109">
            <v>0</v>
          </cell>
          <cell r="AE5109" t="str">
            <v>Misc. Non-Revenue Producing</v>
          </cell>
        </row>
        <row r="5110">
          <cell r="K5110">
            <v>2025</v>
          </cell>
          <cell r="X5110">
            <v>579.84</v>
          </cell>
          <cell r="AE5110" t="str">
            <v>Measuring and Regulation Station Equipment</v>
          </cell>
        </row>
        <row r="5111">
          <cell r="K5111">
            <v>2023</v>
          </cell>
          <cell r="X5111">
            <v>0</v>
          </cell>
          <cell r="AE5111" t="str">
            <v>Meter/Reg Install - Res</v>
          </cell>
        </row>
        <row r="5112">
          <cell r="K5112">
            <v>2027</v>
          </cell>
          <cell r="X5112">
            <v>189827</v>
          </cell>
          <cell r="AE5112" t="str">
            <v>Meter/Reg Install - Comm</v>
          </cell>
        </row>
        <row r="5113">
          <cell r="K5113">
            <v>2029</v>
          </cell>
          <cell r="X5113">
            <v>3214.56</v>
          </cell>
          <cell r="AE5113" t="str">
            <v>Measuring and Regulation Station Equipment</v>
          </cell>
        </row>
        <row r="5114">
          <cell r="K5114">
            <v>2021</v>
          </cell>
          <cell r="X5114">
            <v>0</v>
          </cell>
          <cell r="AE5114" t="str">
            <v>Measuring and Regulation Station Equipment</v>
          </cell>
        </row>
        <row r="5115">
          <cell r="K5115">
            <v>2020</v>
          </cell>
          <cell r="X5115">
            <v>75384</v>
          </cell>
          <cell r="AE5115" t="str">
            <v>Transportation Vehicles</v>
          </cell>
        </row>
        <row r="5116">
          <cell r="K5116">
            <v>2022</v>
          </cell>
          <cell r="X5116">
            <v>0</v>
          </cell>
          <cell r="AE5116" t="str">
            <v>Service Line Replacements</v>
          </cell>
        </row>
        <row r="5117">
          <cell r="K5117">
            <v>2027</v>
          </cell>
          <cell r="X5117">
            <v>0</v>
          </cell>
          <cell r="AE5117" t="str">
            <v>Improvements to Property</v>
          </cell>
        </row>
        <row r="5118">
          <cell r="K5118">
            <v>2019</v>
          </cell>
          <cell r="X5118">
            <v>51251</v>
          </cell>
          <cell r="AE5118" t="str">
            <v>Service Line Replacements</v>
          </cell>
        </row>
        <row r="5119">
          <cell r="K5119">
            <v>2027</v>
          </cell>
          <cell r="X5119">
            <v>0</v>
          </cell>
          <cell r="AE5119" t="str">
            <v>Main Replacements</v>
          </cell>
        </row>
        <row r="5120">
          <cell r="K5120">
            <v>2029</v>
          </cell>
          <cell r="X5120">
            <v>4841555</v>
          </cell>
          <cell r="AE5120" t="str">
            <v>New Revenue Mains</v>
          </cell>
        </row>
        <row r="5121">
          <cell r="K5121">
            <v>2026</v>
          </cell>
          <cell r="X5121">
            <v>0</v>
          </cell>
          <cell r="AE5121" t="str">
            <v>Improvements to Property</v>
          </cell>
        </row>
        <row r="5122">
          <cell r="K5122">
            <v>2025</v>
          </cell>
          <cell r="X5122">
            <v>0</v>
          </cell>
          <cell r="AE5122" t="str">
            <v>New Revenue Mains</v>
          </cell>
        </row>
        <row r="5123">
          <cell r="K5123">
            <v>2018</v>
          </cell>
          <cell r="X5123">
            <v>0</v>
          </cell>
          <cell r="AE5123" t="str">
            <v>Improvements to Property</v>
          </cell>
        </row>
        <row r="5124">
          <cell r="K5124">
            <v>2028</v>
          </cell>
          <cell r="X5124">
            <v>0</v>
          </cell>
          <cell r="AE5124" t="str">
            <v>Misc. Non-Revenue Producing</v>
          </cell>
        </row>
        <row r="5125">
          <cell r="K5125">
            <v>2029</v>
          </cell>
          <cell r="X5125">
            <v>0</v>
          </cell>
          <cell r="AE5125" t="str">
            <v>Transportation Vehicles</v>
          </cell>
        </row>
        <row r="5126">
          <cell r="K5126">
            <v>2022</v>
          </cell>
          <cell r="X5126">
            <v>430752</v>
          </cell>
          <cell r="AE5126" t="str">
            <v>New Revenue Services</v>
          </cell>
        </row>
        <row r="5127">
          <cell r="K5127">
            <v>2027</v>
          </cell>
          <cell r="X5127">
            <v>28260</v>
          </cell>
          <cell r="AE5127" t="str">
            <v>PPP Main Replacement</v>
          </cell>
        </row>
        <row r="5128">
          <cell r="K5128">
            <v>2028</v>
          </cell>
          <cell r="X5128">
            <v>64007</v>
          </cell>
          <cell r="AE5128" t="str">
            <v>Service Line Replacements</v>
          </cell>
        </row>
        <row r="5129">
          <cell r="K5129">
            <v>2025</v>
          </cell>
          <cell r="X5129">
            <v>0</v>
          </cell>
          <cell r="AE5129" t="str">
            <v>Regulators</v>
          </cell>
        </row>
        <row r="5130">
          <cell r="K5130">
            <v>2021</v>
          </cell>
          <cell r="X5130">
            <v>193836</v>
          </cell>
          <cell r="AE5130" t="str">
            <v>Meter/Reg Install - Res</v>
          </cell>
        </row>
        <row r="5131">
          <cell r="K5131">
            <v>2018</v>
          </cell>
          <cell r="X5131">
            <v>0</v>
          </cell>
          <cell r="AE5131" t="str">
            <v>Misc. Non-Revenue Producing</v>
          </cell>
        </row>
        <row r="5132">
          <cell r="K5132">
            <v>2021</v>
          </cell>
          <cell r="X5132">
            <v>0</v>
          </cell>
          <cell r="AE5132" t="str">
            <v>Office Equipment</v>
          </cell>
        </row>
        <row r="5133">
          <cell r="K5133">
            <v>2022</v>
          </cell>
          <cell r="X5133">
            <v>0</v>
          </cell>
          <cell r="AE5133" t="str">
            <v>Replace Trout River Crossing</v>
          </cell>
        </row>
        <row r="5134">
          <cell r="K5134">
            <v>2027</v>
          </cell>
          <cell r="X5134">
            <v>0</v>
          </cell>
          <cell r="AE5134" t="str">
            <v>Office Equipment</v>
          </cell>
        </row>
        <row r="5135">
          <cell r="K5135">
            <v>2020</v>
          </cell>
          <cell r="X5135">
            <v>0</v>
          </cell>
          <cell r="AE5135" t="str">
            <v>Tools and Shop Equipment</v>
          </cell>
        </row>
        <row r="5136">
          <cell r="K5136">
            <v>2020</v>
          </cell>
          <cell r="X5136">
            <v>0</v>
          </cell>
          <cell r="AE5136" t="str">
            <v>Service Line Replacements</v>
          </cell>
        </row>
        <row r="5137">
          <cell r="K5137">
            <v>2025</v>
          </cell>
          <cell r="X5137">
            <v>60900</v>
          </cell>
          <cell r="AE5137" t="str">
            <v>PPP Main Replacement</v>
          </cell>
        </row>
        <row r="5138">
          <cell r="K5138">
            <v>2023</v>
          </cell>
          <cell r="X5138">
            <v>0</v>
          </cell>
          <cell r="AE5138" t="str">
            <v>Meters</v>
          </cell>
        </row>
        <row r="5139">
          <cell r="K5139">
            <v>2023</v>
          </cell>
          <cell r="X5139">
            <v>16560</v>
          </cell>
          <cell r="AE5139" t="str">
            <v>New Revenue Services</v>
          </cell>
        </row>
        <row r="5140">
          <cell r="K5140">
            <v>2027</v>
          </cell>
          <cell r="X5140">
            <v>0</v>
          </cell>
          <cell r="AE5140" t="str">
            <v>Misc. Non-Revenue Producing</v>
          </cell>
        </row>
        <row r="5141">
          <cell r="K5141">
            <v>2027</v>
          </cell>
          <cell r="X5141">
            <v>0</v>
          </cell>
          <cell r="AE5141" t="str">
            <v>Regulators</v>
          </cell>
        </row>
        <row r="5142">
          <cell r="K5142">
            <v>2029</v>
          </cell>
          <cell r="X5142">
            <v>40344</v>
          </cell>
          <cell r="AE5142" t="str">
            <v>Improvements to Property</v>
          </cell>
        </row>
        <row r="5143">
          <cell r="K5143">
            <v>2029</v>
          </cell>
          <cell r="X5143">
            <v>0</v>
          </cell>
          <cell r="AE5143" t="str">
            <v>Transportation Vehicles</v>
          </cell>
        </row>
        <row r="5144">
          <cell r="K5144">
            <v>2024</v>
          </cell>
          <cell r="X5144">
            <v>692195</v>
          </cell>
          <cell r="AE5144" t="str">
            <v>PPP Main Replacement</v>
          </cell>
        </row>
        <row r="5145">
          <cell r="K5145">
            <v>2028</v>
          </cell>
          <cell r="X5145">
            <v>0</v>
          </cell>
          <cell r="AE5145" t="str">
            <v>Misc. Non-Revenue Producing</v>
          </cell>
        </row>
        <row r="5146">
          <cell r="K5146">
            <v>2026</v>
          </cell>
          <cell r="X5146">
            <v>2436</v>
          </cell>
          <cell r="AE5146" t="str">
            <v>New Revenue Services</v>
          </cell>
        </row>
        <row r="5147">
          <cell r="K5147">
            <v>2023</v>
          </cell>
          <cell r="X5147">
            <v>78646.679999999993</v>
          </cell>
          <cell r="AE5147" t="str">
            <v>Measuring and Regulation Station Equipment</v>
          </cell>
        </row>
        <row r="5148">
          <cell r="K5148">
            <v>2026</v>
          </cell>
          <cell r="X5148">
            <v>0</v>
          </cell>
          <cell r="AE5148" t="str">
            <v>Misc. Non-Revenue Producing</v>
          </cell>
        </row>
        <row r="5149">
          <cell r="K5149">
            <v>2023</v>
          </cell>
          <cell r="X5149">
            <v>0</v>
          </cell>
          <cell r="AE5149" t="str">
            <v>Misc. Non-Revenue Producing</v>
          </cell>
        </row>
        <row r="5150">
          <cell r="K5150">
            <v>2018</v>
          </cell>
          <cell r="X5150">
            <v>758939.63</v>
          </cell>
          <cell r="AE5150" t="str">
            <v>Main Replacements</v>
          </cell>
        </row>
        <row r="5151">
          <cell r="K5151">
            <v>2026</v>
          </cell>
          <cell r="X5151">
            <v>6240</v>
          </cell>
          <cell r="AE5151" t="str">
            <v>Improvements to Property</v>
          </cell>
        </row>
        <row r="5152">
          <cell r="K5152">
            <v>2018</v>
          </cell>
          <cell r="X5152">
            <v>19998</v>
          </cell>
          <cell r="AE5152" t="str">
            <v>Main Replacements</v>
          </cell>
        </row>
        <row r="5153">
          <cell r="K5153">
            <v>2021</v>
          </cell>
          <cell r="X5153">
            <v>161532</v>
          </cell>
          <cell r="AE5153" t="str">
            <v>Regulators</v>
          </cell>
        </row>
        <row r="5154">
          <cell r="K5154">
            <v>2021</v>
          </cell>
          <cell r="X5154">
            <v>698664</v>
          </cell>
          <cell r="AE5154" t="str">
            <v>Distribution System Improvements</v>
          </cell>
        </row>
        <row r="5155">
          <cell r="K5155">
            <v>2019</v>
          </cell>
          <cell r="X5155">
            <v>922499</v>
          </cell>
          <cell r="AE5155" t="str">
            <v>New Revenue Services</v>
          </cell>
        </row>
        <row r="5156">
          <cell r="K5156">
            <v>2027</v>
          </cell>
          <cell r="X5156">
            <v>86811.24</v>
          </cell>
          <cell r="AE5156" t="str">
            <v>Measuring and Regulation Station Equipment</v>
          </cell>
        </row>
        <row r="5157">
          <cell r="K5157">
            <v>2026</v>
          </cell>
          <cell r="X5157">
            <v>24372</v>
          </cell>
          <cell r="AE5157" t="str">
            <v>New Revenue Services</v>
          </cell>
        </row>
        <row r="5158">
          <cell r="K5158">
            <v>2019</v>
          </cell>
          <cell r="X5158">
            <v>60000</v>
          </cell>
          <cell r="AE5158" t="str">
            <v>Municipal Improvements</v>
          </cell>
        </row>
        <row r="5159">
          <cell r="K5159">
            <v>2028</v>
          </cell>
          <cell r="X5159">
            <v>59327</v>
          </cell>
          <cell r="AE5159" t="str">
            <v>Distribution System Improvements</v>
          </cell>
        </row>
        <row r="5160">
          <cell r="K5160">
            <v>2028</v>
          </cell>
          <cell r="X5160">
            <v>0</v>
          </cell>
          <cell r="AE5160" t="str">
            <v>Testing and Measuring Equipment</v>
          </cell>
        </row>
        <row r="5161">
          <cell r="K5161">
            <v>2026</v>
          </cell>
          <cell r="X5161">
            <v>0</v>
          </cell>
          <cell r="AE5161" t="str">
            <v>Communication Equipment</v>
          </cell>
        </row>
        <row r="5162">
          <cell r="K5162">
            <v>2025</v>
          </cell>
          <cell r="X5162">
            <v>275000</v>
          </cell>
          <cell r="AE5162" t="str">
            <v>Testing and Measuring Equipment</v>
          </cell>
        </row>
        <row r="5163">
          <cell r="K5163">
            <v>2029</v>
          </cell>
          <cell r="X5163">
            <v>13452</v>
          </cell>
          <cell r="AE5163" t="str">
            <v>Improvements to Property</v>
          </cell>
        </row>
        <row r="5164">
          <cell r="K5164">
            <v>2024</v>
          </cell>
          <cell r="X5164">
            <v>0</v>
          </cell>
          <cell r="AE5164" t="str">
            <v>Communication Equipment</v>
          </cell>
        </row>
        <row r="5165">
          <cell r="K5165">
            <v>2027</v>
          </cell>
          <cell r="X5165">
            <v>194951</v>
          </cell>
          <cell r="AE5165" t="str">
            <v>Main Replacements</v>
          </cell>
        </row>
        <row r="5166">
          <cell r="K5166">
            <v>2020</v>
          </cell>
          <cell r="X5166">
            <v>12612</v>
          </cell>
          <cell r="AE5166" t="str">
            <v>Meter/Reg Install - Res</v>
          </cell>
        </row>
        <row r="5167">
          <cell r="K5167">
            <v>2020</v>
          </cell>
          <cell r="X5167">
            <v>16808</v>
          </cell>
          <cell r="AE5167" t="str">
            <v>Tools and Shop Equipment</v>
          </cell>
        </row>
        <row r="5168">
          <cell r="K5168">
            <v>2025</v>
          </cell>
          <cell r="X5168">
            <v>0</v>
          </cell>
          <cell r="AE5168" t="str">
            <v>Misc. Non-Revenue Producing</v>
          </cell>
        </row>
        <row r="5169">
          <cell r="K5169">
            <v>2027</v>
          </cell>
          <cell r="X5169">
            <v>284736</v>
          </cell>
          <cell r="AE5169" t="str">
            <v>Meter/Reg Install - Comm</v>
          </cell>
        </row>
        <row r="5170">
          <cell r="K5170">
            <v>2027</v>
          </cell>
          <cell r="X5170">
            <v>115212</v>
          </cell>
          <cell r="AE5170" t="str">
            <v>Transportation Vehicles</v>
          </cell>
        </row>
        <row r="5171">
          <cell r="K5171">
            <v>2026</v>
          </cell>
          <cell r="X5171">
            <v>124884</v>
          </cell>
          <cell r="AE5171" t="str">
            <v>Improvements to Property</v>
          </cell>
        </row>
        <row r="5172">
          <cell r="K5172">
            <v>2018</v>
          </cell>
          <cell r="X5172">
            <v>0</v>
          </cell>
          <cell r="AE5172" t="str">
            <v>Meter/Reg Install - Res</v>
          </cell>
        </row>
        <row r="5173">
          <cell r="K5173">
            <v>2022</v>
          </cell>
          <cell r="X5173">
            <v>0</v>
          </cell>
          <cell r="AE5173" t="str">
            <v>Testing and Measuring Equipment</v>
          </cell>
        </row>
        <row r="5174">
          <cell r="K5174">
            <v>2024</v>
          </cell>
          <cell r="X5174">
            <v>140448</v>
          </cell>
          <cell r="AE5174" t="str">
            <v>PPP Main Replacement</v>
          </cell>
        </row>
        <row r="5175">
          <cell r="K5175">
            <v>2018</v>
          </cell>
          <cell r="X5175">
            <v>10000</v>
          </cell>
          <cell r="AE5175" t="str">
            <v>New Revenue Mains</v>
          </cell>
        </row>
        <row r="5176">
          <cell r="K5176">
            <v>2019</v>
          </cell>
          <cell r="X5176">
            <v>0</v>
          </cell>
          <cell r="AE5176" t="str">
            <v>Improvements to Property</v>
          </cell>
        </row>
        <row r="5177">
          <cell r="K5177">
            <v>2025</v>
          </cell>
          <cell r="X5177">
            <v>0</v>
          </cell>
          <cell r="AE5177" t="str">
            <v>Misc. Non-Revenue Producing</v>
          </cell>
        </row>
        <row r="5178">
          <cell r="K5178">
            <v>2019</v>
          </cell>
          <cell r="X5178">
            <v>57786</v>
          </cell>
          <cell r="AE5178" t="str">
            <v>Transportation Vehicles</v>
          </cell>
        </row>
        <row r="5179">
          <cell r="K5179">
            <v>2026</v>
          </cell>
          <cell r="X5179">
            <v>4457.5200000000004</v>
          </cell>
          <cell r="AE5179" t="str">
            <v>Measuring and Regulation Station Equipment</v>
          </cell>
        </row>
        <row r="5180">
          <cell r="K5180">
            <v>2028</v>
          </cell>
          <cell r="X5180">
            <v>1597478</v>
          </cell>
          <cell r="AE5180" t="str">
            <v>Deerfield Beach - Upgrade</v>
          </cell>
        </row>
        <row r="5181">
          <cell r="K5181">
            <v>2021</v>
          </cell>
          <cell r="X5181">
            <v>269220</v>
          </cell>
          <cell r="AE5181" t="str">
            <v>New Revenue Mains</v>
          </cell>
        </row>
        <row r="5182">
          <cell r="K5182">
            <v>2024</v>
          </cell>
          <cell r="X5182">
            <v>0</v>
          </cell>
          <cell r="AE5182" t="str">
            <v>New Revenue Mains</v>
          </cell>
        </row>
        <row r="5183">
          <cell r="K5183">
            <v>2019</v>
          </cell>
          <cell r="X5183">
            <v>126000</v>
          </cell>
          <cell r="AE5183" t="str">
            <v>Municipal Improvements</v>
          </cell>
        </row>
        <row r="5184">
          <cell r="K5184">
            <v>2027</v>
          </cell>
          <cell r="X5184">
            <v>0</v>
          </cell>
          <cell r="AE5184" t="str">
            <v>Misc. Non-Revenue Producing</v>
          </cell>
        </row>
        <row r="5185">
          <cell r="K5185">
            <v>2025</v>
          </cell>
          <cell r="X5185">
            <v>0</v>
          </cell>
          <cell r="AE5185" t="str">
            <v>Communication Equipment</v>
          </cell>
        </row>
        <row r="5186">
          <cell r="K5186">
            <v>2028</v>
          </cell>
          <cell r="X5186">
            <v>6396</v>
          </cell>
          <cell r="AE5186" t="str">
            <v>Regulators</v>
          </cell>
        </row>
        <row r="5187">
          <cell r="K5187">
            <v>2027</v>
          </cell>
          <cell r="X5187">
            <v>89602</v>
          </cell>
          <cell r="AE5187" t="str">
            <v>Transportation Vehicles</v>
          </cell>
        </row>
        <row r="5188">
          <cell r="K5188">
            <v>2027</v>
          </cell>
          <cell r="X5188">
            <v>164484</v>
          </cell>
          <cell r="AE5188" t="str">
            <v>New Revenue Services</v>
          </cell>
        </row>
        <row r="5189">
          <cell r="K5189">
            <v>2027</v>
          </cell>
          <cell r="X5189">
            <v>954924</v>
          </cell>
          <cell r="AE5189" t="str">
            <v>Distribution System Improvements</v>
          </cell>
        </row>
        <row r="5190">
          <cell r="K5190">
            <v>2023</v>
          </cell>
          <cell r="X5190">
            <v>2208</v>
          </cell>
          <cell r="AE5190" t="str">
            <v>Main Replacements</v>
          </cell>
        </row>
        <row r="5191">
          <cell r="K5191">
            <v>2028</v>
          </cell>
          <cell r="X5191">
            <v>32003</v>
          </cell>
          <cell r="AE5191" t="str">
            <v>Service Line Replacements</v>
          </cell>
        </row>
        <row r="5192">
          <cell r="K5192">
            <v>2027</v>
          </cell>
          <cell r="X5192">
            <v>0</v>
          </cell>
          <cell r="AE5192" t="str">
            <v>Misc. Non-Revenue Producing</v>
          </cell>
        </row>
        <row r="5193">
          <cell r="K5193">
            <v>2024</v>
          </cell>
          <cell r="X5193">
            <v>4242.72</v>
          </cell>
          <cell r="AE5193" t="str">
            <v>Measuring and Regulation Station Equipment</v>
          </cell>
        </row>
        <row r="5194">
          <cell r="K5194">
            <v>2024</v>
          </cell>
          <cell r="X5194">
            <v>57984</v>
          </cell>
          <cell r="AE5194" t="str">
            <v>Service Line Replacements</v>
          </cell>
        </row>
        <row r="5195">
          <cell r="K5195">
            <v>2020</v>
          </cell>
          <cell r="X5195">
            <v>756000</v>
          </cell>
          <cell r="AE5195" t="str">
            <v>Municipal Improvements</v>
          </cell>
        </row>
        <row r="5196">
          <cell r="K5196">
            <v>2018</v>
          </cell>
          <cell r="X5196">
            <v>0</v>
          </cell>
          <cell r="AE5196" t="str">
            <v>New Revenue Mains</v>
          </cell>
        </row>
        <row r="5197">
          <cell r="K5197">
            <v>2028</v>
          </cell>
          <cell r="X5197">
            <v>0</v>
          </cell>
          <cell r="AE5197" t="str">
            <v>Transportation Vehicles</v>
          </cell>
        </row>
        <row r="5198">
          <cell r="K5198">
            <v>2021</v>
          </cell>
          <cell r="X5198">
            <v>0</v>
          </cell>
          <cell r="AE5198" t="str">
            <v>PPP Main Replacement</v>
          </cell>
        </row>
        <row r="5199">
          <cell r="K5199">
            <v>2023</v>
          </cell>
          <cell r="X5199">
            <v>63786</v>
          </cell>
          <cell r="AE5199" t="str">
            <v>Transportation Vehicles</v>
          </cell>
        </row>
        <row r="5200">
          <cell r="K5200">
            <v>2022</v>
          </cell>
          <cell r="X5200">
            <v>55188</v>
          </cell>
          <cell r="AE5200" t="str">
            <v>Regulators</v>
          </cell>
        </row>
        <row r="5201">
          <cell r="K5201">
            <v>2029</v>
          </cell>
          <cell r="X5201">
            <v>0</v>
          </cell>
          <cell r="AE5201" t="str">
            <v>PPP Main Replacement</v>
          </cell>
        </row>
        <row r="5202">
          <cell r="K5202">
            <v>2027</v>
          </cell>
          <cell r="X5202">
            <v>23927</v>
          </cell>
          <cell r="AE5202" t="str">
            <v>Distribution System Improvements</v>
          </cell>
        </row>
        <row r="5203">
          <cell r="K5203">
            <v>2027</v>
          </cell>
          <cell r="X5203">
            <v>24972</v>
          </cell>
          <cell r="AE5203" t="str">
            <v>Meter/Reg Install - Res</v>
          </cell>
        </row>
        <row r="5204">
          <cell r="K5204">
            <v>2021</v>
          </cell>
          <cell r="X5204">
            <v>0</v>
          </cell>
          <cell r="AE5204" t="str">
            <v>Testing and Measuring Equipment</v>
          </cell>
        </row>
        <row r="5205">
          <cell r="K5205">
            <v>2021</v>
          </cell>
          <cell r="X5205">
            <v>20459</v>
          </cell>
          <cell r="AE5205" t="str">
            <v>Meter/Reg Install - Comm</v>
          </cell>
        </row>
        <row r="5206">
          <cell r="K5206">
            <v>2019</v>
          </cell>
          <cell r="X5206">
            <v>0</v>
          </cell>
          <cell r="AE5206" t="str">
            <v>Testing and Measuring Equipment</v>
          </cell>
        </row>
        <row r="5207">
          <cell r="K5207">
            <v>2019</v>
          </cell>
          <cell r="X5207">
            <v>11280</v>
          </cell>
          <cell r="AE5207" t="str">
            <v>Meter/Reg Install - Comm</v>
          </cell>
        </row>
        <row r="5208">
          <cell r="K5208">
            <v>2020</v>
          </cell>
          <cell r="X5208">
            <v>239543</v>
          </cell>
          <cell r="AE5208" t="str">
            <v>Meter/Reg Install - Comm</v>
          </cell>
        </row>
        <row r="5209">
          <cell r="K5209">
            <v>2024</v>
          </cell>
          <cell r="X5209">
            <v>752387</v>
          </cell>
          <cell r="AE5209" t="str">
            <v>Distribution System Improvements</v>
          </cell>
        </row>
        <row r="5210">
          <cell r="K5210">
            <v>2021</v>
          </cell>
          <cell r="X5210">
            <v>0</v>
          </cell>
          <cell r="AE5210" t="str">
            <v>Improvements to Property</v>
          </cell>
        </row>
        <row r="5211">
          <cell r="K5211">
            <v>2024</v>
          </cell>
          <cell r="X5211">
            <v>250440</v>
          </cell>
          <cell r="AE5211" t="str">
            <v>Distribution System Improvements</v>
          </cell>
        </row>
        <row r="5212">
          <cell r="K5212">
            <v>2019</v>
          </cell>
          <cell r="X5212">
            <v>0</v>
          </cell>
          <cell r="AE5212" t="str">
            <v>Tools and Shop Equipment</v>
          </cell>
        </row>
        <row r="5213">
          <cell r="K5213">
            <v>2023</v>
          </cell>
          <cell r="X5213">
            <v>0</v>
          </cell>
          <cell r="AE5213" t="str">
            <v>New Revenue Mains</v>
          </cell>
        </row>
        <row r="5214">
          <cell r="K5214">
            <v>2019</v>
          </cell>
          <cell r="X5214">
            <v>10500</v>
          </cell>
          <cell r="AE5214" t="str">
            <v>Municipal Improvements</v>
          </cell>
        </row>
        <row r="5215">
          <cell r="K5215">
            <v>2025</v>
          </cell>
          <cell r="X5215">
            <v>45168</v>
          </cell>
          <cell r="AE5215" t="str">
            <v>Meter/Reg Install - Comm</v>
          </cell>
        </row>
        <row r="5216">
          <cell r="K5216">
            <v>2019</v>
          </cell>
          <cell r="X5216">
            <v>61820</v>
          </cell>
          <cell r="AE5216" t="str">
            <v>Power Operated Equipment</v>
          </cell>
        </row>
        <row r="5217">
          <cell r="K5217">
            <v>2024</v>
          </cell>
          <cell r="X5217">
            <v>5374189.0800000001</v>
          </cell>
          <cell r="AE5217" t="str">
            <v>Measuring and Regulation Station Equipment</v>
          </cell>
        </row>
        <row r="5218">
          <cell r="K5218">
            <v>2019</v>
          </cell>
          <cell r="X5218">
            <v>0</v>
          </cell>
          <cell r="AE5218" t="str">
            <v>Cast Iron/Bare Steel Main Repl.</v>
          </cell>
        </row>
        <row r="5219">
          <cell r="K5219">
            <v>2029</v>
          </cell>
          <cell r="X5219">
            <v>15996</v>
          </cell>
          <cell r="AE5219" t="str">
            <v>Meter/Reg Install - Comm</v>
          </cell>
        </row>
        <row r="5220">
          <cell r="K5220">
            <v>2026</v>
          </cell>
          <cell r="X5220">
            <v>0</v>
          </cell>
          <cell r="AE5220" t="str">
            <v>Testing and Measuring Equipment</v>
          </cell>
        </row>
        <row r="5221">
          <cell r="K5221">
            <v>2027</v>
          </cell>
          <cell r="X5221">
            <v>3120</v>
          </cell>
          <cell r="AE5221" t="str">
            <v>Meter/Reg Install - Comm</v>
          </cell>
        </row>
        <row r="5222">
          <cell r="K5222">
            <v>2023</v>
          </cell>
          <cell r="X5222">
            <v>800000</v>
          </cell>
          <cell r="AE5222" t="str">
            <v>Main-Replace Cedar Hills Area</v>
          </cell>
        </row>
        <row r="5223">
          <cell r="K5223">
            <v>2026</v>
          </cell>
          <cell r="X5223">
            <v>74928</v>
          </cell>
          <cell r="AE5223" t="str">
            <v>Improvements to Property</v>
          </cell>
        </row>
        <row r="5224">
          <cell r="K5224">
            <v>2028</v>
          </cell>
          <cell r="X5224">
            <v>177963</v>
          </cell>
          <cell r="AE5224" t="str">
            <v>Measuring and Regulation Station Equipment</v>
          </cell>
        </row>
        <row r="5225">
          <cell r="K5225">
            <v>2018</v>
          </cell>
          <cell r="X5225">
            <v>50000</v>
          </cell>
          <cell r="AE5225" t="str">
            <v>Municipal Improvements</v>
          </cell>
        </row>
        <row r="5226">
          <cell r="K5226">
            <v>2021</v>
          </cell>
          <cell r="X5226">
            <v>0</v>
          </cell>
          <cell r="AE5226" t="str">
            <v>Alternative Fueling Stations</v>
          </cell>
        </row>
        <row r="5227">
          <cell r="K5227">
            <v>2025</v>
          </cell>
          <cell r="X5227">
            <v>2376</v>
          </cell>
          <cell r="AE5227" t="str">
            <v>Meter/Reg Install - Res</v>
          </cell>
        </row>
        <row r="5228">
          <cell r="K5228">
            <v>2021</v>
          </cell>
          <cell r="X5228">
            <v>2100</v>
          </cell>
          <cell r="AE5228" t="str">
            <v>Main Replacements</v>
          </cell>
        </row>
        <row r="5229">
          <cell r="K5229">
            <v>2022</v>
          </cell>
          <cell r="X5229">
            <v>0</v>
          </cell>
          <cell r="AE5229" t="str">
            <v>Misc. Non-Revenue Producing</v>
          </cell>
        </row>
        <row r="5230">
          <cell r="K5230">
            <v>2026</v>
          </cell>
          <cell r="X5230">
            <v>5795</v>
          </cell>
          <cell r="AE5230" t="str">
            <v>Meter/Reg Install - Comm</v>
          </cell>
        </row>
        <row r="5231">
          <cell r="K5231">
            <v>2027</v>
          </cell>
          <cell r="X5231">
            <v>97476</v>
          </cell>
          <cell r="AE5231" t="str">
            <v>Main Replacements</v>
          </cell>
        </row>
        <row r="5232">
          <cell r="K5232">
            <v>2026</v>
          </cell>
          <cell r="X5232">
            <v>0</v>
          </cell>
          <cell r="AE5232" t="str">
            <v>Testing and Measuring Equipment</v>
          </cell>
        </row>
        <row r="5233">
          <cell r="K5233">
            <v>2025</v>
          </cell>
          <cell r="X5233">
            <v>110172</v>
          </cell>
          <cell r="AE5233" t="str">
            <v>Distribution System Improvements</v>
          </cell>
        </row>
        <row r="5234">
          <cell r="K5234">
            <v>2023</v>
          </cell>
          <cell r="X5234">
            <v>0</v>
          </cell>
          <cell r="AE5234" t="str">
            <v>Service Line Replacements</v>
          </cell>
        </row>
        <row r="5235">
          <cell r="K5235">
            <v>2019</v>
          </cell>
          <cell r="X5235">
            <v>1615000</v>
          </cell>
          <cell r="AE5235" t="str">
            <v>Main-Mayport/South Side Beaches</v>
          </cell>
        </row>
        <row r="5236">
          <cell r="K5236">
            <v>2021</v>
          </cell>
          <cell r="X5236">
            <v>0</v>
          </cell>
          <cell r="AE5236" t="str">
            <v>Transportation Vehicles</v>
          </cell>
        </row>
        <row r="5237">
          <cell r="K5237">
            <v>2023</v>
          </cell>
          <cell r="X5237">
            <v>0</v>
          </cell>
          <cell r="AE5237" t="str">
            <v>Misc. Non-Revenue Producing</v>
          </cell>
        </row>
        <row r="5238">
          <cell r="K5238">
            <v>2018</v>
          </cell>
          <cell r="X5238">
            <v>251572</v>
          </cell>
          <cell r="AE5238" t="str">
            <v>Measuring and Regulation Station Equipment</v>
          </cell>
        </row>
        <row r="5239">
          <cell r="K5239">
            <v>2023</v>
          </cell>
          <cell r="X5239">
            <v>67884</v>
          </cell>
          <cell r="AE5239" t="str">
            <v>Cathodic Protection</v>
          </cell>
        </row>
        <row r="5240">
          <cell r="K5240">
            <v>2022</v>
          </cell>
          <cell r="X5240">
            <v>0</v>
          </cell>
          <cell r="AE5240" t="str">
            <v>Office Equipment</v>
          </cell>
        </row>
        <row r="5241">
          <cell r="K5241">
            <v>2029</v>
          </cell>
          <cell r="X5241">
            <v>384024</v>
          </cell>
          <cell r="AE5241" t="str">
            <v>New Revenue Services</v>
          </cell>
        </row>
        <row r="5242">
          <cell r="K5242">
            <v>2019</v>
          </cell>
          <cell r="X5242">
            <v>6556984.0599999996</v>
          </cell>
          <cell r="AE5242" t="str">
            <v>GMS Upgrade to Quorum - FUELS</v>
          </cell>
        </row>
        <row r="5243">
          <cell r="K5243">
            <v>2023</v>
          </cell>
          <cell r="X5243">
            <v>36180</v>
          </cell>
          <cell r="AE5243" t="str">
            <v>PPP Main Replacement</v>
          </cell>
        </row>
        <row r="5244">
          <cell r="K5244">
            <v>2025</v>
          </cell>
          <cell r="X5244">
            <v>79200</v>
          </cell>
          <cell r="AE5244" t="str">
            <v>Tools and Shop Equipment</v>
          </cell>
        </row>
        <row r="5245">
          <cell r="K5245">
            <v>2023</v>
          </cell>
          <cell r="X5245">
            <v>1128</v>
          </cell>
          <cell r="AE5245" t="str">
            <v>Meter/Reg Install - Comm</v>
          </cell>
        </row>
        <row r="5246">
          <cell r="K5246">
            <v>2022</v>
          </cell>
          <cell r="X5246">
            <v>386328</v>
          </cell>
          <cell r="AE5246" t="str">
            <v>New Revenue Services</v>
          </cell>
        </row>
        <row r="5247">
          <cell r="K5247">
            <v>2027</v>
          </cell>
          <cell r="X5247">
            <v>0</v>
          </cell>
          <cell r="AE5247" t="str">
            <v>Regulators</v>
          </cell>
        </row>
        <row r="5248">
          <cell r="K5248">
            <v>2019</v>
          </cell>
          <cell r="X5248">
            <v>1171356</v>
          </cell>
          <cell r="AE5248" t="str">
            <v>Distribution System Improvements</v>
          </cell>
        </row>
        <row r="5249">
          <cell r="K5249">
            <v>2018</v>
          </cell>
          <cell r="X5249">
            <v>0</v>
          </cell>
          <cell r="AE5249" t="str">
            <v>Improvements to Property</v>
          </cell>
        </row>
        <row r="5250">
          <cell r="K5250">
            <v>2021</v>
          </cell>
          <cell r="X5250">
            <v>0</v>
          </cell>
          <cell r="AE5250" t="str">
            <v>Misc. Non-Revenue Producing</v>
          </cell>
        </row>
        <row r="5251">
          <cell r="K5251">
            <v>2022</v>
          </cell>
          <cell r="X5251">
            <v>0</v>
          </cell>
          <cell r="AE5251" t="str">
            <v>Alternative Fueling Stations</v>
          </cell>
        </row>
        <row r="5252">
          <cell r="K5252">
            <v>2028</v>
          </cell>
          <cell r="X5252">
            <v>243216</v>
          </cell>
          <cell r="AE5252" t="str">
            <v>Cathodic Protection</v>
          </cell>
        </row>
        <row r="5253">
          <cell r="K5253">
            <v>2026</v>
          </cell>
          <cell r="X5253">
            <v>679632</v>
          </cell>
          <cell r="AE5253" t="str">
            <v>Municipal Improvements</v>
          </cell>
        </row>
        <row r="5254">
          <cell r="K5254">
            <v>2029</v>
          </cell>
          <cell r="X5254">
            <v>8532</v>
          </cell>
          <cell r="AE5254" t="str">
            <v>Meter/Reg Install - Comm</v>
          </cell>
        </row>
        <row r="5255">
          <cell r="K5255">
            <v>2028</v>
          </cell>
          <cell r="X5255">
            <v>0</v>
          </cell>
          <cell r="AE5255" t="str">
            <v>Office Equipment</v>
          </cell>
        </row>
        <row r="5256">
          <cell r="K5256">
            <v>2021</v>
          </cell>
          <cell r="X5256">
            <v>6300</v>
          </cell>
          <cell r="AE5256" t="str">
            <v>Meter/Reg Install - Res</v>
          </cell>
        </row>
        <row r="5257">
          <cell r="K5257">
            <v>2022</v>
          </cell>
          <cell r="X5257">
            <v>2423004</v>
          </cell>
          <cell r="AE5257" t="str">
            <v>New Revenue Services</v>
          </cell>
        </row>
        <row r="5258">
          <cell r="K5258">
            <v>2026</v>
          </cell>
          <cell r="X5258">
            <v>30456</v>
          </cell>
          <cell r="AE5258" t="str">
            <v>Meter/Reg Install - Res</v>
          </cell>
        </row>
        <row r="5259">
          <cell r="K5259">
            <v>2027</v>
          </cell>
          <cell r="X5259">
            <v>37464</v>
          </cell>
          <cell r="AE5259" t="str">
            <v>Regulators</v>
          </cell>
        </row>
        <row r="5260">
          <cell r="K5260">
            <v>2028</v>
          </cell>
          <cell r="X5260">
            <v>0</v>
          </cell>
          <cell r="AE5260" t="str">
            <v>Transportation Vehicles</v>
          </cell>
        </row>
        <row r="5261">
          <cell r="K5261">
            <v>2023</v>
          </cell>
          <cell r="X5261">
            <v>60000</v>
          </cell>
          <cell r="AE5261" t="str">
            <v>Power Operated Equipment</v>
          </cell>
        </row>
        <row r="5262">
          <cell r="K5262">
            <v>2024</v>
          </cell>
          <cell r="X5262">
            <v>0</v>
          </cell>
          <cell r="AE5262" t="str">
            <v>Misc. Non-Revenue Producing</v>
          </cell>
        </row>
        <row r="5263">
          <cell r="K5263">
            <v>2024</v>
          </cell>
          <cell r="X5263">
            <v>176279</v>
          </cell>
          <cell r="AE5263" t="str">
            <v>Meter/Reg Install - Comm</v>
          </cell>
        </row>
        <row r="5264">
          <cell r="K5264">
            <v>2019</v>
          </cell>
          <cell r="X5264">
            <v>64948</v>
          </cell>
          <cell r="AE5264" t="str">
            <v>Tools and Shop Equipment</v>
          </cell>
        </row>
        <row r="5265">
          <cell r="K5265">
            <v>2026</v>
          </cell>
          <cell r="X5265">
            <v>0</v>
          </cell>
          <cell r="AE5265" t="str">
            <v>Misc. Non-Revenue Producing</v>
          </cell>
        </row>
        <row r="5266">
          <cell r="K5266">
            <v>2026</v>
          </cell>
          <cell r="X5266">
            <v>0</v>
          </cell>
          <cell r="AE5266" t="str">
            <v>Testing and Measuring Equipment</v>
          </cell>
        </row>
        <row r="5267">
          <cell r="K5267">
            <v>2026</v>
          </cell>
          <cell r="X5267">
            <v>81180</v>
          </cell>
          <cell r="AE5267" t="str">
            <v>Tools and Shop Equipment</v>
          </cell>
        </row>
        <row r="5268">
          <cell r="K5268">
            <v>2028</v>
          </cell>
          <cell r="X5268">
            <v>312216</v>
          </cell>
          <cell r="AE5268" t="str">
            <v>New Revenue Services</v>
          </cell>
        </row>
        <row r="5269">
          <cell r="K5269">
            <v>2021</v>
          </cell>
          <cell r="X5269">
            <v>0</v>
          </cell>
          <cell r="AE5269" t="str">
            <v>Cathodic Protection</v>
          </cell>
        </row>
        <row r="5270">
          <cell r="K5270">
            <v>2021</v>
          </cell>
          <cell r="X5270">
            <v>21012</v>
          </cell>
          <cell r="AE5270" t="str">
            <v>Main Replacements</v>
          </cell>
        </row>
        <row r="5271">
          <cell r="K5271">
            <v>2024</v>
          </cell>
          <cell r="X5271">
            <v>572376</v>
          </cell>
          <cell r="AE5271" t="str">
            <v>Distribution System Improvements</v>
          </cell>
        </row>
        <row r="5272">
          <cell r="K5272">
            <v>2023</v>
          </cell>
          <cell r="X5272">
            <v>1944804</v>
          </cell>
          <cell r="AE5272" t="str">
            <v>Municipal Improvements</v>
          </cell>
        </row>
        <row r="5273">
          <cell r="K5273">
            <v>2019</v>
          </cell>
          <cell r="X5273">
            <v>0</v>
          </cell>
          <cell r="AE5273" t="str">
            <v>Jax Eagle 1 LNG, WestRock</v>
          </cell>
        </row>
        <row r="5274">
          <cell r="K5274">
            <v>2025</v>
          </cell>
          <cell r="X5274">
            <v>2899.2</v>
          </cell>
          <cell r="AE5274" t="str">
            <v>Measuring and Regulation Station Equipment</v>
          </cell>
        </row>
        <row r="5275">
          <cell r="K5275">
            <v>2023</v>
          </cell>
          <cell r="X5275">
            <v>257964</v>
          </cell>
          <cell r="AE5275" t="str">
            <v>Meter/Reg Install - Comm</v>
          </cell>
        </row>
        <row r="5276">
          <cell r="K5276">
            <v>2022</v>
          </cell>
          <cell r="X5276">
            <v>0</v>
          </cell>
          <cell r="AE5276" t="str">
            <v>Testing and Measuring Equipment</v>
          </cell>
        </row>
        <row r="5277">
          <cell r="K5277">
            <v>2021</v>
          </cell>
          <cell r="X5277">
            <v>5123</v>
          </cell>
          <cell r="AE5277" t="str">
            <v>Meter/Reg Install - Comm</v>
          </cell>
        </row>
        <row r="5278">
          <cell r="K5278">
            <v>2021</v>
          </cell>
          <cell r="X5278">
            <v>10764</v>
          </cell>
          <cell r="AE5278" t="str">
            <v>Cathodic Protection</v>
          </cell>
        </row>
        <row r="5279">
          <cell r="K5279">
            <v>2028</v>
          </cell>
          <cell r="X5279">
            <v>0</v>
          </cell>
          <cell r="AE5279" t="str">
            <v>Alternative Fueling Stations</v>
          </cell>
        </row>
        <row r="5280">
          <cell r="K5280">
            <v>2024</v>
          </cell>
          <cell r="X5280">
            <v>56088</v>
          </cell>
          <cell r="AE5280" t="str">
            <v>PPP Main Replacement</v>
          </cell>
        </row>
        <row r="5281">
          <cell r="K5281">
            <v>2022</v>
          </cell>
          <cell r="X5281">
            <v>110376</v>
          </cell>
          <cell r="AE5281" t="str">
            <v>Service Line Replacements</v>
          </cell>
        </row>
        <row r="5282">
          <cell r="K5282">
            <v>2023</v>
          </cell>
          <cell r="X5282">
            <v>18552</v>
          </cell>
          <cell r="AE5282" t="str">
            <v>Tools and Shop Equipment</v>
          </cell>
        </row>
        <row r="5283">
          <cell r="K5283">
            <v>2028</v>
          </cell>
          <cell r="X5283">
            <v>183996</v>
          </cell>
          <cell r="AE5283" t="str">
            <v>PPP Main Replacement</v>
          </cell>
        </row>
        <row r="5284">
          <cell r="K5284">
            <v>2022</v>
          </cell>
          <cell r="X5284">
            <v>22080</v>
          </cell>
          <cell r="AE5284" t="str">
            <v>Meter/Reg Install - Res</v>
          </cell>
        </row>
        <row r="5285">
          <cell r="K5285">
            <v>2018</v>
          </cell>
          <cell r="X5285">
            <v>2319810.4300000002</v>
          </cell>
          <cell r="AE5285" t="str">
            <v>New Revenue Services</v>
          </cell>
        </row>
        <row r="5286">
          <cell r="K5286">
            <v>2025</v>
          </cell>
          <cell r="X5286">
            <v>609200</v>
          </cell>
          <cell r="AE5286" t="str">
            <v>Transportation Vehicles</v>
          </cell>
        </row>
        <row r="5287">
          <cell r="K5287">
            <v>2023</v>
          </cell>
          <cell r="X5287">
            <v>33936</v>
          </cell>
          <cell r="AE5287" t="str">
            <v>Meter/Reg Install - Res</v>
          </cell>
        </row>
        <row r="5288">
          <cell r="K5288">
            <v>2026</v>
          </cell>
          <cell r="X5288">
            <v>0</v>
          </cell>
          <cell r="AE5288" t="str">
            <v>Regulators</v>
          </cell>
        </row>
        <row r="5289">
          <cell r="K5289">
            <v>2023</v>
          </cell>
          <cell r="X5289">
            <v>28284</v>
          </cell>
          <cell r="AE5289" t="str">
            <v>Meter/Reg Install - Res</v>
          </cell>
        </row>
        <row r="5290">
          <cell r="K5290">
            <v>2018</v>
          </cell>
          <cell r="X5290">
            <v>787706.2</v>
          </cell>
          <cell r="AE5290" t="str">
            <v>Cast Iron/Bare Steel Main Repl.</v>
          </cell>
        </row>
        <row r="5291">
          <cell r="K5291">
            <v>2023</v>
          </cell>
          <cell r="X5291">
            <v>356388</v>
          </cell>
          <cell r="AE5291" t="str">
            <v>Meter/Reg Install - Res</v>
          </cell>
        </row>
        <row r="5292">
          <cell r="K5292">
            <v>2029</v>
          </cell>
          <cell r="X5292">
            <v>121608</v>
          </cell>
          <cell r="AE5292" t="str">
            <v>Distribution System Improvements</v>
          </cell>
        </row>
        <row r="5293">
          <cell r="K5293">
            <v>2018</v>
          </cell>
          <cell r="X5293">
            <v>2658239</v>
          </cell>
          <cell r="AE5293" t="str">
            <v>New Revenue Services</v>
          </cell>
        </row>
        <row r="5294">
          <cell r="K5294">
            <v>2022</v>
          </cell>
          <cell r="X5294">
            <v>230699</v>
          </cell>
          <cell r="AE5294" t="str">
            <v>Meter/Reg Install - Comm</v>
          </cell>
        </row>
        <row r="5295">
          <cell r="K5295">
            <v>2025</v>
          </cell>
          <cell r="X5295">
            <v>92772</v>
          </cell>
          <cell r="AE5295" t="str">
            <v>Main Replacements</v>
          </cell>
        </row>
        <row r="5296">
          <cell r="K5296">
            <v>2018</v>
          </cell>
          <cell r="X5296">
            <v>0</v>
          </cell>
          <cell r="AE5296" t="str">
            <v>Measuring and Regulation Station Equipment</v>
          </cell>
        </row>
        <row r="5297">
          <cell r="K5297">
            <v>2025</v>
          </cell>
          <cell r="X5297">
            <v>0</v>
          </cell>
          <cell r="AE5297" t="str">
            <v>CNG Projects</v>
          </cell>
        </row>
        <row r="5298">
          <cell r="K5298">
            <v>2025</v>
          </cell>
          <cell r="X5298">
            <v>45168</v>
          </cell>
          <cell r="AE5298" t="str">
            <v>Meter/Reg Install - Comm</v>
          </cell>
        </row>
        <row r="5299">
          <cell r="K5299">
            <v>2020</v>
          </cell>
          <cell r="X5299">
            <v>39924</v>
          </cell>
          <cell r="AE5299" t="str">
            <v>Meter/Reg Install - Comm</v>
          </cell>
        </row>
        <row r="5300">
          <cell r="K5300">
            <v>2021</v>
          </cell>
          <cell r="X5300">
            <v>0</v>
          </cell>
          <cell r="AE5300" t="str">
            <v>Tools and Shop Equipment</v>
          </cell>
        </row>
        <row r="5301">
          <cell r="K5301">
            <v>2026</v>
          </cell>
          <cell r="X5301">
            <v>282312</v>
          </cell>
          <cell r="AE5301" t="str">
            <v>Distribution System Improvements</v>
          </cell>
        </row>
        <row r="5302">
          <cell r="K5302">
            <v>2023</v>
          </cell>
          <cell r="X5302">
            <v>15840</v>
          </cell>
          <cell r="AE5302" t="str">
            <v>Cathodic Protection</v>
          </cell>
        </row>
        <row r="5303">
          <cell r="K5303">
            <v>2018</v>
          </cell>
          <cell r="X5303">
            <v>9300</v>
          </cell>
          <cell r="AE5303" t="str">
            <v>Tools and Shop Equipment</v>
          </cell>
        </row>
        <row r="5304">
          <cell r="K5304">
            <v>2026</v>
          </cell>
          <cell r="X5304">
            <v>8772</v>
          </cell>
          <cell r="AE5304" t="str">
            <v>Distribution System Improvements</v>
          </cell>
        </row>
        <row r="5305">
          <cell r="K5305">
            <v>2028</v>
          </cell>
          <cell r="X5305">
            <v>0</v>
          </cell>
          <cell r="AE5305" t="str">
            <v>Transportation Vehicles</v>
          </cell>
        </row>
        <row r="5306">
          <cell r="K5306">
            <v>2025</v>
          </cell>
          <cell r="X5306">
            <v>14268</v>
          </cell>
          <cell r="AE5306" t="str">
            <v>Meter/Reg Install - Comm</v>
          </cell>
        </row>
        <row r="5307">
          <cell r="K5307">
            <v>2022</v>
          </cell>
          <cell r="X5307">
            <v>0</v>
          </cell>
          <cell r="AE5307" t="str">
            <v>Main-Replace-Las Olas Blvd</v>
          </cell>
        </row>
        <row r="5308">
          <cell r="K5308">
            <v>2022</v>
          </cell>
          <cell r="X5308">
            <v>33108</v>
          </cell>
          <cell r="AE5308" t="str">
            <v>Meter/Reg Install - Res</v>
          </cell>
        </row>
        <row r="5309">
          <cell r="K5309">
            <v>2026</v>
          </cell>
          <cell r="X5309">
            <v>60923</v>
          </cell>
          <cell r="AE5309" t="str">
            <v>Regulators</v>
          </cell>
        </row>
        <row r="5310">
          <cell r="K5310">
            <v>2018</v>
          </cell>
          <cell r="X5310">
            <v>8118465.9100000001</v>
          </cell>
          <cell r="AE5310" t="str">
            <v>Hillsborough County RNG</v>
          </cell>
        </row>
        <row r="5311">
          <cell r="K5311">
            <v>2027</v>
          </cell>
          <cell r="X5311">
            <v>0</v>
          </cell>
          <cell r="AE5311" t="str">
            <v>Improvements to Property</v>
          </cell>
        </row>
        <row r="5312">
          <cell r="K5312">
            <v>2029</v>
          </cell>
          <cell r="X5312">
            <v>60804.12</v>
          </cell>
          <cell r="AE5312" t="str">
            <v>Measuring and Regulation Station Equipment</v>
          </cell>
        </row>
        <row r="5313">
          <cell r="K5313">
            <v>2027</v>
          </cell>
          <cell r="X5313">
            <v>23772</v>
          </cell>
          <cell r="AE5313" t="str">
            <v>Main Replacements</v>
          </cell>
        </row>
        <row r="5314">
          <cell r="K5314">
            <v>2027</v>
          </cell>
          <cell r="X5314">
            <v>0</v>
          </cell>
          <cell r="AE5314" t="str">
            <v>New Revenue Mains</v>
          </cell>
        </row>
        <row r="5315">
          <cell r="K5315">
            <v>2022</v>
          </cell>
          <cell r="X5315">
            <v>0</v>
          </cell>
          <cell r="AE5315" t="str">
            <v>Communication Equipment</v>
          </cell>
        </row>
        <row r="5316">
          <cell r="K5316">
            <v>2020</v>
          </cell>
          <cell r="X5316">
            <v>36768</v>
          </cell>
          <cell r="AE5316" t="str">
            <v>Meter/Reg Install - Res</v>
          </cell>
        </row>
        <row r="5317">
          <cell r="K5317">
            <v>2020</v>
          </cell>
          <cell r="X5317">
            <v>336204</v>
          </cell>
          <cell r="AE5317" t="str">
            <v>New Revenue Services</v>
          </cell>
        </row>
        <row r="5318">
          <cell r="K5318">
            <v>2029</v>
          </cell>
          <cell r="X5318">
            <v>0</v>
          </cell>
          <cell r="AE5318" t="str">
            <v>Misc. Non-Revenue Producing</v>
          </cell>
        </row>
        <row r="5319">
          <cell r="K5319">
            <v>2022</v>
          </cell>
          <cell r="X5319">
            <v>0</v>
          </cell>
          <cell r="AE5319" t="str">
            <v>Windows OS Upgrade - 2020/2021</v>
          </cell>
        </row>
        <row r="5320">
          <cell r="K5320">
            <v>2028</v>
          </cell>
          <cell r="X5320">
            <v>0</v>
          </cell>
          <cell r="AE5320" t="str">
            <v>Meter/Reg Install - Res</v>
          </cell>
        </row>
        <row r="5321">
          <cell r="K5321">
            <v>2021</v>
          </cell>
          <cell r="X5321">
            <v>0</v>
          </cell>
          <cell r="AE5321" t="str">
            <v>Cast Iron/Bare Steel Main Repl.</v>
          </cell>
        </row>
        <row r="5322">
          <cell r="K5322">
            <v>2026</v>
          </cell>
          <cell r="X5322">
            <v>95099</v>
          </cell>
          <cell r="AE5322" t="str">
            <v>Main Replacements</v>
          </cell>
        </row>
        <row r="5323">
          <cell r="K5323">
            <v>2021</v>
          </cell>
          <cell r="X5323">
            <v>0</v>
          </cell>
          <cell r="AE5323" t="str">
            <v>Misc. Non-Revenue Producing</v>
          </cell>
        </row>
        <row r="5324">
          <cell r="K5324">
            <v>2022</v>
          </cell>
          <cell r="X5324">
            <v>53844</v>
          </cell>
          <cell r="AE5324" t="str">
            <v>New Revenue Mains</v>
          </cell>
        </row>
        <row r="5325">
          <cell r="K5325">
            <v>2023</v>
          </cell>
          <cell r="X5325">
            <v>20000</v>
          </cell>
          <cell r="AE5325" t="str">
            <v>Power Operated Equipment</v>
          </cell>
        </row>
        <row r="5326">
          <cell r="K5326">
            <v>2025</v>
          </cell>
          <cell r="X5326">
            <v>36556</v>
          </cell>
          <cell r="AE5326" t="str">
            <v>Transportation Vehicles</v>
          </cell>
        </row>
        <row r="5327">
          <cell r="K5327">
            <v>2027</v>
          </cell>
          <cell r="X5327">
            <v>14196</v>
          </cell>
          <cell r="AE5327" t="str">
            <v>Distribution System Improvements</v>
          </cell>
        </row>
        <row r="5328">
          <cell r="K5328">
            <v>2027</v>
          </cell>
          <cell r="X5328">
            <v>243683</v>
          </cell>
          <cell r="AE5328" t="str">
            <v>Service Line Replacements</v>
          </cell>
        </row>
        <row r="5329">
          <cell r="K5329">
            <v>2018</v>
          </cell>
          <cell r="X5329">
            <v>3851</v>
          </cell>
          <cell r="AE5329" t="str">
            <v>Meter/Reg Install - Comm</v>
          </cell>
        </row>
        <row r="5330">
          <cell r="K5330">
            <v>2026</v>
          </cell>
          <cell r="X5330">
            <v>243683</v>
          </cell>
          <cell r="AE5330" t="str">
            <v>Service Line Replacements</v>
          </cell>
        </row>
        <row r="5331">
          <cell r="K5331">
            <v>2029</v>
          </cell>
          <cell r="X5331">
            <v>0</v>
          </cell>
          <cell r="AE5331" t="str">
            <v>Misc. Non-Revenue Producing</v>
          </cell>
        </row>
        <row r="5332">
          <cell r="K5332">
            <v>2023</v>
          </cell>
          <cell r="X5332">
            <v>27000</v>
          </cell>
          <cell r="AE5332" t="str">
            <v>Williamson from FL Hospital to LPGA</v>
          </cell>
        </row>
        <row r="5333">
          <cell r="K5333">
            <v>2023</v>
          </cell>
          <cell r="X5333">
            <v>34788</v>
          </cell>
          <cell r="AE5333" t="str">
            <v>Transportation Vehicles</v>
          </cell>
        </row>
        <row r="5334">
          <cell r="K5334">
            <v>2028</v>
          </cell>
          <cell r="X5334">
            <v>76800</v>
          </cell>
          <cell r="AE5334" t="str">
            <v>Regulators</v>
          </cell>
        </row>
        <row r="5335">
          <cell r="K5335">
            <v>2026</v>
          </cell>
          <cell r="X5335">
            <v>4754747</v>
          </cell>
          <cell r="AE5335" t="str">
            <v>New Revenue Mains</v>
          </cell>
        </row>
        <row r="5336">
          <cell r="K5336">
            <v>2023</v>
          </cell>
          <cell r="X5336">
            <v>0</v>
          </cell>
          <cell r="AE5336" t="str">
            <v>Office Equipment</v>
          </cell>
        </row>
        <row r="5337">
          <cell r="K5337">
            <v>2024</v>
          </cell>
          <cell r="X5337">
            <v>40584</v>
          </cell>
          <cell r="AE5337" t="str">
            <v>Meter/Reg Install - Res</v>
          </cell>
        </row>
        <row r="5338">
          <cell r="K5338">
            <v>2020</v>
          </cell>
          <cell r="X5338">
            <v>0</v>
          </cell>
          <cell r="AE5338" t="str">
            <v>Communication Equipment</v>
          </cell>
        </row>
        <row r="5339">
          <cell r="K5339">
            <v>2021</v>
          </cell>
          <cell r="X5339">
            <v>0</v>
          </cell>
          <cell r="AE5339" t="str">
            <v>Testing and Measuring Equipment</v>
          </cell>
        </row>
        <row r="5340">
          <cell r="K5340">
            <v>2024</v>
          </cell>
          <cell r="X5340">
            <v>3167064</v>
          </cell>
          <cell r="AE5340" t="str">
            <v>PPP Main Replacement</v>
          </cell>
        </row>
        <row r="5341">
          <cell r="K5341">
            <v>2027</v>
          </cell>
          <cell r="X5341">
            <v>38712</v>
          </cell>
          <cell r="AE5341" t="str">
            <v>Cathodic Protection</v>
          </cell>
        </row>
        <row r="5342">
          <cell r="K5342">
            <v>2029</v>
          </cell>
          <cell r="X5342">
            <v>0</v>
          </cell>
          <cell r="AE5342" t="str">
            <v>Misc. Non-Revenue Producing</v>
          </cell>
        </row>
        <row r="5343">
          <cell r="K5343">
            <v>2023</v>
          </cell>
          <cell r="X5343">
            <v>288</v>
          </cell>
          <cell r="AE5343" t="str">
            <v>Meter/Reg Install - Comm</v>
          </cell>
        </row>
        <row r="5344">
          <cell r="K5344">
            <v>2019</v>
          </cell>
          <cell r="X5344">
            <v>9996</v>
          </cell>
          <cell r="AE5344" t="str">
            <v>Main Replacements</v>
          </cell>
        </row>
        <row r="5345">
          <cell r="K5345">
            <v>2022</v>
          </cell>
          <cell r="X5345">
            <v>463055</v>
          </cell>
          <cell r="AE5345" t="str">
            <v>Municipal Improvements</v>
          </cell>
        </row>
        <row r="5346">
          <cell r="K5346">
            <v>2022</v>
          </cell>
          <cell r="X5346">
            <v>62224</v>
          </cell>
          <cell r="AE5346" t="str">
            <v>Transportation Vehicles</v>
          </cell>
        </row>
        <row r="5347">
          <cell r="K5347">
            <v>2029</v>
          </cell>
          <cell r="X5347">
            <v>3600239</v>
          </cell>
          <cell r="AE5347" t="str">
            <v>New Revenue Mains</v>
          </cell>
        </row>
        <row r="5348">
          <cell r="K5348">
            <v>2027</v>
          </cell>
          <cell r="X5348">
            <v>0</v>
          </cell>
          <cell r="AE5348" t="str">
            <v>Improvements to Property</v>
          </cell>
        </row>
        <row r="5349">
          <cell r="K5349">
            <v>2021</v>
          </cell>
          <cell r="X5349">
            <v>0</v>
          </cell>
          <cell r="AE5349" t="str">
            <v>Improvements to Property</v>
          </cell>
        </row>
        <row r="5350">
          <cell r="K5350">
            <v>2019</v>
          </cell>
          <cell r="X5350">
            <v>5004</v>
          </cell>
          <cell r="AE5350" t="str">
            <v>Distribution System Improvements</v>
          </cell>
        </row>
        <row r="5351">
          <cell r="K5351">
            <v>2022</v>
          </cell>
          <cell r="X5351">
            <v>5519</v>
          </cell>
          <cell r="AE5351" t="str">
            <v>Regulators</v>
          </cell>
        </row>
        <row r="5352">
          <cell r="K5352">
            <v>2018</v>
          </cell>
          <cell r="X5352">
            <v>0</v>
          </cell>
          <cell r="AE5352" t="str">
            <v>Gate-JEA Brandy Branch Ctrl Valves</v>
          </cell>
        </row>
        <row r="5353">
          <cell r="K5353">
            <v>2018</v>
          </cell>
          <cell r="X5353">
            <v>13023.64</v>
          </cell>
          <cell r="AE5353" t="str">
            <v>PPP Main Replacement</v>
          </cell>
        </row>
        <row r="5354">
          <cell r="K5354">
            <v>2024</v>
          </cell>
          <cell r="X5354">
            <v>0</v>
          </cell>
          <cell r="AE5354" t="str">
            <v>Office Equipment</v>
          </cell>
        </row>
        <row r="5355">
          <cell r="K5355">
            <v>2027</v>
          </cell>
          <cell r="X5355">
            <v>0</v>
          </cell>
          <cell r="AE5355" t="str">
            <v>Meter/Reg Install - Res</v>
          </cell>
        </row>
        <row r="5356">
          <cell r="K5356">
            <v>2027</v>
          </cell>
          <cell r="X5356">
            <v>50256</v>
          </cell>
          <cell r="AE5356" t="str">
            <v>Distribution System Improvements</v>
          </cell>
        </row>
        <row r="5357">
          <cell r="K5357">
            <v>2026</v>
          </cell>
          <cell r="X5357">
            <v>354588</v>
          </cell>
          <cell r="AE5357" t="str">
            <v>Municipal Improvements</v>
          </cell>
        </row>
        <row r="5358">
          <cell r="K5358">
            <v>2025</v>
          </cell>
          <cell r="X5358">
            <v>46392</v>
          </cell>
          <cell r="AE5358" t="str">
            <v>Main Replacements</v>
          </cell>
        </row>
        <row r="5359">
          <cell r="K5359">
            <v>2018</v>
          </cell>
          <cell r="X5359">
            <v>0</v>
          </cell>
          <cell r="AE5359" t="str">
            <v>PPP Main Replacement</v>
          </cell>
        </row>
        <row r="5360">
          <cell r="K5360">
            <v>2024</v>
          </cell>
          <cell r="X5360">
            <v>28285.200000000001</v>
          </cell>
          <cell r="AE5360" t="str">
            <v>Measuring and Regulation Station Equipment</v>
          </cell>
        </row>
        <row r="5361">
          <cell r="K5361">
            <v>2019</v>
          </cell>
          <cell r="X5361">
            <v>817599.96</v>
          </cell>
          <cell r="AE5361" t="str">
            <v>Cast Iron/Bare Steel Main Repl.</v>
          </cell>
        </row>
        <row r="5362">
          <cell r="K5362">
            <v>2023</v>
          </cell>
          <cell r="X5362">
            <v>30551</v>
          </cell>
          <cell r="AE5362" t="str">
            <v>Meter/Reg Install - Res</v>
          </cell>
        </row>
        <row r="5363">
          <cell r="K5363">
            <v>2020</v>
          </cell>
          <cell r="X5363">
            <v>44099</v>
          </cell>
          <cell r="AE5363" t="str">
            <v>Municipal Improvements</v>
          </cell>
        </row>
        <row r="5364">
          <cell r="K5364">
            <v>2027</v>
          </cell>
          <cell r="X5364">
            <v>2854440</v>
          </cell>
          <cell r="AE5364" t="str">
            <v>Municipal Improvements</v>
          </cell>
        </row>
        <row r="5365">
          <cell r="K5365">
            <v>2029</v>
          </cell>
          <cell r="X5365">
            <v>0</v>
          </cell>
          <cell r="AE5365" t="str">
            <v>Misc. Non-Revenue Producing</v>
          </cell>
        </row>
        <row r="5366">
          <cell r="K5366">
            <v>2021</v>
          </cell>
          <cell r="X5366">
            <v>0</v>
          </cell>
          <cell r="AE5366" t="str">
            <v>Testing and Measuring Equipment</v>
          </cell>
        </row>
        <row r="5367">
          <cell r="K5367">
            <v>2025</v>
          </cell>
          <cell r="X5367">
            <v>0</v>
          </cell>
          <cell r="AE5367" t="str">
            <v>Office Equipment</v>
          </cell>
        </row>
        <row r="5368">
          <cell r="K5368">
            <v>2029</v>
          </cell>
          <cell r="X5368">
            <v>0</v>
          </cell>
          <cell r="AE5368" t="str">
            <v>Alternative Fueling Stations</v>
          </cell>
        </row>
        <row r="5369">
          <cell r="K5369">
            <v>2024</v>
          </cell>
          <cell r="X5369">
            <v>90516</v>
          </cell>
          <cell r="AE5369" t="str">
            <v>Main Replacements</v>
          </cell>
        </row>
        <row r="5370">
          <cell r="K5370">
            <v>2022</v>
          </cell>
          <cell r="X5370">
            <v>358068</v>
          </cell>
          <cell r="AE5370" t="str">
            <v>Meter/Reg Install - Comm</v>
          </cell>
        </row>
        <row r="5371">
          <cell r="K5371">
            <v>2024</v>
          </cell>
          <cell r="X5371">
            <v>0</v>
          </cell>
          <cell r="AE5371" t="str">
            <v>Alternative Fueling Stations</v>
          </cell>
        </row>
        <row r="5372">
          <cell r="K5372">
            <v>2026</v>
          </cell>
          <cell r="X5372">
            <v>426444</v>
          </cell>
          <cell r="AE5372" t="str">
            <v>New Revenue Services</v>
          </cell>
        </row>
        <row r="5373">
          <cell r="K5373">
            <v>2025</v>
          </cell>
          <cell r="X5373">
            <v>0</v>
          </cell>
          <cell r="AE5373" t="str">
            <v>Communication Equipment</v>
          </cell>
        </row>
        <row r="5374">
          <cell r="K5374">
            <v>2026</v>
          </cell>
          <cell r="X5374">
            <v>1096571</v>
          </cell>
          <cell r="AE5374" t="str">
            <v>New Revenue Services</v>
          </cell>
        </row>
        <row r="5375">
          <cell r="K5375">
            <v>2024</v>
          </cell>
          <cell r="X5375">
            <v>306312</v>
          </cell>
          <cell r="AE5375" t="str">
            <v>Municipal Improvements</v>
          </cell>
        </row>
        <row r="5376">
          <cell r="K5376">
            <v>2028</v>
          </cell>
          <cell r="X5376">
            <v>0</v>
          </cell>
          <cell r="AE5376" t="str">
            <v>New Revenue Mains</v>
          </cell>
        </row>
        <row r="5377">
          <cell r="K5377">
            <v>2027</v>
          </cell>
          <cell r="X5377">
            <v>0</v>
          </cell>
          <cell r="AE5377" t="str">
            <v>Office Equipment</v>
          </cell>
        </row>
        <row r="5378">
          <cell r="K5378">
            <v>2028</v>
          </cell>
          <cell r="X5378">
            <v>38400</v>
          </cell>
          <cell r="AE5378" t="str">
            <v>Regulators</v>
          </cell>
        </row>
        <row r="5379">
          <cell r="K5379">
            <v>2018</v>
          </cell>
          <cell r="X5379">
            <v>-5458.17</v>
          </cell>
          <cell r="AE5379" t="str">
            <v>Transportation Vehicles</v>
          </cell>
        </row>
        <row r="5380">
          <cell r="K5380">
            <v>2026</v>
          </cell>
          <cell r="X5380">
            <v>92772</v>
          </cell>
          <cell r="AE5380" t="str">
            <v>Main Replacements</v>
          </cell>
        </row>
        <row r="5381">
          <cell r="K5381">
            <v>2021</v>
          </cell>
          <cell r="X5381">
            <v>0</v>
          </cell>
          <cell r="AE5381" t="str">
            <v>Communication Equipment</v>
          </cell>
        </row>
        <row r="5382">
          <cell r="K5382">
            <v>2018</v>
          </cell>
          <cell r="X5382">
            <v>0</v>
          </cell>
          <cell r="AE5382" t="str">
            <v>WesPac LNG - Port Miami</v>
          </cell>
        </row>
        <row r="5383">
          <cell r="K5383">
            <v>2021</v>
          </cell>
          <cell r="X5383">
            <v>162912</v>
          </cell>
          <cell r="AE5383" t="str">
            <v>PPP Main Replacement</v>
          </cell>
        </row>
        <row r="5384">
          <cell r="K5384">
            <v>2019</v>
          </cell>
          <cell r="X5384">
            <v>0</v>
          </cell>
          <cell r="AE5384" t="str">
            <v>Regulators</v>
          </cell>
        </row>
        <row r="5385">
          <cell r="K5385">
            <v>2027</v>
          </cell>
          <cell r="X5385">
            <v>1284</v>
          </cell>
          <cell r="AE5385" t="str">
            <v>Tools and Shop Equipment</v>
          </cell>
        </row>
        <row r="5386">
          <cell r="K5386">
            <v>2028</v>
          </cell>
          <cell r="X5386">
            <v>11864.16</v>
          </cell>
          <cell r="AE5386" t="str">
            <v>Measuring and Regulation Station Equipment</v>
          </cell>
        </row>
        <row r="5387">
          <cell r="K5387">
            <v>2026</v>
          </cell>
          <cell r="X5387">
            <v>62448</v>
          </cell>
          <cell r="AE5387" t="str">
            <v>Improvements to Property</v>
          </cell>
        </row>
        <row r="5388">
          <cell r="K5388">
            <v>2019</v>
          </cell>
          <cell r="X5388">
            <v>0</v>
          </cell>
          <cell r="AE5388" t="str">
            <v>Office Equipment</v>
          </cell>
        </row>
        <row r="5389">
          <cell r="K5389">
            <v>2019</v>
          </cell>
          <cell r="X5389">
            <v>0</v>
          </cell>
          <cell r="AE5389" t="str">
            <v>Misc. Non-Revenue Producing</v>
          </cell>
        </row>
        <row r="5390">
          <cell r="K5390">
            <v>2018</v>
          </cell>
          <cell r="X5390">
            <v>662235.56000000006</v>
          </cell>
          <cell r="AE5390" t="str">
            <v>Meter/Reg Install - Comm</v>
          </cell>
        </row>
        <row r="5391">
          <cell r="K5391">
            <v>2021</v>
          </cell>
          <cell r="X5391">
            <v>0</v>
          </cell>
          <cell r="AE5391" t="str">
            <v>Alternative Fueling Stations</v>
          </cell>
        </row>
        <row r="5392">
          <cell r="K5392">
            <v>2018</v>
          </cell>
          <cell r="X5392">
            <v>0</v>
          </cell>
          <cell r="AE5392" t="str">
            <v>Coral Springs Backfeed</v>
          </cell>
        </row>
        <row r="5393">
          <cell r="K5393">
            <v>2019</v>
          </cell>
          <cell r="X5393">
            <v>0</v>
          </cell>
          <cell r="AE5393" t="str">
            <v>Alternative Fueling Stations</v>
          </cell>
        </row>
        <row r="5394">
          <cell r="K5394">
            <v>2019</v>
          </cell>
          <cell r="X5394">
            <v>61500</v>
          </cell>
          <cell r="AE5394" t="str">
            <v>Regulators</v>
          </cell>
        </row>
        <row r="5395">
          <cell r="K5395">
            <v>2027</v>
          </cell>
          <cell r="X5395">
            <v>0</v>
          </cell>
          <cell r="AE5395" t="str">
            <v>Software-Eng Design and Drafting</v>
          </cell>
        </row>
        <row r="5396">
          <cell r="K5396">
            <v>2023</v>
          </cell>
          <cell r="X5396">
            <v>0</v>
          </cell>
          <cell r="AE5396" t="str">
            <v>Office Equipment</v>
          </cell>
        </row>
        <row r="5397">
          <cell r="K5397">
            <v>2028</v>
          </cell>
          <cell r="X5397">
            <v>3122.16</v>
          </cell>
          <cell r="AE5397" t="str">
            <v>Measuring and Regulation Station Equipment</v>
          </cell>
        </row>
        <row r="5398">
          <cell r="K5398">
            <v>2020</v>
          </cell>
          <cell r="X5398">
            <v>0</v>
          </cell>
          <cell r="AE5398" t="str">
            <v>Cast Iron/Bare Steel Main Repl.</v>
          </cell>
        </row>
        <row r="5399">
          <cell r="K5399">
            <v>2025</v>
          </cell>
          <cell r="X5399">
            <v>166416</v>
          </cell>
          <cell r="AE5399" t="str">
            <v>Regulators</v>
          </cell>
        </row>
        <row r="5400">
          <cell r="K5400">
            <v>2025</v>
          </cell>
          <cell r="X5400">
            <v>275424</v>
          </cell>
          <cell r="AE5400" t="str">
            <v>Distribution System Improvements</v>
          </cell>
        </row>
        <row r="5401">
          <cell r="K5401">
            <v>2028</v>
          </cell>
          <cell r="X5401">
            <v>0</v>
          </cell>
          <cell r="AE5401" t="str">
            <v>Tools and Shop Equipment</v>
          </cell>
        </row>
        <row r="5402">
          <cell r="K5402">
            <v>2020</v>
          </cell>
          <cell r="X5402">
            <v>10128</v>
          </cell>
          <cell r="AE5402" t="str">
            <v>Distribution System Improvements</v>
          </cell>
        </row>
        <row r="5403">
          <cell r="K5403">
            <v>2021</v>
          </cell>
          <cell r="X5403">
            <v>86148</v>
          </cell>
          <cell r="AE5403" t="str">
            <v>Cathodic Protection</v>
          </cell>
        </row>
        <row r="5404">
          <cell r="K5404">
            <v>2022</v>
          </cell>
          <cell r="X5404">
            <v>2152439</v>
          </cell>
          <cell r="AE5404" t="str">
            <v>New Revenue Mains</v>
          </cell>
        </row>
        <row r="5405">
          <cell r="K5405">
            <v>2023</v>
          </cell>
          <cell r="X5405">
            <v>0</v>
          </cell>
          <cell r="AE5405" t="str">
            <v>Office Equipment</v>
          </cell>
        </row>
        <row r="5406">
          <cell r="K5406">
            <v>2025</v>
          </cell>
          <cell r="X5406">
            <v>0</v>
          </cell>
          <cell r="AE5406" t="str">
            <v>Communication Equipment</v>
          </cell>
        </row>
        <row r="5407">
          <cell r="K5407">
            <v>2021</v>
          </cell>
          <cell r="X5407">
            <v>0</v>
          </cell>
          <cell r="AE5407" t="str">
            <v>Alternative Fueling Stations</v>
          </cell>
        </row>
        <row r="5408">
          <cell r="K5408">
            <v>2024</v>
          </cell>
          <cell r="X5408">
            <v>2316</v>
          </cell>
          <cell r="AE5408" t="str">
            <v>New Revenue Services</v>
          </cell>
        </row>
        <row r="5409">
          <cell r="K5409">
            <v>2029</v>
          </cell>
          <cell r="X5409">
            <v>26892</v>
          </cell>
          <cell r="AE5409" t="str">
            <v>Improvements to Property</v>
          </cell>
        </row>
        <row r="5410">
          <cell r="K5410">
            <v>2021</v>
          </cell>
          <cell r="X5410">
            <v>21012</v>
          </cell>
          <cell r="AE5410" t="str">
            <v>Main Replacements</v>
          </cell>
        </row>
        <row r="5411">
          <cell r="K5411">
            <v>2020</v>
          </cell>
          <cell r="X5411">
            <v>0</v>
          </cell>
          <cell r="AE5411" t="str">
            <v>Improvements to Property</v>
          </cell>
        </row>
        <row r="5412">
          <cell r="K5412">
            <v>2029</v>
          </cell>
          <cell r="X5412">
            <v>472344</v>
          </cell>
          <cell r="AE5412" t="str">
            <v>New Revenue Services</v>
          </cell>
        </row>
        <row r="5413">
          <cell r="K5413">
            <v>2026</v>
          </cell>
          <cell r="X5413">
            <v>4246136</v>
          </cell>
          <cell r="AE5413" t="str">
            <v>Meters</v>
          </cell>
        </row>
        <row r="5414">
          <cell r="K5414">
            <v>2026</v>
          </cell>
          <cell r="X5414">
            <v>1900000.08</v>
          </cell>
          <cell r="AE5414" t="str">
            <v>Measuring and Regulation Station Equipment</v>
          </cell>
        </row>
        <row r="5415">
          <cell r="K5415">
            <v>2023</v>
          </cell>
          <cell r="X5415">
            <v>56568</v>
          </cell>
          <cell r="AE5415" t="str">
            <v>Regulators</v>
          </cell>
        </row>
        <row r="5416">
          <cell r="K5416">
            <v>2024</v>
          </cell>
          <cell r="X5416">
            <v>160812</v>
          </cell>
          <cell r="AE5416" t="str">
            <v>Municipal Improvements</v>
          </cell>
        </row>
        <row r="5417">
          <cell r="K5417">
            <v>2025</v>
          </cell>
          <cell r="X5417">
            <v>0</v>
          </cell>
          <cell r="AE5417" t="str">
            <v>Office Equipment</v>
          </cell>
        </row>
        <row r="5418">
          <cell r="K5418">
            <v>2018</v>
          </cell>
          <cell r="X5418">
            <v>180358.96</v>
          </cell>
          <cell r="AE5418" t="str">
            <v>Measuring and Regulation Station Equipment</v>
          </cell>
        </row>
        <row r="5419">
          <cell r="K5419">
            <v>2018</v>
          </cell>
          <cell r="X5419">
            <v>274234.38</v>
          </cell>
          <cell r="AE5419" t="str">
            <v>Service Line Replacements</v>
          </cell>
        </row>
        <row r="5420">
          <cell r="K5420">
            <v>2022</v>
          </cell>
          <cell r="X5420">
            <v>0</v>
          </cell>
          <cell r="AE5420" t="str">
            <v>County Line Road Feed - N Gate</v>
          </cell>
        </row>
        <row r="5421">
          <cell r="K5421">
            <v>2024</v>
          </cell>
          <cell r="X5421">
            <v>40584</v>
          </cell>
          <cell r="AE5421" t="str">
            <v>Meter/Reg Install - Res</v>
          </cell>
        </row>
        <row r="5422">
          <cell r="K5422">
            <v>2022</v>
          </cell>
          <cell r="X5422">
            <v>0</v>
          </cell>
          <cell r="AE5422" t="str">
            <v>Tools and Shop Equipment</v>
          </cell>
        </row>
        <row r="5423">
          <cell r="K5423">
            <v>2019</v>
          </cell>
          <cell r="X5423">
            <v>18444</v>
          </cell>
          <cell r="AE5423" t="str">
            <v>Meter/Reg Install - Res</v>
          </cell>
        </row>
        <row r="5424">
          <cell r="K5424">
            <v>2024</v>
          </cell>
          <cell r="X5424">
            <v>106980</v>
          </cell>
          <cell r="AE5424" t="str">
            <v>Transportation Vehicles</v>
          </cell>
        </row>
        <row r="5425">
          <cell r="K5425">
            <v>2019</v>
          </cell>
          <cell r="X5425">
            <v>0</v>
          </cell>
          <cell r="AE5425" t="str">
            <v>Office Equipment</v>
          </cell>
        </row>
        <row r="5426">
          <cell r="K5426">
            <v>2025</v>
          </cell>
          <cell r="X5426">
            <v>0</v>
          </cell>
          <cell r="AE5426" t="str">
            <v>Power Operated Equipment</v>
          </cell>
        </row>
        <row r="5427">
          <cell r="K5427">
            <v>2026</v>
          </cell>
          <cell r="X5427">
            <v>443436</v>
          </cell>
          <cell r="AE5427" t="str">
            <v>Distribution System Improvements</v>
          </cell>
        </row>
        <row r="5428">
          <cell r="K5428">
            <v>2025</v>
          </cell>
          <cell r="X5428">
            <v>0</v>
          </cell>
          <cell r="AE5428" t="str">
            <v>Testing and Measuring Equipment</v>
          </cell>
        </row>
        <row r="5429">
          <cell r="K5429">
            <v>2019</v>
          </cell>
          <cell r="X5429">
            <v>0</v>
          </cell>
          <cell r="AE5429" t="str">
            <v>Main Replacements</v>
          </cell>
        </row>
        <row r="5430">
          <cell r="K5430">
            <v>2026</v>
          </cell>
          <cell r="X5430">
            <v>12492</v>
          </cell>
          <cell r="AE5430" t="str">
            <v>Tools and Shop Equipment</v>
          </cell>
        </row>
        <row r="5431">
          <cell r="K5431">
            <v>2025</v>
          </cell>
          <cell r="X5431">
            <v>4386204</v>
          </cell>
          <cell r="AE5431" t="str">
            <v>New Revenue Mains</v>
          </cell>
        </row>
        <row r="5432">
          <cell r="K5432">
            <v>2028</v>
          </cell>
          <cell r="X5432">
            <v>192012</v>
          </cell>
          <cell r="AE5432" t="str">
            <v>Service Line Replacements</v>
          </cell>
        </row>
        <row r="5433">
          <cell r="K5433">
            <v>2018</v>
          </cell>
          <cell r="X5433">
            <v>0</v>
          </cell>
          <cell r="AE5433" t="str">
            <v>PPP Main Replacement</v>
          </cell>
        </row>
        <row r="5434">
          <cell r="K5434">
            <v>2028</v>
          </cell>
          <cell r="X5434">
            <v>2556</v>
          </cell>
          <cell r="AE5434" t="str">
            <v>Meter/Reg Install - Comm</v>
          </cell>
        </row>
        <row r="5435">
          <cell r="K5435">
            <v>2022</v>
          </cell>
          <cell r="X5435">
            <v>38903</v>
          </cell>
          <cell r="AE5435" t="str">
            <v>Municipal Improvements</v>
          </cell>
        </row>
        <row r="5436">
          <cell r="K5436">
            <v>2020</v>
          </cell>
          <cell r="X5436">
            <v>3156</v>
          </cell>
          <cell r="AE5436" t="str">
            <v>Meter/Reg Install - Res</v>
          </cell>
        </row>
        <row r="5437">
          <cell r="K5437">
            <v>2024</v>
          </cell>
          <cell r="X5437">
            <v>0</v>
          </cell>
          <cell r="AE5437" t="str">
            <v>Improvements to Property</v>
          </cell>
        </row>
        <row r="5438">
          <cell r="K5438">
            <v>2025</v>
          </cell>
          <cell r="X5438">
            <v>0</v>
          </cell>
          <cell r="AE5438" t="str">
            <v>Testing and Measuring Equipment</v>
          </cell>
        </row>
        <row r="5439">
          <cell r="K5439">
            <v>2027</v>
          </cell>
          <cell r="X5439">
            <v>115740</v>
          </cell>
          <cell r="AE5439" t="str">
            <v>Distribution System Improvements</v>
          </cell>
        </row>
        <row r="5440">
          <cell r="K5440">
            <v>2020</v>
          </cell>
          <cell r="X5440">
            <v>307500</v>
          </cell>
          <cell r="AE5440" t="str">
            <v>New Revenue Services</v>
          </cell>
        </row>
        <row r="5441">
          <cell r="K5441">
            <v>2020</v>
          </cell>
          <cell r="X5441">
            <v>0</v>
          </cell>
          <cell r="AE5441" t="str">
            <v>Misc. Non-Revenue Producing</v>
          </cell>
        </row>
        <row r="5442">
          <cell r="K5442">
            <v>2028</v>
          </cell>
          <cell r="X5442">
            <v>0</v>
          </cell>
          <cell r="AE5442" t="str">
            <v>Power Operated Equipment</v>
          </cell>
        </row>
        <row r="5443">
          <cell r="K5443">
            <v>2025</v>
          </cell>
          <cell r="X5443">
            <v>16643</v>
          </cell>
          <cell r="AE5443" t="str">
            <v>Cathodic Protection</v>
          </cell>
        </row>
        <row r="5444">
          <cell r="K5444">
            <v>2029</v>
          </cell>
          <cell r="X5444">
            <v>96000</v>
          </cell>
          <cell r="AE5444" t="str">
            <v>New Revenue Services</v>
          </cell>
        </row>
        <row r="5445">
          <cell r="K5445">
            <v>2026</v>
          </cell>
          <cell r="X5445">
            <v>0</v>
          </cell>
          <cell r="AE5445" t="str">
            <v>Misc. Non-Revenue Producing</v>
          </cell>
        </row>
        <row r="5446">
          <cell r="K5446">
            <v>2024</v>
          </cell>
          <cell r="X5446">
            <v>0</v>
          </cell>
          <cell r="AE5446" t="str">
            <v>Transportation Vehicles</v>
          </cell>
        </row>
        <row r="5447">
          <cell r="K5447">
            <v>2021</v>
          </cell>
          <cell r="X5447">
            <v>49904.639999999999</v>
          </cell>
          <cell r="AE5447" t="str">
            <v>Measuring and Regulation Station Equipment</v>
          </cell>
        </row>
        <row r="5448">
          <cell r="K5448">
            <v>2018</v>
          </cell>
          <cell r="X5448">
            <v>3720</v>
          </cell>
          <cell r="AE5448" t="str">
            <v>Meter/Reg Install - Comm</v>
          </cell>
        </row>
        <row r="5449">
          <cell r="K5449">
            <v>2025</v>
          </cell>
          <cell r="X5449">
            <v>0</v>
          </cell>
          <cell r="AE5449" t="str">
            <v>Power Operated Equipment</v>
          </cell>
        </row>
        <row r="5450">
          <cell r="K5450">
            <v>2026</v>
          </cell>
          <cell r="X5450">
            <v>820007</v>
          </cell>
          <cell r="AE5450" t="str">
            <v>Main Replacements</v>
          </cell>
        </row>
        <row r="5451">
          <cell r="K5451">
            <v>2022</v>
          </cell>
          <cell r="X5451">
            <v>0</v>
          </cell>
          <cell r="AE5451" t="str">
            <v>Misc. Non-Revenue Producing</v>
          </cell>
        </row>
        <row r="5452">
          <cell r="K5452">
            <v>2026</v>
          </cell>
          <cell r="X5452">
            <v>0</v>
          </cell>
          <cell r="AE5452" t="str">
            <v>Misc. Non-Revenue Producing</v>
          </cell>
        </row>
        <row r="5453">
          <cell r="K5453">
            <v>2020</v>
          </cell>
          <cell r="X5453">
            <v>26928</v>
          </cell>
          <cell r="AE5453" t="str">
            <v>Improvements to Property</v>
          </cell>
        </row>
        <row r="5454">
          <cell r="K5454">
            <v>2025</v>
          </cell>
          <cell r="X5454">
            <v>1092408</v>
          </cell>
          <cell r="AE5454" t="str">
            <v>PPP Main Replacement</v>
          </cell>
        </row>
        <row r="5455">
          <cell r="K5455">
            <v>2024</v>
          </cell>
          <cell r="X5455">
            <v>0</v>
          </cell>
          <cell r="AE5455" t="str">
            <v>Transportation Vehicles</v>
          </cell>
        </row>
        <row r="5456">
          <cell r="K5456">
            <v>2026</v>
          </cell>
          <cell r="X5456">
            <v>1520502</v>
          </cell>
          <cell r="AE5456" t="str">
            <v>Deerfield Beach - Upgrade</v>
          </cell>
        </row>
        <row r="5457">
          <cell r="K5457">
            <v>2022</v>
          </cell>
          <cell r="X5457">
            <v>2688</v>
          </cell>
          <cell r="AE5457" t="str">
            <v>Distribution System Improvements</v>
          </cell>
        </row>
        <row r="5458">
          <cell r="K5458">
            <v>2027</v>
          </cell>
          <cell r="X5458">
            <v>6096</v>
          </cell>
          <cell r="AE5458" t="str">
            <v>Distribution System Improvements</v>
          </cell>
        </row>
        <row r="5459">
          <cell r="K5459">
            <v>2021</v>
          </cell>
          <cell r="X5459">
            <v>0</v>
          </cell>
          <cell r="AE5459" t="str">
            <v>New Revenue Mains</v>
          </cell>
        </row>
        <row r="5460">
          <cell r="K5460">
            <v>2025</v>
          </cell>
          <cell r="X5460">
            <v>55333.32</v>
          </cell>
          <cell r="AE5460" t="str">
            <v>Measuring and Regulation Station Equipment</v>
          </cell>
        </row>
        <row r="5461">
          <cell r="K5461">
            <v>2029</v>
          </cell>
          <cell r="X5461">
            <v>1920</v>
          </cell>
          <cell r="AE5461" t="str">
            <v>Meter/Reg Install - Res</v>
          </cell>
        </row>
        <row r="5462">
          <cell r="K5462">
            <v>2025</v>
          </cell>
          <cell r="X5462">
            <v>908915</v>
          </cell>
          <cell r="AE5462" t="str">
            <v>Distribution System Improvements</v>
          </cell>
        </row>
        <row r="5463">
          <cell r="K5463">
            <v>2022</v>
          </cell>
          <cell r="X5463">
            <v>0</v>
          </cell>
          <cell r="AE5463" t="str">
            <v>Main-Alafaya Trail</v>
          </cell>
        </row>
        <row r="5464">
          <cell r="K5464">
            <v>2019</v>
          </cell>
          <cell r="X5464">
            <v>17700</v>
          </cell>
          <cell r="AE5464" t="str">
            <v>PPP Main Replacement</v>
          </cell>
        </row>
        <row r="5465">
          <cell r="K5465">
            <v>2022</v>
          </cell>
          <cell r="X5465">
            <v>0</v>
          </cell>
          <cell r="AE5465" t="str">
            <v>Improvements to Property</v>
          </cell>
        </row>
        <row r="5466">
          <cell r="K5466">
            <v>2029</v>
          </cell>
          <cell r="X5466">
            <v>0</v>
          </cell>
          <cell r="AE5466" t="str">
            <v>Testing and Measuring Equipment</v>
          </cell>
        </row>
        <row r="5467">
          <cell r="K5467">
            <v>2025</v>
          </cell>
          <cell r="X5467">
            <v>297168</v>
          </cell>
          <cell r="AE5467" t="str">
            <v>New Revenue Mains</v>
          </cell>
        </row>
        <row r="5468">
          <cell r="K5468">
            <v>2023</v>
          </cell>
          <cell r="X5468">
            <v>171515</v>
          </cell>
          <cell r="AE5468" t="str">
            <v>PPP Main Replacement</v>
          </cell>
        </row>
        <row r="5469">
          <cell r="K5469">
            <v>2025</v>
          </cell>
          <cell r="X5469">
            <v>35663</v>
          </cell>
          <cell r="AE5469" t="str">
            <v>Regulators</v>
          </cell>
        </row>
        <row r="5470">
          <cell r="K5470">
            <v>2027</v>
          </cell>
          <cell r="X5470">
            <v>0</v>
          </cell>
          <cell r="AE5470" t="str">
            <v>New Revenue Mains</v>
          </cell>
        </row>
        <row r="5471">
          <cell r="K5471">
            <v>2027</v>
          </cell>
          <cell r="X5471">
            <v>76800</v>
          </cell>
          <cell r="AE5471" t="str">
            <v>Improvements to Property</v>
          </cell>
        </row>
        <row r="5472">
          <cell r="K5472">
            <v>2028</v>
          </cell>
          <cell r="X5472">
            <v>59587.92</v>
          </cell>
          <cell r="AE5472" t="str">
            <v>Measuring and Regulation Station Equipment</v>
          </cell>
        </row>
        <row r="5473">
          <cell r="K5473">
            <v>2022</v>
          </cell>
          <cell r="X5473">
            <v>844008</v>
          </cell>
          <cell r="AE5473" t="str">
            <v>Distribution System Improvements</v>
          </cell>
        </row>
        <row r="5474">
          <cell r="K5474">
            <v>2019</v>
          </cell>
          <cell r="X5474">
            <v>47500.08</v>
          </cell>
          <cell r="AE5474" t="str">
            <v>Measuring and Regulation Station Equipment</v>
          </cell>
        </row>
        <row r="5475">
          <cell r="K5475">
            <v>2028</v>
          </cell>
          <cell r="X5475">
            <v>0</v>
          </cell>
          <cell r="AE5475" t="str">
            <v>Tools and Shop Equipment</v>
          </cell>
        </row>
        <row r="5476">
          <cell r="K5476">
            <v>2028</v>
          </cell>
          <cell r="X5476">
            <v>2809943</v>
          </cell>
          <cell r="AE5476" t="str">
            <v>New Revenue Services</v>
          </cell>
        </row>
        <row r="5477">
          <cell r="K5477">
            <v>2026</v>
          </cell>
          <cell r="X5477">
            <v>475476</v>
          </cell>
          <cell r="AE5477" t="str">
            <v>New Revenue Services</v>
          </cell>
        </row>
        <row r="5478">
          <cell r="K5478">
            <v>2022</v>
          </cell>
          <cell r="X5478">
            <v>3876815</v>
          </cell>
          <cell r="AE5478" t="str">
            <v>New Revenue Services</v>
          </cell>
        </row>
        <row r="5479">
          <cell r="K5479">
            <v>2023</v>
          </cell>
          <cell r="X5479">
            <v>0</v>
          </cell>
          <cell r="AE5479" t="str">
            <v>Testing and Measuring Equipment</v>
          </cell>
        </row>
        <row r="5480">
          <cell r="K5480">
            <v>2024</v>
          </cell>
          <cell r="X5480">
            <v>0</v>
          </cell>
          <cell r="AE5480" t="str">
            <v>Alternative Fueling Stations</v>
          </cell>
        </row>
        <row r="5481">
          <cell r="K5481">
            <v>2021</v>
          </cell>
          <cell r="X5481">
            <v>4728</v>
          </cell>
          <cell r="AE5481" t="str">
            <v>Meter/Reg Install - Comm</v>
          </cell>
        </row>
        <row r="5482">
          <cell r="K5482">
            <v>2025</v>
          </cell>
          <cell r="X5482">
            <v>0</v>
          </cell>
          <cell r="AE5482" t="str">
            <v>Communication Equipment</v>
          </cell>
        </row>
        <row r="5483">
          <cell r="K5483">
            <v>2029</v>
          </cell>
          <cell r="X5483">
            <v>0</v>
          </cell>
          <cell r="AE5483" t="str">
            <v>Tools and Shop Equipment</v>
          </cell>
        </row>
        <row r="5484">
          <cell r="K5484">
            <v>2023</v>
          </cell>
          <cell r="X5484">
            <v>0</v>
          </cell>
          <cell r="AE5484" t="str">
            <v>Transportation Vehicles</v>
          </cell>
        </row>
        <row r="5485">
          <cell r="K5485">
            <v>2026</v>
          </cell>
          <cell r="X5485">
            <v>30120</v>
          </cell>
          <cell r="AE5485" t="str">
            <v>Distribution System Improvements</v>
          </cell>
        </row>
        <row r="5486">
          <cell r="K5486">
            <v>2027</v>
          </cell>
          <cell r="X5486">
            <v>0</v>
          </cell>
          <cell r="AE5486" t="str">
            <v>Tools and Shop Equipment</v>
          </cell>
        </row>
        <row r="5487">
          <cell r="K5487">
            <v>2021</v>
          </cell>
          <cell r="X5487">
            <v>2628</v>
          </cell>
          <cell r="AE5487" t="str">
            <v>Distribution System Improvements</v>
          </cell>
        </row>
        <row r="5488">
          <cell r="K5488">
            <v>2025</v>
          </cell>
          <cell r="X5488">
            <v>2912.28</v>
          </cell>
          <cell r="AE5488" t="str">
            <v>Measuring and Regulation Station Equipment</v>
          </cell>
        </row>
        <row r="5489">
          <cell r="K5489">
            <v>2019</v>
          </cell>
          <cell r="X5489">
            <v>20004</v>
          </cell>
          <cell r="AE5489" t="str">
            <v>Main Replacements</v>
          </cell>
        </row>
        <row r="5490">
          <cell r="K5490">
            <v>2020</v>
          </cell>
          <cell r="X5490">
            <v>0</v>
          </cell>
          <cell r="AE5490" t="str">
            <v>Transportation Vehicles</v>
          </cell>
        </row>
        <row r="5491">
          <cell r="K5491">
            <v>2024</v>
          </cell>
          <cell r="X5491">
            <v>289920</v>
          </cell>
          <cell r="AE5491" t="str">
            <v>New Revenue Mains</v>
          </cell>
        </row>
        <row r="5492">
          <cell r="K5492">
            <v>2026</v>
          </cell>
          <cell r="X5492">
            <v>121836</v>
          </cell>
          <cell r="AE5492" t="str">
            <v>New Revenue Services</v>
          </cell>
        </row>
        <row r="5493">
          <cell r="K5493">
            <v>2024</v>
          </cell>
          <cell r="X5493">
            <v>53603</v>
          </cell>
          <cell r="AE5493" t="str">
            <v>Municipal Improvements</v>
          </cell>
        </row>
        <row r="5494">
          <cell r="K5494">
            <v>2019</v>
          </cell>
          <cell r="X5494">
            <v>525827</v>
          </cell>
          <cell r="AE5494" t="str">
            <v>Meter/Reg Install - Res</v>
          </cell>
        </row>
        <row r="5495">
          <cell r="K5495">
            <v>2019</v>
          </cell>
          <cell r="X5495">
            <v>0</v>
          </cell>
          <cell r="AE5495" t="str">
            <v>Misc. Non-Revenue Producing</v>
          </cell>
        </row>
        <row r="5496">
          <cell r="K5496">
            <v>2029</v>
          </cell>
          <cell r="X5496">
            <v>299159</v>
          </cell>
          <cell r="AE5496" t="str">
            <v>Meter/Reg Install - Comm</v>
          </cell>
        </row>
        <row r="5497">
          <cell r="K5497">
            <v>2022</v>
          </cell>
          <cell r="X5497">
            <v>33942</v>
          </cell>
          <cell r="AE5497" t="str">
            <v>Transportation Vehicles</v>
          </cell>
        </row>
        <row r="5498">
          <cell r="K5498">
            <v>2027</v>
          </cell>
          <cell r="X5498">
            <v>0</v>
          </cell>
          <cell r="AE5498" t="str">
            <v>New Revenue Mains</v>
          </cell>
        </row>
        <row r="5499">
          <cell r="K5499">
            <v>2018</v>
          </cell>
          <cell r="X5499">
            <v>0</v>
          </cell>
          <cell r="AE5499" t="str">
            <v>Misc. Non-Revenue Producing</v>
          </cell>
        </row>
        <row r="5500">
          <cell r="K5500">
            <v>2028</v>
          </cell>
          <cell r="X5500">
            <v>0</v>
          </cell>
          <cell r="AE5500" t="str">
            <v>Misc. Non-Revenue Producing</v>
          </cell>
        </row>
        <row r="5501">
          <cell r="K5501">
            <v>2022</v>
          </cell>
          <cell r="X5501">
            <v>251664</v>
          </cell>
          <cell r="AE5501" t="str">
            <v>Meter/Reg Install - Comm</v>
          </cell>
        </row>
        <row r="5502">
          <cell r="K5502">
            <v>2018</v>
          </cell>
          <cell r="X5502">
            <v>0</v>
          </cell>
          <cell r="AE5502" t="str">
            <v>Office Equipment</v>
          </cell>
        </row>
        <row r="5503">
          <cell r="K5503">
            <v>2029</v>
          </cell>
          <cell r="X5503">
            <v>0</v>
          </cell>
          <cell r="AE5503" t="str">
            <v>Power Operated Equipment</v>
          </cell>
        </row>
        <row r="5504">
          <cell r="K5504">
            <v>2019</v>
          </cell>
          <cell r="X5504">
            <v>0</v>
          </cell>
          <cell r="AE5504" t="str">
            <v>Office Equipment</v>
          </cell>
        </row>
        <row r="5505">
          <cell r="K5505">
            <v>2019</v>
          </cell>
          <cell r="X5505">
            <v>0</v>
          </cell>
          <cell r="AE5505" t="str">
            <v>Office Equipment</v>
          </cell>
        </row>
        <row r="5506">
          <cell r="K5506">
            <v>2019</v>
          </cell>
          <cell r="X5506">
            <v>47713.8</v>
          </cell>
          <cell r="AE5506" t="str">
            <v>Measuring and Regulation Station Equipment</v>
          </cell>
        </row>
        <row r="5507">
          <cell r="K5507">
            <v>2021</v>
          </cell>
          <cell r="X5507">
            <v>0</v>
          </cell>
          <cell r="AE5507" t="str">
            <v>Misc. Non-Revenue Producing</v>
          </cell>
        </row>
        <row r="5508">
          <cell r="K5508">
            <v>2021</v>
          </cell>
          <cell r="X5508">
            <v>86148</v>
          </cell>
          <cell r="AE5508" t="str">
            <v>New Revenue Mains</v>
          </cell>
        </row>
        <row r="5509">
          <cell r="K5509">
            <v>2023</v>
          </cell>
          <cell r="X5509">
            <v>56568</v>
          </cell>
          <cell r="AE5509" t="str">
            <v>Service Line Replacements</v>
          </cell>
        </row>
        <row r="5510">
          <cell r="K5510">
            <v>2022</v>
          </cell>
          <cell r="X5510">
            <v>2692.2</v>
          </cell>
          <cell r="AE5510" t="str">
            <v>Measuring and Regulation Station Equipment</v>
          </cell>
        </row>
        <row r="5511">
          <cell r="K5511">
            <v>2018</v>
          </cell>
          <cell r="X5511">
            <v>316726.09000000003</v>
          </cell>
          <cell r="AE5511" t="str">
            <v>Transportation Vehicles</v>
          </cell>
        </row>
        <row r="5512">
          <cell r="K5512">
            <v>2027</v>
          </cell>
          <cell r="X5512">
            <v>0</v>
          </cell>
          <cell r="AE5512" t="str">
            <v>Office Equipment</v>
          </cell>
        </row>
        <row r="5513">
          <cell r="K5513">
            <v>2022</v>
          </cell>
          <cell r="X5513">
            <v>0</v>
          </cell>
          <cell r="AE5513" t="str">
            <v>Alternative Fueling Stations</v>
          </cell>
        </row>
        <row r="5514">
          <cell r="K5514">
            <v>2018</v>
          </cell>
          <cell r="X5514">
            <v>0</v>
          </cell>
          <cell r="AE5514" t="str">
            <v>Alternative Fueling Stations</v>
          </cell>
        </row>
        <row r="5515">
          <cell r="K5515">
            <v>2020</v>
          </cell>
          <cell r="X5515">
            <v>0</v>
          </cell>
          <cell r="AE5515" t="str">
            <v>MVRS Metering System</v>
          </cell>
        </row>
        <row r="5516">
          <cell r="K5516">
            <v>2018</v>
          </cell>
          <cell r="X5516">
            <v>0</v>
          </cell>
          <cell r="AE5516" t="str">
            <v>Communication Equipment</v>
          </cell>
        </row>
        <row r="5517">
          <cell r="K5517">
            <v>2018</v>
          </cell>
          <cell r="X5517">
            <v>0</v>
          </cell>
          <cell r="AE5517" t="str">
            <v>Gate-JEA Brandy Branch Bi-Direct</v>
          </cell>
        </row>
        <row r="5518">
          <cell r="K5518">
            <v>2022</v>
          </cell>
          <cell r="X5518">
            <v>0</v>
          </cell>
          <cell r="AE5518" t="str">
            <v>Misc. Non-Revenue Producing</v>
          </cell>
        </row>
        <row r="5519">
          <cell r="K5519">
            <v>2019</v>
          </cell>
          <cell r="X5519">
            <v>81996</v>
          </cell>
          <cell r="AE5519" t="str">
            <v>New Revenue Mains</v>
          </cell>
        </row>
        <row r="5520">
          <cell r="K5520">
            <v>2023</v>
          </cell>
          <cell r="X5520">
            <v>9024</v>
          </cell>
          <cell r="AE5520" t="str">
            <v>PPP Main Replacement</v>
          </cell>
        </row>
        <row r="5521">
          <cell r="K5521">
            <v>2022</v>
          </cell>
          <cell r="X5521">
            <v>0</v>
          </cell>
          <cell r="AE5521" t="str">
            <v>Office Equipment</v>
          </cell>
        </row>
        <row r="5522">
          <cell r="K5522">
            <v>2025</v>
          </cell>
          <cell r="X5522">
            <v>0</v>
          </cell>
          <cell r="AE5522" t="str">
            <v>Transportation Vehicles</v>
          </cell>
        </row>
        <row r="5523">
          <cell r="K5523">
            <v>2018</v>
          </cell>
          <cell r="X5523">
            <v>7440</v>
          </cell>
          <cell r="AE5523" t="str">
            <v>Tools and Shop Equipment</v>
          </cell>
        </row>
        <row r="5524">
          <cell r="K5524">
            <v>2027</v>
          </cell>
          <cell r="X5524">
            <v>745427</v>
          </cell>
          <cell r="AE5524" t="str">
            <v>PPP Main Replacement</v>
          </cell>
        </row>
        <row r="5525">
          <cell r="K5525">
            <v>2028</v>
          </cell>
          <cell r="X5525">
            <v>118644</v>
          </cell>
          <cell r="AE5525" t="str">
            <v>Distribution System Improvements</v>
          </cell>
        </row>
        <row r="5526">
          <cell r="K5526">
            <v>2021</v>
          </cell>
          <cell r="X5526">
            <v>380000</v>
          </cell>
          <cell r="AE5526" t="str">
            <v>US 192 - World Drive to US 27</v>
          </cell>
        </row>
        <row r="5527">
          <cell r="K5527">
            <v>2026</v>
          </cell>
          <cell r="X5527">
            <v>380376</v>
          </cell>
          <cell r="AE5527" t="str">
            <v>Main Replacements</v>
          </cell>
        </row>
        <row r="5528">
          <cell r="K5528">
            <v>2019</v>
          </cell>
          <cell r="X5528">
            <v>1680000</v>
          </cell>
          <cell r="AE5528" t="str">
            <v>Main Replacements</v>
          </cell>
        </row>
        <row r="5529">
          <cell r="K5529">
            <v>2024</v>
          </cell>
          <cell r="X5529">
            <v>161225.64000000001</v>
          </cell>
          <cell r="AE5529" t="str">
            <v>Measuring and Regulation Station Equipment</v>
          </cell>
        </row>
        <row r="5530">
          <cell r="K5530">
            <v>2025</v>
          </cell>
          <cell r="X5530">
            <v>927756</v>
          </cell>
          <cell r="AE5530" t="str">
            <v>Main Replacements</v>
          </cell>
        </row>
        <row r="5531">
          <cell r="K5531">
            <v>2018</v>
          </cell>
          <cell r="X5531">
            <v>0</v>
          </cell>
          <cell r="AE5531" t="str">
            <v>Transportation Vehicles</v>
          </cell>
        </row>
        <row r="5532">
          <cell r="K5532">
            <v>2018</v>
          </cell>
          <cell r="X5532">
            <v>334232.40999999997</v>
          </cell>
          <cell r="AE5532" t="str">
            <v>Meter/Reg Install - Res</v>
          </cell>
        </row>
        <row r="5533">
          <cell r="K5533">
            <v>2018</v>
          </cell>
          <cell r="X5533">
            <v>2500.04</v>
          </cell>
          <cell r="AE5533" t="str">
            <v>Municipal Improvements</v>
          </cell>
        </row>
        <row r="5534">
          <cell r="K5534">
            <v>2028</v>
          </cell>
          <cell r="X5534">
            <v>24323</v>
          </cell>
          <cell r="AE5534" t="str">
            <v>Meter/Reg Install - Comm</v>
          </cell>
        </row>
        <row r="5535">
          <cell r="K5535">
            <v>2019</v>
          </cell>
          <cell r="X5535">
            <v>332507</v>
          </cell>
          <cell r="AE5535" t="str">
            <v>Meter/Reg Install - Comm</v>
          </cell>
        </row>
        <row r="5536">
          <cell r="K5536">
            <v>2024</v>
          </cell>
          <cell r="X5536">
            <v>90456</v>
          </cell>
          <cell r="AE5536" t="str">
            <v>Cathodic Protection</v>
          </cell>
        </row>
        <row r="5537">
          <cell r="K5537">
            <v>2027</v>
          </cell>
          <cell r="X5537">
            <v>974723</v>
          </cell>
          <cell r="AE5537" t="str">
            <v>Main Replacements</v>
          </cell>
        </row>
        <row r="5538">
          <cell r="K5538">
            <v>2018</v>
          </cell>
          <cell r="X5538">
            <v>0</v>
          </cell>
          <cell r="AE5538" t="str">
            <v>Tools and Shop Equipment</v>
          </cell>
        </row>
        <row r="5539">
          <cell r="K5539">
            <v>2018</v>
          </cell>
          <cell r="X5539">
            <v>0</v>
          </cell>
          <cell r="AE5539" t="str">
            <v>Undetermined Capital Projects 5yr</v>
          </cell>
        </row>
        <row r="5540">
          <cell r="K5540">
            <v>2020</v>
          </cell>
          <cell r="X5540">
            <v>5124</v>
          </cell>
          <cell r="AE5540" t="str">
            <v>Distribution System Improvements</v>
          </cell>
        </row>
        <row r="5541">
          <cell r="K5541">
            <v>2026</v>
          </cell>
          <cell r="X5541">
            <v>0</v>
          </cell>
          <cell r="AE5541" t="str">
            <v>Power Operated Equipment</v>
          </cell>
        </row>
        <row r="5542">
          <cell r="K5542">
            <v>2027</v>
          </cell>
          <cell r="X5542">
            <v>24372</v>
          </cell>
          <cell r="AE5542" t="str">
            <v>Main Replacements</v>
          </cell>
        </row>
        <row r="5543">
          <cell r="K5543">
            <v>2028</v>
          </cell>
          <cell r="X5543">
            <v>0</v>
          </cell>
          <cell r="AE5543" t="str">
            <v>New Revenue Mains</v>
          </cell>
        </row>
        <row r="5544">
          <cell r="K5544">
            <v>2018</v>
          </cell>
          <cell r="X5544">
            <v>0</v>
          </cell>
          <cell r="AE5544" t="str">
            <v>Regulators</v>
          </cell>
        </row>
        <row r="5545">
          <cell r="K5545">
            <v>2025</v>
          </cell>
          <cell r="X5545">
            <v>2376</v>
          </cell>
          <cell r="AE5545" t="str">
            <v>Meter/Reg Install - Comm</v>
          </cell>
        </row>
        <row r="5546">
          <cell r="K5546">
            <v>2022</v>
          </cell>
          <cell r="X5546">
            <v>4038.36</v>
          </cell>
          <cell r="AE5546" t="str">
            <v>Measuring and Regulation Station Equipment</v>
          </cell>
        </row>
        <row r="5547">
          <cell r="K5547">
            <v>2029</v>
          </cell>
          <cell r="X5547">
            <v>0</v>
          </cell>
          <cell r="AE5547" t="str">
            <v>Power Operated Equipment</v>
          </cell>
        </row>
        <row r="5548">
          <cell r="K5548">
            <v>2022</v>
          </cell>
          <cell r="X5548">
            <v>36468</v>
          </cell>
          <cell r="AE5548" t="str">
            <v>Municipal Improvements</v>
          </cell>
        </row>
        <row r="5549">
          <cell r="K5549">
            <v>2023</v>
          </cell>
          <cell r="X5549">
            <v>53736</v>
          </cell>
          <cell r="AE5549" t="str">
            <v>Meter/Reg Install - Comm</v>
          </cell>
        </row>
        <row r="5550">
          <cell r="K5550">
            <v>2025</v>
          </cell>
          <cell r="X5550">
            <v>231936</v>
          </cell>
          <cell r="AE5550" t="str">
            <v>Service Line Replacements</v>
          </cell>
        </row>
        <row r="5551">
          <cell r="K5551">
            <v>2024</v>
          </cell>
          <cell r="X5551">
            <v>0</v>
          </cell>
          <cell r="AE5551" t="str">
            <v>Improvements to Property</v>
          </cell>
        </row>
        <row r="5552">
          <cell r="K5552">
            <v>2021</v>
          </cell>
          <cell r="X5552">
            <v>26916</v>
          </cell>
          <cell r="AE5552" t="str">
            <v>Meter/Reg Install - Res</v>
          </cell>
        </row>
        <row r="5553">
          <cell r="K5553">
            <v>2021</v>
          </cell>
          <cell r="X5553">
            <v>0</v>
          </cell>
          <cell r="AE5553" t="str">
            <v>New Revenue Mains</v>
          </cell>
        </row>
        <row r="5554">
          <cell r="K5554">
            <v>2024</v>
          </cell>
          <cell r="X5554">
            <v>115968</v>
          </cell>
          <cell r="AE5554" t="str">
            <v>New Revenue Services</v>
          </cell>
        </row>
        <row r="5555">
          <cell r="K5555">
            <v>2025</v>
          </cell>
          <cell r="X5555">
            <v>0</v>
          </cell>
          <cell r="AE5555" t="str">
            <v>Transportation Vehicles</v>
          </cell>
        </row>
        <row r="5556">
          <cell r="K5556">
            <v>2027</v>
          </cell>
          <cell r="X5556">
            <v>57875</v>
          </cell>
          <cell r="AE5556" t="str">
            <v>Distribution System Improvements</v>
          </cell>
        </row>
        <row r="5557">
          <cell r="K5557">
            <v>2028</v>
          </cell>
          <cell r="X5557">
            <v>59321.04</v>
          </cell>
          <cell r="AE5557" t="str">
            <v>Measuring and Regulation Station Equipment</v>
          </cell>
        </row>
        <row r="5558">
          <cell r="K5558">
            <v>2024</v>
          </cell>
          <cell r="X5558">
            <v>53983.68</v>
          </cell>
          <cell r="AE5558" t="str">
            <v>Measuring and Regulation Station Equipment</v>
          </cell>
        </row>
        <row r="5559">
          <cell r="K5559">
            <v>2029</v>
          </cell>
          <cell r="X5559">
            <v>91206</v>
          </cell>
          <cell r="AE5559" t="str">
            <v>Measuring and Regulation Station Equipment</v>
          </cell>
        </row>
        <row r="5560">
          <cell r="K5560">
            <v>2029</v>
          </cell>
          <cell r="X5560">
            <v>0</v>
          </cell>
          <cell r="AE5560" t="str">
            <v>Transportation Vehicles</v>
          </cell>
        </row>
        <row r="5561">
          <cell r="K5561">
            <v>2019</v>
          </cell>
          <cell r="X5561">
            <v>51251</v>
          </cell>
          <cell r="AE5561" t="str">
            <v>Regulators</v>
          </cell>
        </row>
        <row r="5562">
          <cell r="K5562">
            <v>2019</v>
          </cell>
          <cell r="X5562">
            <v>50003</v>
          </cell>
          <cell r="AE5562" t="str">
            <v>New Revenue Mains</v>
          </cell>
        </row>
        <row r="5563">
          <cell r="K5563">
            <v>2020</v>
          </cell>
          <cell r="X5563">
            <v>127236</v>
          </cell>
          <cell r="AE5563" t="str">
            <v>PPP Main Replacement</v>
          </cell>
        </row>
        <row r="5564">
          <cell r="K5564">
            <v>2018</v>
          </cell>
          <cell r="X5564">
            <v>0</v>
          </cell>
          <cell r="AE5564" t="str">
            <v>Main Replacements</v>
          </cell>
        </row>
        <row r="5565">
          <cell r="K5565">
            <v>2020</v>
          </cell>
          <cell r="X5565">
            <v>24552</v>
          </cell>
          <cell r="AE5565" t="str">
            <v>PPP Main Replacement</v>
          </cell>
        </row>
        <row r="5566">
          <cell r="K5566">
            <v>2023</v>
          </cell>
          <cell r="X5566">
            <v>291720</v>
          </cell>
          <cell r="AE5566" t="str">
            <v>Municipal Improvements</v>
          </cell>
        </row>
        <row r="5567">
          <cell r="K5567">
            <v>2023</v>
          </cell>
          <cell r="X5567">
            <v>600000</v>
          </cell>
          <cell r="AE5567" t="str">
            <v>Main-Replace-Fulford to 11th Street</v>
          </cell>
        </row>
        <row r="5568">
          <cell r="K5568">
            <v>2022</v>
          </cell>
          <cell r="X5568">
            <v>0</v>
          </cell>
          <cell r="AE5568" t="str">
            <v>Misc. Non-Revenue Producing</v>
          </cell>
        </row>
        <row r="5569">
          <cell r="K5569">
            <v>2028</v>
          </cell>
          <cell r="X5569">
            <v>195468</v>
          </cell>
          <cell r="AE5569" t="str">
            <v>Municipal Improvements</v>
          </cell>
        </row>
        <row r="5570">
          <cell r="K5570">
            <v>2020</v>
          </cell>
          <cell r="X5570">
            <v>2484</v>
          </cell>
          <cell r="AE5570" t="str">
            <v>PPP Main Replacement</v>
          </cell>
        </row>
        <row r="5571">
          <cell r="K5571">
            <v>2019</v>
          </cell>
          <cell r="X5571">
            <v>0</v>
          </cell>
          <cell r="AE5571" t="str">
            <v>Transportation Vehicles</v>
          </cell>
        </row>
        <row r="5572">
          <cell r="K5572">
            <v>2026</v>
          </cell>
          <cell r="X5572">
            <v>7920</v>
          </cell>
          <cell r="AE5572" t="str">
            <v>Meter/Reg Install - Comm</v>
          </cell>
        </row>
        <row r="5573">
          <cell r="K5573">
            <v>2021</v>
          </cell>
          <cell r="X5573">
            <v>53844</v>
          </cell>
          <cell r="AE5573" t="str">
            <v>Regulators</v>
          </cell>
        </row>
        <row r="5574">
          <cell r="K5574">
            <v>2025</v>
          </cell>
          <cell r="X5574">
            <v>374436</v>
          </cell>
          <cell r="AE5574" t="str">
            <v>New Revenue Services</v>
          </cell>
        </row>
        <row r="5575">
          <cell r="K5575">
            <v>2027</v>
          </cell>
          <cell r="X5575">
            <v>74928</v>
          </cell>
          <cell r="AE5575" t="str">
            <v>Cathodic Protection</v>
          </cell>
        </row>
        <row r="5576">
          <cell r="K5576">
            <v>2018</v>
          </cell>
          <cell r="X5576">
            <v>0</v>
          </cell>
          <cell r="AE5576" t="str">
            <v>Alternative Fueling Stations</v>
          </cell>
        </row>
        <row r="5577">
          <cell r="K5577">
            <v>2025</v>
          </cell>
          <cell r="X5577">
            <v>45024</v>
          </cell>
          <cell r="AE5577" t="str">
            <v>Municipal Improvements</v>
          </cell>
        </row>
        <row r="5578">
          <cell r="K5578">
            <v>2021</v>
          </cell>
          <cell r="X5578">
            <v>0</v>
          </cell>
          <cell r="AE5578" t="str">
            <v>Power Operated Equipment</v>
          </cell>
        </row>
        <row r="5579">
          <cell r="K5579">
            <v>2018</v>
          </cell>
          <cell r="X5579">
            <v>250000</v>
          </cell>
          <cell r="AE5579" t="str">
            <v>New Revenue Mains</v>
          </cell>
        </row>
        <row r="5580">
          <cell r="K5580">
            <v>2018</v>
          </cell>
          <cell r="X5580">
            <v>0</v>
          </cell>
          <cell r="AE5580" t="str">
            <v>Improvements to Property</v>
          </cell>
        </row>
        <row r="5581">
          <cell r="K5581">
            <v>2027</v>
          </cell>
          <cell r="X5581">
            <v>44808</v>
          </cell>
          <cell r="AE5581" t="str">
            <v>Improvements to Property</v>
          </cell>
        </row>
        <row r="5582">
          <cell r="K5582">
            <v>2029</v>
          </cell>
          <cell r="X5582">
            <v>256020</v>
          </cell>
          <cell r="AE5582" t="str">
            <v>Main Replacements</v>
          </cell>
        </row>
        <row r="5583">
          <cell r="K5583">
            <v>2023</v>
          </cell>
          <cell r="X5583">
            <v>17400</v>
          </cell>
          <cell r="AE5583" t="str">
            <v>Tools and Shop Equipment</v>
          </cell>
        </row>
        <row r="5584">
          <cell r="K5584">
            <v>2022</v>
          </cell>
          <cell r="X5584">
            <v>56556</v>
          </cell>
          <cell r="AE5584" t="str">
            <v>PPP Main Replacement</v>
          </cell>
        </row>
        <row r="5585">
          <cell r="K5585">
            <v>2024</v>
          </cell>
          <cell r="X5585">
            <v>282852</v>
          </cell>
          <cell r="AE5585" t="str">
            <v>Measuring and Regulation Station Equipment</v>
          </cell>
        </row>
        <row r="5586">
          <cell r="K5586">
            <v>2018</v>
          </cell>
          <cell r="X5586">
            <v>0</v>
          </cell>
          <cell r="AE5586" t="str">
            <v>Communication Equipment</v>
          </cell>
        </row>
        <row r="5587">
          <cell r="K5587">
            <v>2023</v>
          </cell>
          <cell r="X5587">
            <v>103680</v>
          </cell>
          <cell r="AE5587" t="str">
            <v>Tools and Shop Equipment</v>
          </cell>
        </row>
        <row r="5588">
          <cell r="K5588">
            <v>2021</v>
          </cell>
          <cell r="X5588">
            <v>20459</v>
          </cell>
          <cell r="AE5588" t="str">
            <v>Meter/Reg Install - Comm</v>
          </cell>
        </row>
        <row r="5589">
          <cell r="K5589">
            <v>2026</v>
          </cell>
          <cell r="X5589">
            <v>3209448</v>
          </cell>
          <cell r="AE5589" t="str">
            <v>New Revenue Services</v>
          </cell>
        </row>
        <row r="5590">
          <cell r="K5590">
            <v>2027</v>
          </cell>
          <cell r="X5590">
            <v>3059.76</v>
          </cell>
          <cell r="AE5590" t="str">
            <v>Measuring and Regulation Station Equipment</v>
          </cell>
        </row>
        <row r="5591">
          <cell r="K5591">
            <v>2019</v>
          </cell>
          <cell r="X5591">
            <v>0</v>
          </cell>
          <cell r="AE5591" t="str">
            <v>Power Operated Equipment</v>
          </cell>
        </row>
        <row r="5592">
          <cell r="K5592">
            <v>2022</v>
          </cell>
          <cell r="X5592">
            <v>86148</v>
          </cell>
          <cell r="AE5592" t="str">
            <v>Main Replacements</v>
          </cell>
        </row>
        <row r="5593">
          <cell r="K5593">
            <v>2026</v>
          </cell>
          <cell r="X5593">
            <v>0</v>
          </cell>
          <cell r="AE5593" t="str">
            <v>Testing and Measuring Equipment</v>
          </cell>
        </row>
        <row r="5594">
          <cell r="K5594">
            <v>2020</v>
          </cell>
          <cell r="X5594">
            <v>64608</v>
          </cell>
          <cell r="AE5594" t="str">
            <v>Improvements to Property</v>
          </cell>
        </row>
        <row r="5595">
          <cell r="K5595">
            <v>2020</v>
          </cell>
          <cell r="X5595">
            <v>0</v>
          </cell>
          <cell r="AE5595" t="str">
            <v>Regulators</v>
          </cell>
        </row>
        <row r="5596">
          <cell r="K5596">
            <v>2025</v>
          </cell>
          <cell r="X5596">
            <v>121836</v>
          </cell>
          <cell r="AE5596" t="str">
            <v>Improvements to Property</v>
          </cell>
        </row>
        <row r="5597">
          <cell r="K5597">
            <v>2018</v>
          </cell>
          <cell r="X5597">
            <v>9978.1200000000008</v>
          </cell>
          <cell r="AE5597" t="str">
            <v>Distribution System Improvements</v>
          </cell>
        </row>
        <row r="5598">
          <cell r="K5598">
            <v>2022</v>
          </cell>
          <cell r="X5598">
            <v>10764</v>
          </cell>
          <cell r="AE5598" t="str">
            <v>Cathodic Protection</v>
          </cell>
        </row>
        <row r="5599">
          <cell r="K5599">
            <v>2028</v>
          </cell>
          <cell r="X5599">
            <v>99912</v>
          </cell>
          <cell r="AE5599" t="str">
            <v>Main Replacements</v>
          </cell>
        </row>
        <row r="5600">
          <cell r="K5600">
            <v>2021</v>
          </cell>
          <cell r="X5600">
            <v>0</v>
          </cell>
          <cell r="AE5600" t="str">
            <v>Communication Equipment</v>
          </cell>
        </row>
        <row r="5601">
          <cell r="K5601">
            <v>2024</v>
          </cell>
          <cell r="X5601">
            <v>0</v>
          </cell>
          <cell r="AE5601" t="str">
            <v>Misc. Non-Revenue Producing</v>
          </cell>
        </row>
        <row r="5602">
          <cell r="K5602">
            <v>2020</v>
          </cell>
          <cell r="X5602">
            <v>486874.92</v>
          </cell>
          <cell r="AE5602" t="str">
            <v>Measuring and Regulation Station Equipment</v>
          </cell>
        </row>
        <row r="5603">
          <cell r="K5603">
            <v>2018</v>
          </cell>
          <cell r="X5603">
            <v>428764.97</v>
          </cell>
          <cell r="AE5603" t="str">
            <v>PPP Main Replacement</v>
          </cell>
        </row>
        <row r="5604">
          <cell r="K5604">
            <v>2018</v>
          </cell>
          <cell r="X5604">
            <v>22925</v>
          </cell>
          <cell r="AE5604" t="str">
            <v>Service Line Replacements</v>
          </cell>
        </row>
        <row r="5605">
          <cell r="K5605">
            <v>2028</v>
          </cell>
          <cell r="X5605">
            <v>11864.16</v>
          </cell>
          <cell r="AE5605" t="str">
            <v>Measuring and Regulation Station Equipment</v>
          </cell>
        </row>
        <row r="5606">
          <cell r="K5606">
            <v>2028</v>
          </cell>
          <cell r="X5606">
            <v>0</v>
          </cell>
          <cell r="AE5606" t="str">
            <v>Power Operated Equipment</v>
          </cell>
        </row>
        <row r="5607">
          <cell r="K5607">
            <v>2019</v>
          </cell>
          <cell r="X5607">
            <v>2052</v>
          </cell>
          <cell r="AE5607" t="str">
            <v>Meter/Reg Install - Comm</v>
          </cell>
        </row>
        <row r="5608">
          <cell r="K5608">
            <v>2028</v>
          </cell>
          <cell r="X5608">
            <v>15612</v>
          </cell>
          <cell r="AE5608" t="str">
            <v>Distribution System Improvements</v>
          </cell>
        </row>
        <row r="5609">
          <cell r="K5609">
            <v>2020</v>
          </cell>
          <cell r="X5609">
            <v>252000</v>
          </cell>
          <cell r="AE5609" t="str">
            <v>Municipal Improvements</v>
          </cell>
        </row>
        <row r="5610">
          <cell r="K5610">
            <v>2028</v>
          </cell>
          <cell r="X5610">
            <v>999095</v>
          </cell>
          <cell r="AE5610" t="str">
            <v>Main Replacements</v>
          </cell>
        </row>
        <row r="5611">
          <cell r="K5611">
            <v>2019</v>
          </cell>
          <cell r="X5611">
            <v>0</v>
          </cell>
          <cell r="AE5611" t="str">
            <v>Improvements to Property</v>
          </cell>
        </row>
        <row r="5612">
          <cell r="K5612">
            <v>2024</v>
          </cell>
          <cell r="X5612">
            <v>365304</v>
          </cell>
          <cell r="AE5612" t="str">
            <v>New Revenue Services</v>
          </cell>
        </row>
        <row r="5613">
          <cell r="K5613">
            <v>2020</v>
          </cell>
          <cell r="X5613">
            <v>157595</v>
          </cell>
          <cell r="AE5613" t="str">
            <v>Service Line Replacements</v>
          </cell>
        </row>
        <row r="5614">
          <cell r="K5614">
            <v>2022</v>
          </cell>
          <cell r="X5614">
            <v>102300</v>
          </cell>
          <cell r="AE5614" t="str">
            <v>Distribution System Improvements</v>
          </cell>
        </row>
        <row r="5615">
          <cell r="K5615">
            <v>2024</v>
          </cell>
          <cell r="X5615">
            <v>28992</v>
          </cell>
          <cell r="AE5615" t="str">
            <v>Meter/Reg Install - Res</v>
          </cell>
        </row>
        <row r="5616">
          <cell r="K5616">
            <v>2028</v>
          </cell>
          <cell r="X5616">
            <v>0</v>
          </cell>
          <cell r="AE5616" t="str">
            <v>Communication Equipment</v>
          </cell>
        </row>
        <row r="5617">
          <cell r="K5617">
            <v>2029</v>
          </cell>
          <cell r="X5617">
            <v>0</v>
          </cell>
          <cell r="AE5617" t="str">
            <v>Power Operated Equipment</v>
          </cell>
        </row>
        <row r="5618">
          <cell r="K5618">
            <v>2020</v>
          </cell>
          <cell r="X5618">
            <v>1710000</v>
          </cell>
          <cell r="AE5618" t="str">
            <v>Main-Alafaya Trail</v>
          </cell>
        </row>
        <row r="5619">
          <cell r="K5619">
            <v>2026</v>
          </cell>
          <cell r="X5619">
            <v>0</v>
          </cell>
          <cell r="AE5619" t="str">
            <v>Distribution System Improvements</v>
          </cell>
        </row>
        <row r="5620">
          <cell r="K5620">
            <v>2025</v>
          </cell>
          <cell r="X5620">
            <v>321624</v>
          </cell>
          <cell r="AE5620" t="str">
            <v>Municipal Improvements</v>
          </cell>
        </row>
        <row r="5621">
          <cell r="K5621">
            <v>2023</v>
          </cell>
          <cell r="X5621">
            <v>0</v>
          </cell>
          <cell r="AE5621" t="str">
            <v>Alternative Fueling Stations</v>
          </cell>
        </row>
        <row r="5622">
          <cell r="K5622">
            <v>2021</v>
          </cell>
          <cell r="X5622">
            <v>15000</v>
          </cell>
          <cell r="AE5622" t="str">
            <v>Main-Alafaya Trail</v>
          </cell>
        </row>
        <row r="5623">
          <cell r="K5623">
            <v>2018</v>
          </cell>
          <cell r="X5623">
            <v>89208.58</v>
          </cell>
          <cell r="AE5623" t="str">
            <v>Cast Iron/Bare Steel Main Repl.</v>
          </cell>
        </row>
        <row r="5624">
          <cell r="K5624">
            <v>2023</v>
          </cell>
          <cell r="X5624">
            <v>0</v>
          </cell>
          <cell r="AE5624" t="str">
            <v>Communication Equipment</v>
          </cell>
        </row>
        <row r="5625">
          <cell r="K5625">
            <v>2022</v>
          </cell>
          <cell r="X5625">
            <v>2692.2</v>
          </cell>
          <cell r="AE5625" t="str">
            <v>Measuring and Regulation Station Equipment</v>
          </cell>
        </row>
        <row r="5626">
          <cell r="K5626">
            <v>2023</v>
          </cell>
          <cell r="X5626">
            <v>2483580</v>
          </cell>
          <cell r="AE5626" t="str">
            <v>New Revenue Services</v>
          </cell>
        </row>
        <row r="5627">
          <cell r="K5627">
            <v>2019</v>
          </cell>
          <cell r="X5627">
            <v>249999.96</v>
          </cell>
          <cell r="AE5627" t="str">
            <v>Measuring and Regulation Station Equipment</v>
          </cell>
        </row>
        <row r="5628">
          <cell r="K5628">
            <v>2021</v>
          </cell>
          <cell r="X5628">
            <v>26927</v>
          </cell>
          <cell r="AE5628" t="str">
            <v>Service Line Replacements</v>
          </cell>
        </row>
        <row r="5629">
          <cell r="K5629">
            <v>2022</v>
          </cell>
          <cell r="X5629">
            <v>0</v>
          </cell>
          <cell r="AE5629" t="str">
            <v>Power Operated Equipment</v>
          </cell>
        </row>
        <row r="5630">
          <cell r="K5630">
            <v>2028</v>
          </cell>
          <cell r="X5630">
            <v>102407</v>
          </cell>
          <cell r="AE5630" t="str">
            <v>New Revenue Mains</v>
          </cell>
        </row>
        <row r="5631">
          <cell r="K5631">
            <v>2021</v>
          </cell>
          <cell r="X5631">
            <v>141839</v>
          </cell>
          <cell r="AE5631" t="str">
            <v>New Revenue Services</v>
          </cell>
        </row>
        <row r="5632">
          <cell r="K5632">
            <v>2019</v>
          </cell>
          <cell r="X5632">
            <v>0</v>
          </cell>
          <cell r="AE5632" t="str">
            <v>Misc. Non-Revenue Producing</v>
          </cell>
        </row>
        <row r="5633">
          <cell r="K5633">
            <v>2028</v>
          </cell>
          <cell r="X5633">
            <v>15612</v>
          </cell>
          <cell r="AE5633" t="str">
            <v>Distribution System Improvements</v>
          </cell>
        </row>
        <row r="5634">
          <cell r="K5634">
            <v>2028</v>
          </cell>
          <cell r="X5634">
            <v>267540</v>
          </cell>
          <cell r="AE5634" t="str">
            <v>Meter/Reg Install - Comm</v>
          </cell>
        </row>
        <row r="5635">
          <cell r="K5635">
            <v>2020</v>
          </cell>
          <cell r="X5635">
            <v>3025799</v>
          </cell>
          <cell r="AE5635" t="str">
            <v>New Revenue Services</v>
          </cell>
        </row>
        <row r="5636">
          <cell r="K5636">
            <v>2023</v>
          </cell>
          <cell r="X5636">
            <v>169715</v>
          </cell>
          <cell r="AE5636" t="str">
            <v>Regulators</v>
          </cell>
        </row>
        <row r="5637">
          <cell r="K5637">
            <v>2018</v>
          </cell>
          <cell r="X5637">
            <v>0</v>
          </cell>
          <cell r="AE5637" t="str">
            <v>PPP Main Replacement</v>
          </cell>
        </row>
        <row r="5638">
          <cell r="K5638">
            <v>2018</v>
          </cell>
          <cell r="X5638">
            <v>593009.98</v>
          </cell>
          <cell r="AE5638" t="str">
            <v>Meter/Reg Install - Res</v>
          </cell>
        </row>
        <row r="5639">
          <cell r="K5639">
            <v>2018</v>
          </cell>
          <cell r="X5639">
            <v>0</v>
          </cell>
          <cell r="AE5639" t="str">
            <v>Power Operated Equipment</v>
          </cell>
        </row>
        <row r="5640">
          <cell r="K5640">
            <v>2029</v>
          </cell>
          <cell r="X5640">
            <v>2628</v>
          </cell>
          <cell r="AE5640" t="str">
            <v>Meter/Reg Install - Comm</v>
          </cell>
        </row>
        <row r="5641">
          <cell r="K5641">
            <v>2019</v>
          </cell>
          <cell r="X5641">
            <v>27852</v>
          </cell>
          <cell r="AE5641" t="str">
            <v>PPP Main Replacement</v>
          </cell>
        </row>
        <row r="5642">
          <cell r="K5642">
            <v>2019</v>
          </cell>
          <cell r="X5642">
            <v>20004</v>
          </cell>
          <cell r="AE5642" t="str">
            <v>Main Replacements</v>
          </cell>
        </row>
        <row r="5643">
          <cell r="K5643">
            <v>2023</v>
          </cell>
          <cell r="X5643">
            <v>81176</v>
          </cell>
          <cell r="AE5643" t="str">
            <v>Transportation Vehicles</v>
          </cell>
        </row>
        <row r="5644">
          <cell r="K5644">
            <v>2024</v>
          </cell>
          <cell r="X5644">
            <v>10748.4</v>
          </cell>
          <cell r="AE5644" t="str">
            <v>Measuring and Regulation Station Equipment</v>
          </cell>
        </row>
        <row r="5645">
          <cell r="K5645">
            <v>2024</v>
          </cell>
          <cell r="X5645">
            <v>893400</v>
          </cell>
          <cell r="AE5645" t="str">
            <v>Municipal Improvements</v>
          </cell>
        </row>
        <row r="5646">
          <cell r="K5646">
            <v>2019</v>
          </cell>
          <cell r="X5646">
            <v>252000</v>
          </cell>
          <cell r="AE5646" t="str">
            <v>Municipal Improvements</v>
          </cell>
        </row>
        <row r="5647">
          <cell r="K5647">
            <v>2021</v>
          </cell>
          <cell r="X5647">
            <v>138912</v>
          </cell>
          <cell r="AE5647" t="str">
            <v>Municipal Improvements</v>
          </cell>
        </row>
        <row r="5648">
          <cell r="K5648">
            <v>2023</v>
          </cell>
          <cell r="X5648">
            <v>2759.52</v>
          </cell>
          <cell r="AE5648" t="str">
            <v>Measuring and Regulation Station Equipment</v>
          </cell>
        </row>
        <row r="5649">
          <cell r="K5649">
            <v>2022</v>
          </cell>
          <cell r="X5649">
            <v>726900</v>
          </cell>
          <cell r="AE5649" t="str">
            <v>New Revenue Services</v>
          </cell>
        </row>
        <row r="5650">
          <cell r="K5650">
            <v>2025</v>
          </cell>
          <cell r="X5650">
            <v>92772</v>
          </cell>
          <cell r="AE5650" t="str">
            <v>Main Replacements</v>
          </cell>
        </row>
        <row r="5651">
          <cell r="K5651">
            <v>2027</v>
          </cell>
          <cell r="X5651">
            <v>20000</v>
          </cell>
          <cell r="AE5651" t="str">
            <v>Power Operated Equipment</v>
          </cell>
        </row>
        <row r="5652">
          <cell r="K5652">
            <v>2021</v>
          </cell>
          <cell r="X5652">
            <v>0</v>
          </cell>
          <cell r="AE5652" t="str">
            <v>Power Operated Equipment</v>
          </cell>
        </row>
        <row r="5653">
          <cell r="K5653">
            <v>2026</v>
          </cell>
          <cell r="X5653">
            <v>0</v>
          </cell>
          <cell r="AE5653" t="str">
            <v>Alternative Fueling Stations</v>
          </cell>
        </row>
        <row r="5654">
          <cell r="K5654">
            <v>2025</v>
          </cell>
          <cell r="X5654">
            <v>146796</v>
          </cell>
          <cell r="AE5654" t="str">
            <v>Meter/Reg Install - Comm</v>
          </cell>
        </row>
        <row r="5655">
          <cell r="K5655">
            <v>2020</v>
          </cell>
          <cell r="X5655">
            <v>0</v>
          </cell>
          <cell r="AE5655" t="str">
            <v>Power Operated Equipment</v>
          </cell>
        </row>
        <row r="5656">
          <cell r="K5656">
            <v>2019</v>
          </cell>
          <cell r="X5656">
            <v>47507</v>
          </cell>
          <cell r="AE5656" t="str">
            <v>Distribution System Improvements</v>
          </cell>
        </row>
        <row r="5657">
          <cell r="K5657">
            <v>2029</v>
          </cell>
          <cell r="X5657">
            <v>102408</v>
          </cell>
          <cell r="AE5657" t="str">
            <v>Main Replacements</v>
          </cell>
        </row>
        <row r="5658">
          <cell r="K5658">
            <v>2020</v>
          </cell>
          <cell r="X5658">
            <v>2650695.6800000002</v>
          </cell>
          <cell r="AE5658" t="str">
            <v>GMS Upgrade to Quorum - FUELS</v>
          </cell>
        </row>
        <row r="5659">
          <cell r="K5659">
            <v>2022</v>
          </cell>
          <cell r="X5659">
            <v>215376</v>
          </cell>
          <cell r="AE5659" t="str">
            <v>Main Replacements</v>
          </cell>
        </row>
        <row r="5660">
          <cell r="K5660">
            <v>2026</v>
          </cell>
          <cell r="X5660">
            <v>0</v>
          </cell>
          <cell r="AE5660" t="str">
            <v>Communication Equipment</v>
          </cell>
        </row>
        <row r="5661">
          <cell r="K5661">
            <v>2019</v>
          </cell>
          <cell r="X5661">
            <v>0</v>
          </cell>
          <cell r="AE5661" t="str">
            <v>Transportation Vehicles</v>
          </cell>
        </row>
        <row r="5662">
          <cell r="K5662">
            <v>2027</v>
          </cell>
          <cell r="X5662">
            <v>22476</v>
          </cell>
          <cell r="AE5662" t="str">
            <v>New Revenue Services</v>
          </cell>
        </row>
        <row r="5663">
          <cell r="K5663">
            <v>2019</v>
          </cell>
          <cell r="X5663">
            <v>0</v>
          </cell>
          <cell r="AE5663" t="str">
            <v>Alternative Fueling Stations</v>
          </cell>
        </row>
        <row r="5664">
          <cell r="K5664">
            <v>2019</v>
          </cell>
          <cell r="X5664">
            <v>0</v>
          </cell>
          <cell r="AE5664" t="str">
            <v>Main Replace-Orient Road in Tampa</v>
          </cell>
        </row>
        <row r="5665">
          <cell r="K5665">
            <v>2024</v>
          </cell>
          <cell r="X5665">
            <v>0</v>
          </cell>
          <cell r="AE5665" t="str">
            <v>Meter/Reg Install - Res</v>
          </cell>
        </row>
        <row r="5666">
          <cell r="K5666">
            <v>2027</v>
          </cell>
          <cell r="X5666">
            <v>0</v>
          </cell>
          <cell r="AE5666" t="str">
            <v>Misc. Non-Revenue Producing</v>
          </cell>
        </row>
        <row r="5667">
          <cell r="K5667">
            <v>2021</v>
          </cell>
          <cell r="X5667">
            <v>0</v>
          </cell>
          <cell r="AE5667" t="str">
            <v>Testing and Measuring Equipment</v>
          </cell>
        </row>
        <row r="5668">
          <cell r="K5668">
            <v>2027</v>
          </cell>
          <cell r="X5668">
            <v>0</v>
          </cell>
          <cell r="AE5668" t="str">
            <v>Testing and Measuring Equipment</v>
          </cell>
        </row>
        <row r="5669">
          <cell r="K5669">
            <v>2028</v>
          </cell>
          <cell r="X5669">
            <v>0</v>
          </cell>
          <cell r="AE5669" t="str">
            <v>Office Equipment</v>
          </cell>
        </row>
        <row r="5670">
          <cell r="K5670">
            <v>2022</v>
          </cell>
          <cell r="X5670">
            <v>0</v>
          </cell>
          <cell r="AE5670" t="str">
            <v>Measuring and Regulation Station Equipment</v>
          </cell>
        </row>
        <row r="5671">
          <cell r="K5671">
            <v>2020</v>
          </cell>
          <cell r="X5671">
            <v>0</v>
          </cell>
          <cell r="AE5671" t="str">
            <v>Improvements to Property</v>
          </cell>
        </row>
        <row r="5672">
          <cell r="K5672">
            <v>2021</v>
          </cell>
          <cell r="X5672">
            <v>0</v>
          </cell>
          <cell r="AE5672" t="str">
            <v>Tools and Shop Equipment</v>
          </cell>
        </row>
        <row r="5673">
          <cell r="K5673">
            <v>2027</v>
          </cell>
          <cell r="X5673">
            <v>0</v>
          </cell>
          <cell r="AE5673" t="str">
            <v>Transportation Vehicles</v>
          </cell>
        </row>
        <row r="5674">
          <cell r="K5674">
            <v>2018</v>
          </cell>
          <cell r="X5674">
            <v>66666.83</v>
          </cell>
          <cell r="AE5674" t="str">
            <v>Office Equipment</v>
          </cell>
        </row>
        <row r="5675">
          <cell r="K5675">
            <v>2018</v>
          </cell>
          <cell r="X5675">
            <v>224199.37</v>
          </cell>
          <cell r="AE5675" t="str">
            <v>Meter/Reg Install - Res</v>
          </cell>
        </row>
        <row r="5676">
          <cell r="K5676">
            <v>2026</v>
          </cell>
          <cell r="X5676">
            <v>56196</v>
          </cell>
          <cell r="AE5676" t="str">
            <v>Improvements to Property</v>
          </cell>
        </row>
        <row r="5677">
          <cell r="K5677">
            <v>2026</v>
          </cell>
          <cell r="X5677">
            <v>297168</v>
          </cell>
          <cell r="AE5677" t="str">
            <v>New Revenue Services</v>
          </cell>
        </row>
        <row r="5678">
          <cell r="K5678">
            <v>2029</v>
          </cell>
          <cell r="X5678">
            <v>0</v>
          </cell>
          <cell r="AE5678" t="str">
            <v>Transportation Vehicles</v>
          </cell>
        </row>
        <row r="5679">
          <cell r="K5679">
            <v>2029</v>
          </cell>
          <cell r="X5679">
            <v>6396</v>
          </cell>
          <cell r="AE5679" t="str">
            <v>Distribution System Improvements</v>
          </cell>
        </row>
        <row r="5680">
          <cell r="K5680">
            <v>2020</v>
          </cell>
          <cell r="X5680">
            <v>223231</v>
          </cell>
          <cell r="AE5680" t="str">
            <v>Main-Wild Blue Development</v>
          </cell>
        </row>
        <row r="5681">
          <cell r="K5681">
            <v>2029</v>
          </cell>
          <cell r="X5681">
            <v>0</v>
          </cell>
          <cell r="AE5681" t="str">
            <v>Transportation Vehicles</v>
          </cell>
        </row>
        <row r="5682">
          <cell r="K5682">
            <v>2022</v>
          </cell>
          <cell r="X5682">
            <v>145380</v>
          </cell>
          <cell r="AE5682" t="str">
            <v>New Revenue Services</v>
          </cell>
        </row>
        <row r="5683">
          <cell r="K5683">
            <v>2020</v>
          </cell>
          <cell r="X5683">
            <v>0</v>
          </cell>
          <cell r="AE5683" t="str">
            <v>Cast Iron/Bare Steel Main Repl.</v>
          </cell>
        </row>
        <row r="5684">
          <cell r="K5684">
            <v>2027</v>
          </cell>
          <cell r="X5684">
            <v>99911</v>
          </cell>
          <cell r="AE5684" t="str">
            <v>New Revenue Mains</v>
          </cell>
        </row>
        <row r="5685">
          <cell r="K5685">
            <v>2023</v>
          </cell>
          <cell r="X5685">
            <v>2760</v>
          </cell>
          <cell r="AE5685" t="str">
            <v>Distribution System Improvements</v>
          </cell>
        </row>
        <row r="5686">
          <cell r="K5686">
            <v>2021</v>
          </cell>
          <cell r="X5686">
            <v>0</v>
          </cell>
          <cell r="AE5686" t="str">
            <v>Misc. Non-Revenue Producing</v>
          </cell>
        </row>
        <row r="5687">
          <cell r="K5687">
            <v>2023</v>
          </cell>
          <cell r="X5687">
            <v>0</v>
          </cell>
          <cell r="AE5687" t="str">
            <v>New Revenue Mains</v>
          </cell>
        </row>
        <row r="5688">
          <cell r="K5688">
            <v>2028</v>
          </cell>
          <cell r="X5688">
            <v>861515</v>
          </cell>
          <cell r="AE5688" t="str">
            <v>Main Replacements</v>
          </cell>
        </row>
        <row r="5689">
          <cell r="K5689">
            <v>2024</v>
          </cell>
          <cell r="X5689">
            <v>905124</v>
          </cell>
          <cell r="AE5689" t="str">
            <v>Main Replacements</v>
          </cell>
        </row>
        <row r="5690">
          <cell r="K5690">
            <v>2023</v>
          </cell>
          <cell r="X5690">
            <v>0</v>
          </cell>
          <cell r="AE5690" t="str">
            <v>Tools and Shop Equipment</v>
          </cell>
        </row>
        <row r="5691">
          <cell r="K5691">
            <v>2019</v>
          </cell>
          <cell r="X5691">
            <v>0</v>
          </cell>
          <cell r="AE5691" t="str">
            <v>New Revenue Mains</v>
          </cell>
        </row>
        <row r="5692">
          <cell r="K5692">
            <v>2020</v>
          </cell>
          <cell r="X5692">
            <v>420504</v>
          </cell>
          <cell r="AE5692" t="str">
            <v>Main Replacements</v>
          </cell>
        </row>
        <row r="5693">
          <cell r="K5693">
            <v>2025</v>
          </cell>
          <cell r="X5693">
            <v>0</v>
          </cell>
          <cell r="AE5693" t="str">
            <v>Office Equipment</v>
          </cell>
        </row>
        <row r="5694">
          <cell r="K5694">
            <v>2029</v>
          </cell>
          <cell r="X5694">
            <v>0</v>
          </cell>
          <cell r="AE5694" t="str">
            <v>Misc. Non-Revenue Producing</v>
          </cell>
        </row>
        <row r="5695">
          <cell r="K5695">
            <v>2024</v>
          </cell>
          <cell r="X5695">
            <v>2668524</v>
          </cell>
          <cell r="AE5695" t="str">
            <v>PPP Main Replacement</v>
          </cell>
        </row>
        <row r="5696">
          <cell r="K5696">
            <v>2026</v>
          </cell>
          <cell r="X5696">
            <v>0</v>
          </cell>
          <cell r="AE5696" t="str">
            <v>Office Equipment</v>
          </cell>
        </row>
        <row r="5697">
          <cell r="K5697">
            <v>2026</v>
          </cell>
          <cell r="X5697">
            <v>4457.5200000000004</v>
          </cell>
          <cell r="AE5697" t="str">
            <v>Measuring and Regulation Station Equipment</v>
          </cell>
        </row>
        <row r="5698">
          <cell r="K5698">
            <v>2027</v>
          </cell>
          <cell r="X5698">
            <v>58134.48</v>
          </cell>
          <cell r="AE5698" t="str">
            <v>Measuring and Regulation Station Equipment</v>
          </cell>
        </row>
        <row r="5699">
          <cell r="K5699">
            <v>2028</v>
          </cell>
          <cell r="X5699">
            <v>44807</v>
          </cell>
          <cell r="AE5699" t="str">
            <v>New Revenue Services</v>
          </cell>
        </row>
        <row r="5700">
          <cell r="K5700">
            <v>2018</v>
          </cell>
          <cell r="X5700">
            <v>1082394.03</v>
          </cell>
          <cell r="AE5700" t="str">
            <v>Cast Iron/Bare Steel Main Repl.</v>
          </cell>
        </row>
        <row r="5701">
          <cell r="K5701">
            <v>2023</v>
          </cell>
          <cell r="X5701">
            <v>2206247</v>
          </cell>
          <cell r="AE5701" t="str">
            <v>New Revenue Mains</v>
          </cell>
        </row>
        <row r="5702">
          <cell r="K5702">
            <v>2019</v>
          </cell>
          <cell r="X5702">
            <v>935748</v>
          </cell>
          <cell r="AE5702" t="str">
            <v>Distribution System Improvements</v>
          </cell>
        </row>
        <row r="5703">
          <cell r="K5703">
            <v>2022</v>
          </cell>
          <cell r="X5703">
            <v>0</v>
          </cell>
          <cell r="AE5703" t="str">
            <v>Alternative Fueling Stations</v>
          </cell>
        </row>
        <row r="5704">
          <cell r="K5704">
            <v>2027</v>
          </cell>
          <cell r="X5704">
            <v>30460.080000000002</v>
          </cell>
          <cell r="AE5704" t="str">
            <v>Measuring and Regulation Station Equipment</v>
          </cell>
        </row>
        <row r="5705">
          <cell r="K5705">
            <v>2027</v>
          </cell>
          <cell r="X5705">
            <v>0</v>
          </cell>
          <cell r="AE5705" t="str">
            <v>Improvements to Property</v>
          </cell>
        </row>
        <row r="5706">
          <cell r="K5706">
            <v>2025</v>
          </cell>
          <cell r="X5706">
            <v>54828</v>
          </cell>
          <cell r="AE5706" t="str">
            <v>Improvements to Property</v>
          </cell>
        </row>
        <row r="5707">
          <cell r="K5707">
            <v>2028</v>
          </cell>
          <cell r="X5707">
            <v>0</v>
          </cell>
          <cell r="AE5707" t="str">
            <v>Office Equipment</v>
          </cell>
        </row>
        <row r="5708">
          <cell r="K5708">
            <v>2025</v>
          </cell>
          <cell r="X5708">
            <v>0</v>
          </cell>
          <cell r="AE5708" t="str">
            <v>Testing and Measuring Equipment</v>
          </cell>
        </row>
        <row r="5709">
          <cell r="K5709">
            <v>2025</v>
          </cell>
          <cell r="X5709">
            <v>0</v>
          </cell>
          <cell r="AE5709" t="str">
            <v>Office Equipment</v>
          </cell>
        </row>
        <row r="5710">
          <cell r="K5710">
            <v>2027</v>
          </cell>
          <cell r="X5710">
            <v>3426756</v>
          </cell>
          <cell r="AE5710" t="str">
            <v>New Revenue Mains</v>
          </cell>
        </row>
        <row r="5711">
          <cell r="K5711">
            <v>2021</v>
          </cell>
          <cell r="X5711">
            <v>0</v>
          </cell>
          <cell r="AE5711" t="str">
            <v>New Revenue Mains</v>
          </cell>
        </row>
        <row r="5712">
          <cell r="K5712">
            <v>2024</v>
          </cell>
          <cell r="X5712">
            <v>282852</v>
          </cell>
          <cell r="AE5712" t="str">
            <v>New Revenue Services</v>
          </cell>
        </row>
        <row r="5713">
          <cell r="K5713">
            <v>2022</v>
          </cell>
          <cell r="X5713">
            <v>33119</v>
          </cell>
          <cell r="AE5713" t="str">
            <v>Regulators</v>
          </cell>
        </row>
        <row r="5714">
          <cell r="K5714">
            <v>2029</v>
          </cell>
          <cell r="X5714">
            <v>26244</v>
          </cell>
          <cell r="AE5714" t="str">
            <v>New Revenue Services</v>
          </cell>
        </row>
        <row r="5715">
          <cell r="K5715">
            <v>2020</v>
          </cell>
          <cell r="X5715">
            <v>0</v>
          </cell>
          <cell r="AE5715" t="str">
            <v>New Revenue Mains</v>
          </cell>
        </row>
        <row r="5716">
          <cell r="K5716">
            <v>2026</v>
          </cell>
          <cell r="X5716">
            <v>0</v>
          </cell>
          <cell r="AE5716" t="str">
            <v>Communication Equipment</v>
          </cell>
        </row>
        <row r="5717">
          <cell r="K5717">
            <v>2023</v>
          </cell>
          <cell r="X5717">
            <v>397368</v>
          </cell>
          <cell r="AE5717" t="str">
            <v>Main Replacements</v>
          </cell>
        </row>
        <row r="5718">
          <cell r="K5718">
            <v>2018</v>
          </cell>
          <cell r="X5718">
            <v>0</v>
          </cell>
          <cell r="AE5718" t="str">
            <v>Office Equipment</v>
          </cell>
        </row>
        <row r="5719">
          <cell r="K5719">
            <v>2020</v>
          </cell>
          <cell r="X5719">
            <v>512.52</v>
          </cell>
          <cell r="AE5719" t="str">
            <v>Measuring and Regulation Station Equipment</v>
          </cell>
        </row>
        <row r="5720">
          <cell r="K5720">
            <v>2022</v>
          </cell>
          <cell r="X5720">
            <v>0</v>
          </cell>
          <cell r="AE5720" t="str">
            <v>Regulators</v>
          </cell>
        </row>
        <row r="5721">
          <cell r="K5721">
            <v>2029</v>
          </cell>
          <cell r="X5721">
            <v>0</v>
          </cell>
          <cell r="AE5721" t="str">
            <v>Tools and Shop Equipment</v>
          </cell>
        </row>
        <row r="5722">
          <cell r="K5722">
            <v>2022</v>
          </cell>
          <cell r="X5722">
            <v>0</v>
          </cell>
          <cell r="AE5722" t="str">
            <v>Tools and Shop Equipment</v>
          </cell>
        </row>
        <row r="5723">
          <cell r="K5723">
            <v>2021</v>
          </cell>
          <cell r="X5723">
            <v>1214192</v>
          </cell>
          <cell r="AE5723" t="str">
            <v>Windows OS Upgrade - 2020/2021</v>
          </cell>
        </row>
        <row r="5724">
          <cell r="K5724">
            <v>2028</v>
          </cell>
          <cell r="X5724">
            <v>112392</v>
          </cell>
          <cell r="AE5724" t="str">
            <v>Main Replacements</v>
          </cell>
        </row>
        <row r="5725">
          <cell r="K5725">
            <v>2027</v>
          </cell>
          <cell r="X5725">
            <v>0</v>
          </cell>
          <cell r="AE5725" t="str">
            <v>Transportation Vehicles</v>
          </cell>
        </row>
        <row r="5726">
          <cell r="K5726">
            <v>2023</v>
          </cell>
          <cell r="X5726">
            <v>6624</v>
          </cell>
          <cell r="AE5726" t="str">
            <v>Meter/Reg Install - Res</v>
          </cell>
        </row>
        <row r="5727">
          <cell r="K5727">
            <v>2018</v>
          </cell>
          <cell r="X5727">
            <v>9300</v>
          </cell>
          <cell r="AE5727" t="str">
            <v>Power Operated Equipment</v>
          </cell>
        </row>
        <row r="5728">
          <cell r="K5728">
            <v>2019</v>
          </cell>
          <cell r="X5728">
            <v>162972</v>
          </cell>
          <cell r="AE5728" t="str">
            <v>Cathodic Protection</v>
          </cell>
        </row>
        <row r="5729">
          <cell r="K5729">
            <v>2020</v>
          </cell>
          <cell r="X5729">
            <v>63036</v>
          </cell>
          <cell r="AE5729" t="str">
            <v>Cathodic Protection</v>
          </cell>
        </row>
        <row r="5730">
          <cell r="K5730">
            <v>2029</v>
          </cell>
          <cell r="X5730">
            <v>419868</v>
          </cell>
          <cell r="AE5730" t="str">
            <v>New Revenue Services</v>
          </cell>
        </row>
        <row r="5731">
          <cell r="K5731">
            <v>2020</v>
          </cell>
          <cell r="X5731">
            <v>31523</v>
          </cell>
          <cell r="AE5731" t="str">
            <v>Regulators</v>
          </cell>
        </row>
        <row r="5732">
          <cell r="K5732">
            <v>2019</v>
          </cell>
          <cell r="X5732">
            <v>0</v>
          </cell>
          <cell r="AE5732" t="str">
            <v>Testing and Measuring Equipment</v>
          </cell>
        </row>
        <row r="5733">
          <cell r="K5733">
            <v>2020</v>
          </cell>
          <cell r="X5733">
            <v>53844</v>
          </cell>
          <cell r="AE5733" t="str">
            <v>Improvements to Property</v>
          </cell>
        </row>
        <row r="5734">
          <cell r="K5734">
            <v>2021</v>
          </cell>
          <cell r="X5734">
            <v>0</v>
          </cell>
          <cell r="AE5734" t="str">
            <v>Testing and Measuring Equipment</v>
          </cell>
        </row>
        <row r="5735">
          <cell r="K5735">
            <v>2024</v>
          </cell>
          <cell r="X5735">
            <v>41604</v>
          </cell>
          <cell r="AE5735" t="str">
            <v>Improvements to Property</v>
          </cell>
        </row>
        <row r="5736">
          <cell r="K5736">
            <v>2028</v>
          </cell>
          <cell r="X5736">
            <v>25596</v>
          </cell>
          <cell r="AE5736" t="str">
            <v>Meter/Reg Install - Comm</v>
          </cell>
        </row>
        <row r="5737">
          <cell r="K5737">
            <v>2021</v>
          </cell>
          <cell r="X5737">
            <v>22080</v>
          </cell>
          <cell r="AE5737" t="str">
            <v>Improvements to Property</v>
          </cell>
        </row>
        <row r="5738">
          <cell r="K5738">
            <v>2021</v>
          </cell>
          <cell r="X5738">
            <v>336203</v>
          </cell>
          <cell r="AE5738" t="str">
            <v>Main Replacements</v>
          </cell>
        </row>
        <row r="5739">
          <cell r="K5739">
            <v>2027</v>
          </cell>
          <cell r="X5739">
            <v>8988</v>
          </cell>
          <cell r="AE5739" t="str">
            <v>Distribution System Improvements</v>
          </cell>
        </row>
        <row r="5740">
          <cell r="K5740">
            <v>2022</v>
          </cell>
          <cell r="X5740">
            <v>0</v>
          </cell>
          <cell r="AE5740" t="str">
            <v>New Revenue Mains</v>
          </cell>
        </row>
        <row r="5741">
          <cell r="K5741">
            <v>2024</v>
          </cell>
          <cell r="X5741">
            <v>0</v>
          </cell>
          <cell r="AE5741" t="str">
            <v>Misc. Non-Revenue Producing</v>
          </cell>
        </row>
        <row r="5742">
          <cell r="K5742">
            <v>2029</v>
          </cell>
          <cell r="X5742">
            <v>0</v>
          </cell>
          <cell r="AE5742" t="str">
            <v>PPP Main Replacement</v>
          </cell>
        </row>
        <row r="5743">
          <cell r="K5743">
            <v>2020</v>
          </cell>
          <cell r="X5743">
            <v>0</v>
          </cell>
          <cell r="AE5743" t="str">
            <v>Improvements to Property</v>
          </cell>
        </row>
        <row r="5744">
          <cell r="K5744">
            <v>2019</v>
          </cell>
          <cell r="X5744">
            <v>0</v>
          </cell>
          <cell r="AE5744" t="str">
            <v>Alternative Fueling Stations</v>
          </cell>
        </row>
        <row r="5745">
          <cell r="K5745">
            <v>2029</v>
          </cell>
          <cell r="X5745">
            <v>131208</v>
          </cell>
          <cell r="AE5745" t="str">
            <v>New Revenue Services</v>
          </cell>
        </row>
        <row r="5746">
          <cell r="K5746">
            <v>2019</v>
          </cell>
          <cell r="X5746">
            <v>0</v>
          </cell>
          <cell r="AE5746" t="str">
            <v>Improvements to Property</v>
          </cell>
        </row>
        <row r="5747">
          <cell r="K5747">
            <v>2020</v>
          </cell>
          <cell r="X5747">
            <v>9737.52</v>
          </cell>
          <cell r="AE5747" t="str">
            <v>Measuring and Regulation Station Equipment</v>
          </cell>
        </row>
        <row r="5748">
          <cell r="K5748">
            <v>2020</v>
          </cell>
          <cell r="X5748">
            <v>0</v>
          </cell>
          <cell r="AE5748" t="str">
            <v>Communication Equipment</v>
          </cell>
        </row>
        <row r="5749">
          <cell r="K5749">
            <v>2025</v>
          </cell>
          <cell r="X5749">
            <v>934000</v>
          </cell>
          <cell r="AE5749" t="str">
            <v>Office Equipment</v>
          </cell>
        </row>
        <row r="5750">
          <cell r="K5750">
            <v>2022</v>
          </cell>
          <cell r="X5750">
            <v>51152.28</v>
          </cell>
          <cell r="AE5750" t="str">
            <v>Measuring and Regulation Station Equipment</v>
          </cell>
        </row>
        <row r="5751">
          <cell r="K5751">
            <v>2029</v>
          </cell>
          <cell r="X5751">
            <v>196812</v>
          </cell>
          <cell r="AE5751" t="str">
            <v>Service Line Replacements</v>
          </cell>
        </row>
        <row r="5752">
          <cell r="K5752">
            <v>2025</v>
          </cell>
          <cell r="X5752">
            <v>92712</v>
          </cell>
          <cell r="AE5752" t="str">
            <v>Cathodic Protection</v>
          </cell>
        </row>
        <row r="5753">
          <cell r="K5753">
            <v>2021</v>
          </cell>
          <cell r="X5753">
            <v>0</v>
          </cell>
          <cell r="AE5753" t="str">
            <v>Communication Equipment</v>
          </cell>
        </row>
        <row r="5754">
          <cell r="K5754">
            <v>2023</v>
          </cell>
          <cell r="X5754">
            <v>3258455</v>
          </cell>
          <cell r="AE5754" t="str">
            <v>New Revenue Services</v>
          </cell>
        </row>
        <row r="5755">
          <cell r="K5755">
            <v>2026</v>
          </cell>
          <cell r="X5755">
            <v>0</v>
          </cell>
          <cell r="AE5755" t="str">
            <v>Transportation Vehicles</v>
          </cell>
        </row>
        <row r="5756">
          <cell r="K5756">
            <v>2023</v>
          </cell>
          <cell r="X5756">
            <v>0</v>
          </cell>
          <cell r="AE5756" t="str">
            <v>PPP Main Replacement</v>
          </cell>
        </row>
        <row r="5757">
          <cell r="K5757">
            <v>2018</v>
          </cell>
          <cell r="X5757">
            <v>-11845.41</v>
          </cell>
          <cell r="AE5757" t="str">
            <v>Transportation Vehicles</v>
          </cell>
        </row>
        <row r="5758">
          <cell r="K5758">
            <v>2019</v>
          </cell>
          <cell r="X5758">
            <v>0</v>
          </cell>
          <cell r="AE5758" t="str">
            <v>Alternative Fueling Stations</v>
          </cell>
        </row>
        <row r="5759">
          <cell r="K5759">
            <v>2019</v>
          </cell>
          <cell r="X5759">
            <v>699996</v>
          </cell>
          <cell r="AE5759" t="str">
            <v>Municipal Improvements</v>
          </cell>
        </row>
        <row r="5760">
          <cell r="K5760">
            <v>2028</v>
          </cell>
          <cell r="X5760">
            <v>0</v>
          </cell>
          <cell r="AE5760" t="str">
            <v>Transportation Vehicles</v>
          </cell>
        </row>
        <row r="5761">
          <cell r="K5761">
            <v>2025</v>
          </cell>
          <cell r="X5761">
            <v>289923.36</v>
          </cell>
          <cell r="AE5761" t="str">
            <v>Measuring and Regulation Station Equipment</v>
          </cell>
        </row>
        <row r="5762">
          <cell r="K5762">
            <v>2029</v>
          </cell>
          <cell r="X5762">
            <v>0</v>
          </cell>
          <cell r="AE5762" t="str">
            <v>Tools and Shop Equipment</v>
          </cell>
        </row>
        <row r="5763">
          <cell r="K5763">
            <v>2019</v>
          </cell>
          <cell r="X5763">
            <v>61644</v>
          </cell>
          <cell r="AE5763" t="str">
            <v>Distribution System Improvements</v>
          </cell>
        </row>
        <row r="5764">
          <cell r="K5764">
            <v>2020</v>
          </cell>
          <cell r="X5764">
            <v>0</v>
          </cell>
          <cell r="AE5764" t="str">
            <v>Alternative Fueling Stations</v>
          </cell>
        </row>
        <row r="5765">
          <cell r="K5765">
            <v>2019</v>
          </cell>
          <cell r="X5765">
            <v>47507</v>
          </cell>
          <cell r="AE5765" t="str">
            <v>Distribution System Improvements</v>
          </cell>
        </row>
        <row r="5766">
          <cell r="K5766">
            <v>2018</v>
          </cell>
          <cell r="X5766">
            <v>964116.97</v>
          </cell>
          <cell r="AE5766" t="str">
            <v>Cast Iron/Bare Steel Main Repl.</v>
          </cell>
        </row>
        <row r="5767">
          <cell r="K5767">
            <v>2028</v>
          </cell>
          <cell r="X5767">
            <v>0</v>
          </cell>
          <cell r="AE5767" t="str">
            <v>Tools and Shop Equipment</v>
          </cell>
        </row>
        <row r="5768">
          <cell r="K5768">
            <v>2029</v>
          </cell>
          <cell r="X5768">
            <v>0</v>
          </cell>
          <cell r="AE5768" t="str">
            <v>PPP Main Replacement</v>
          </cell>
        </row>
        <row r="5769">
          <cell r="K5769">
            <v>2028</v>
          </cell>
          <cell r="X5769">
            <v>0</v>
          </cell>
          <cell r="AE5769" t="str">
            <v>Power Operated Equipment</v>
          </cell>
        </row>
        <row r="5770">
          <cell r="K5770">
            <v>2018</v>
          </cell>
          <cell r="X5770">
            <v>100000</v>
          </cell>
          <cell r="AE5770" t="str">
            <v>Measuring and Regulation Station Equipment</v>
          </cell>
        </row>
        <row r="5771">
          <cell r="K5771">
            <v>2018</v>
          </cell>
          <cell r="X5771">
            <v>480.99</v>
          </cell>
          <cell r="AE5771" t="str">
            <v>Distribution System Improvements</v>
          </cell>
        </row>
        <row r="5772">
          <cell r="K5772">
            <v>2024</v>
          </cell>
          <cell r="X5772">
            <v>226282</v>
          </cell>
          <cell r="AE5772" t="str">
            <v>Alternative Fueling Stations</v>
          </cell>
        </row>
        <row r="5773">
          <cell r="K5773">
            <v>2026</v>
          </cell>
          <cell r="X5773">
            <v>0</v>
          </cell>
          <cell r="AE5773" t="str">
            <v>Regulators</v>
          </cell>
        </row>
        <row r="5774">
          <cell r="K5774">
            <v>2025</v>
          </cell>
          <cell r="X5774">
            <v>118872</v>
          </cell>
          <cell r="AE5774" t="str">
            <v>New Revenue Services</v>
          </cell>
        </row>
        <row r="5775">
          <cell r="K5775">
            <v>2023</v>
          </cell>
          <cell r="X5775">
            <v>883044</v>
          </cell>
          <cell r="AE5775" t="str">
            <v>Main Replacements</v>
          </cell>
        </row>
        <row r="5776">
          <cell r="K5776">
            <v>2027</v>
          </cell>
          <cell r="X5776">
            <v>4608263</v>
          </cell>
          <cell r="AE5776" t="str">
            <v>New Revenue Mains</v>
          </cell>
        </row>
        <row r="5777">
          <cell r="K5777">
            <v>2020</v>
          </cell>
          <cell r="X5777">
            <v>693035</v>
          </cell>
          <cell r="AE5777" t="str">
            <v>PPP Main Replacement</v>
          </cell>
        </row>
        <row r="5778">
          <cell r="K5778">
            <v>2020</v>
          </cell>
          <cell r="X5778">
            <v>67240</v>
          </cell>
          <cell r="AE5778" t="str">
            <v>Tools and Shop Equipment</v>
          </cell>
        </row>
        <row r="5779">
          <cell r="K5779">
            <v>2019</v>
          </cell>
          <cell r="X5779">
            <v>0</v>
          </cell>
          <cell r="AE5779" t="str">
            <v>Regulators</v>
          </cell>
        </row>
        <row r="5780">
          <cell r="K5780">
            <v>2019</v>
          </cell>
          <cell r="X5780">
            <v>30000</v>
          </cell>
          <cell r="AE5780" t="str">
            <v>Distribution System Improvements</v>
          </cell>
        </row>
        <row r="5781">
          <cell r="K5781">
            <v>2022</v>
          </cell>
          <cell r="X5781">
            <v>0</v>
          </cell>
          <cell r="AE5781" t="str">
            <v>Transportation Vehicles</v>
          </cell>
        </row>
        <row r="5782">
          <cell r="K5782">
            <v>2026</v>
          </cell>
          <cell r="X5782">
            <v>99912</v>
          </cell>
          <cell r="AE5782" t="str">
            <v>Transportation Vehicles</v>
          </cell>
        </row>
        <row r="5783">
          <cell r="K5783">
            <v>2023</v>
          </cell>
          <cell r="X5783">
            <v>104856</v>
          </cell>
          <cell r="AE5783" t="str">
            <v>Distribution System Improvements</v>
          </cell>
        </row>
        <row r="5784">
          <cell r="K5784">
            <v>2027</v>
          </cell>
          <cell r="X5784">
            <v>5124</v>
          </cell>
          <cell r="AE5784" t="str">
            <v>Tools and Shop Equipment</v>
          </cell>
        </row>
        <row r="5785">
          <cell r="K5785">
            <v>2018</v>
          </cell>
          <cell r="X5785">
            <v>20460</v>
          </cell>
          <cell r="AE5785" t="str">
            <v>Improvements to Property</v>
          </cell>
        </row>
        <row r="5786">
          <cell r="K5786">
            <v>2021</v>
          </cell>
          <cell r="X5786">
            <v>0</v>
          </cell>
          <cell r="AE5786" t="str">
            <v>Misc. Non-Revenue Producing</v>
          </cell>
        </row>
        <row r="5787">
          <cell r="K5787">
            <v>2019</v>
          </cell>
          <cell r="X5787">
            <v>49248</v>
          </cell>
          <cell r="AE5787" t="str">
            <v>Distribution System Improvements</v>
          </cell>
        </row>
        <row r="5788">
          <cell r="K5788">
            <v>2026</v>
          </cell>
          <cell r="X5788">
            <v>57875</v>
          </cell>
          <cell r="AE5788" t="str">
            <v>Meter/Reg Install - Comm</v>
          </cell>
        </row>
        <row r="5789">
          <cell r="K5789">
            <v>2021</v>
          </cell>
          <cell r="X5789">
            <v>0</v>
          </cell>
          <cell r="AE5789" t="str">
            <v>New Revenue Mains</v>
          </cell>
        </row>
        <row r="5790">
          <cell r="K5790">
            <v>2021</v>
          </cell>
          <cell r="X5790">
            <v>74857.08</v>
          </cell>
          <cell r="AE5790" t="str">
            <v>Measuring and Regulation Station Equipment</v>
          </cell>
        </row>
        <row r="5791">
          <cell r="K5791">
            <v>2019</v>
          </cell>
          <cell r="X5791">
            <v>0</v>
          </cell>
          <cell r="AE5791" t="str">
            <v>Alternative Fueling Stations</v>
          </cell>
        </row>
        <row r="5792">
          <cell r="K5792">
            <v>2022</v>
          </cell>
          <cell r="X5792">
            <v>13248</v>
          </cell>
          <cell r="AE5792" t="str">
            <v>Meter/Reg Install - Comm</v>
          </cell>
        </row>
        <row r="5793">
          <cell r="K5793">
            <v>2020</v>
          </cell>
          <cell r="X5793">
            <v>105060</v>
          </cell>
          <cell r="AE5793" t="str">
            <v>Service Line Replacements</v>
          </cell>
        </row>
        <row r="5794">
          <cell r="K5794">
            <v>2029</v>
          </cell>
          <cell r="X5794">
            <v>0</v>
          </cell>
          <cell r="AE5794" t="str">
            <v>Office Equipment</v>
          </cell>
        </row>
        <row r="5795">
          <cell r="K5795">
            <v>2021</v>
          </cell>
          <cell r="X5795">
            <v>0</v>
          </cell>
          <cell r="AE5795" t="str">
            <v>Misc. Non-Revenue Producing</v>
          </cell>
        </row>
        <row r="5796">
          <cell r="K5796">
            <v>2018</v>
          </cell>
          <cell r="X5796">
            <v>0</v>
          </cell>
          <cell r="AE5796" t="str">
            <v>Jax Eagle 1 LNG, WestRock</v>
          </cell>
        </row>
        <row r="5797">
          <cell r="K5797">
            <v>2021</v>
          </cell>
          <cell r="X5797">
            <v>99999.96</v>
          </cell>
          <cell r="AE5797" t="str">
            <v>Cast Iron/Bare Steel Main Repl.</v>
          </cell>
        </row>
        <row r="5798">
          <cell r="K5798">
            <v>2024</v>
          </cell>
          <cell r="X5798">
            <v>0</v>
          </cell>
          <cell r="AE5798" t="str">
            <v>Misc. Non-Revenue Producing</v>
          </cell>
        </row>
        <row r="5799">
          <cell r="K5799">
            <v>2026</v>
          </cell>
          <cell r="X5799">
            <v>0</v>
          </cell>
          <cell r="AE5799" t="str">
            <v>Transportation Vehicles</v>
          </cell>
        </row>
        <row r="5800">
          <cell r="K5800">
            <v>2019</v>
          </cell>
          <cell r="X5800">
            <v>0</v>
          </cell>
          <cell r="AE5800" t="str">
            <v>Main-Bonita Beach Road Estates Dev</v>
          </cell>
        </row>
        <row r="5801">
          <cell r="K5801">
            <v>2028</v>
          </cell>
          <cell r="X5801">
            <v>23051</v>
          </cell>
          <cell r="AE5801" t="str">
            <v>Meter/Reg Install - Res</v>
          </cell>
        </row>
        <row r="5802">
          <cell r="K5802">
            <v>2021</v>
          </cell>
          <cell r="X5802">
            <v>230000</v>
          </cell>
          <cell r="AE5802" t="str">
            <v>Communication Equipment</v>
          </cell>
        </row>
        <row r="5803">
          <cell r="K5803">
            <v>2026</v>
          </cell>
          <cell r="X5803">
            <v>231492</v>
          </cell>
          <cell r="AE5803" t="str">
            <v>Cathodic Protection</v>
          </cell>
        </row>
        <row r="5804">
          <cell r="K5804">
            <v>2029</v>
          </cell>
          <cell r="X5804">
            <v>17100</v>
          </cell>
          <cell r="AE5804" t="str">
            <v>Municipal Improvements</v>
          </cell>
        </row>
        <row r="5805">
          <cell r="K5805">
            <v>2027</v>
          </cell>
          <cell r="X5805">
            <v>170796</v>
          </cell>
          <cell r="AE5805" t="str">
            <v>Distribution System Improvements</v>
          </cell>
        </row>
        <row r="5806">
          <cell r="K5806">
            <v>2029</v>
          </cell>
          <cell r="X5806">
            <v>12803</v>
          </cell>
          <cell r="AE5806" t="str">
            <v>Cathodic Protection</v>
          </cell>
        </row>
        <row r="5807">
          <cell r="K5807">
            <v>2021</v>
          </cell>
          <cell r="X5807">
            <v>78792</v>
          </cell>
          <cell r="AE5807" t="str">
            <v>New Revenue Services</v>
          </cell>
        </row>
        <row r="5808">
          <cell r="K5808">
            <v>2023</v>
          </cell>
          <cell r="X5808">
            <v>254568</v>
          </cell>
          <cell r="AE5808" t="str">
            <v>Meter/Reg Install - Res</v>
          </cell>
        </row>
        <row r="5809">
          <cell r="K5809">
            <v>2028</v>
          </cell>
          <cell r="X5809">
            <v>0</v>
          </cell>
          <cell r="AE5809" t="str">
            <v>Misc. Non-Revenue Producing</v>
          </cell>
        </row>
        <row r="5810">
          <cell r="K5810">
            <v>2028</v>
          </cell>
          <cell r="X5810">
            <v>0</v>
          </cell>
          <cell r="AE5810" t="str">
            <v>Transportation Vehicles</v>
          </cell>
        </row>
        <row r="5811">
          <cell r="K5811">
            <v>2024</v>
          </cell>
          <cell r="X5811">
            <v>0</v>
          </cell>
          <cell r="AE5811" t="str">
            <v>Office Equipment</v>
          </cell>
        </row>
        <row r="5812">
          <cell r="K5812">
            <v>2026</v>
          </cell>
          <cell r="X5812">
            <v>0</v>
          </cell>
          <cell r="AE5812" t="str">
            <v>Testing and Measuring Equipment</v>
          </cell>
        </row>
        <row r="5813">
          <cell r="K5813">
            <v>2024</v>
          </cell>
          <cell r="X5813">
            <v>0</v>
          </cell>
          <cell r="AE5813" t="str">
            <v>Tools and Shop Equipment</v>
          </cell>
        </row>
        <row r="5814">
          <cell r="K5814">
            <v>2018</v>
          </cell>
          <cell r="X5814">
            <v>20460</v>
          </cell>
          <cell r="AE5814" t="str">
            <v>Meter/Reg Install - Comm</v>
          </cell>
        </row>
        <row r="5815">
          <cell r="K5815">
            <v>2019</v>
          </cell>
          <cell r="X5815">
            <v>21012</v>
          </cell>
          <cell r="AE5815" t="str">
            <v>Improvements to Property</v>
          </cell>
        </row>
        <row r="5816">
          <cell r="K5816">
            <v>2028</v>
          </cell>
          <cell r="X5816">
            <v>0</v>
          </cell>
          <cell r="AE5816" t="str">
            <v>Office Equipment</v>
          </cell>
        </row>
        <row r="5817">
          <cell r="K5817">
            <v>2025</v>
          </cell>
          <cell r="X5817">
            <v>47544</v>
          </cell>
          <cell r="AE5817" t="str">
            <v>New Revenue Services</v>
          </cell>
        </row>
        <row r="5818">
          <cell r="K5818">
            <v>2020</v>
          </cell>
          <cell r="X5818">
            <v>4868749.92</v>
          </cell>
          <cell r="AE5818" t="str">
            <v>Measuring and Regulation Station Equipment</v>
          </cell>
        </row>
        <row r="5819">
          <cell r="K5819">
            <v>2021</v>
          </cell>
          <cell r="X5819">
            <v>386332</v>
          </cell>
          <cell r="AE5819" t="str">
            <v>Transportation Vehicles</v>
          </cell>
        </row>
        <row r="5820">
          <cell r="K5820">
            <v>2027</v>
          </cell>
          <cell r="X5820">
            <v>3289691</v>
          </cell>
          <cell r="AE5820" t="str">
            <v>New Revenue Services</v>
          </cell>
        </row>
        <row r="5821">
          <cell r="K5821">
            <v>2021</v>
          </cell>
          <cell r="X5821">
            <v>37043</v>
          </cell>
          <cell r="AE5821" t="str">
            <v>Municipal Improvements</v>
          </cell>
        </row>
        <row r="5822">
          <cell r="K5822">
            <v>2019</v>
          </cell>
          <cell r="X5822">
            <v>31775</v>
          </cell>
          <cell r="AE5822" t="str">
            <v>Cathodic Protection</v>
          </cell>
        </row>
        <row r="5823">
          <cell r="K5823">
            <v>2026</v>
          </cell>
          <cell r="X5823">
            <v>0</v>
          </cell>
          <cell r="AE5823" t="str">
            <v>Power Operated Equipment</v>
          </cell>
        </row>
        <row r="5824">
          <cell r="K5824">
            <v>2018</v>
          </cell>
          <cell r="X5824">
            <v>0</v>
          </cell>
          <cell r="AE5824" t="str">
            <v>Cast Iron/Bare Steel Main Repl.</v>
          </cell>
        </row>
        <row r="5825">
          <cell r="K5825">
            <v>2020</v>
          </cell>
          <cell r="X5825">
            <v>31523</v>
          </cell>
          <cell r="AE5825" t="str">
            <v>Meter/Reg Install - Res</v>
          </cell>
        </row>
        <row r="5826">
          <cell r="K5826">
            <v>2024</v>
          </cell>
          <cell r="X5826">
            <v>0</v>
          </cell>
          <cell r="AE5826" t="str">
            <v>Communication Equipment</v>
          </cell>
        </row>
        <row r="5827">
          <cell r="K5827">
            <v>2026</v>
          </cell>
          <cell r="X5827">
            <v>304596</v>
          </cell>
          <cell r="AE5827" t="str">
            <v>New Revenue Mains</v>
          </cell>
        </row>
        <row r="5828">
          <cell r="K5828">
            <v>2022</v>
          </cell>
          <cell r="X5828">
            <v>0</v>
          </cell>
          <cell r="AE5828" t="str">
            <v>Power Operated Equipment</v>
          </cell>
        </row>
        <row r="5829">
          <cell r="K5829">
            <v>2029</v>
          </cell>
          <cell r="X5829">
            <v>4572623</v>
          </cell>
          <cell r="AE5829" t="str">
            <v>Meters</v>
          </cell>
        </row>
        <row r="5830">
          <cell r="K5830">
            <v>2025</v>
          </cell>
          <cell r="X5830">
            <v>347904</v>
          </cell>
          <cell r="AE5830" t="str">
            <v>New Revenue Services</v>
          </cell>
        </row>
        <row r="5831">
          <cell r="K5831">
            <v>2020</v>
          </cell>
          <cell r="X5831">
            <v>204996</v>
          </cell>
          <cell r="AE5831" t="str">
            <v>Service Line Replacements</v>
          </cell>
        </row>
        <row r="5832">
          <cell r="K5832">
            <v>2024</v>
          </cell>
          <cell r="X5832">
            <v>1188</v>
          </cell>
          <cell r="AE5832" t="str">
            <v>Tools and Shop Equipment</v>
          </cell>
        </row>
        <row r="5833">
          <cell r="K5833">
            <v>2022</v>
          </cell>
          <cell r="X5833">
            <v>0</v>
          </cell>
          <cell r="AE5833" t="str">
            <v>Transportation Vehicles</v>
          </cell>
        </row>
        <row r="5834">
          <cell r="K5834">
            <v>2020</v>
          </cell>
          <cell r="X5834">
            <v>0</v>
          </cell>
          <cell r="AE5834" t="str">
            <v>Main Replacements</v>
          </cell>
        </row>
        <row r="5835">
          <cell r="K5835">
            <v>2025</v>
          </cell>
          <cell r="X5835">
            <v>2976</v>
          </cell>
          <cell r="AE5835" t="str">
            <v>Meter/Reg Install - Comm</v>
          </cell>
        </row>
        <row r="5836">
          <cell r="K5836">
            <v>2028</v>
          </cell>
          <cell r="X5836">
            <v>138251</v>
          </cell>
          <cell r="AE5836" t="str">
            <v>Meter/Reg Install - Res</v>
          </cell>
        </row>
        <row r="5837">
          <cell r="K5837">
            <v>2028</v>
          </cell>
          <cell r="X5837">
            <v>0</v>
          </cell>
          <cell r="AE5837" t="str">
            <v>Alternative Fueling Stations</v>
          </cell>
        </row>
        <row r="5838">
          <cell r="K5838">
            <v>2028</v>
          </cell>
          <cell r="X5838">
            <v>12624</v>
          </cell>
          <cell r="AE5838" t="str">
            <v>Distribution System Improvements</v>
          </cell>
        </row>
        <row r="5839">
          <cell r="K5839">
            <v>2018</v>
          </cell>
          <cell r="X5839">
            <v>18163.439999999999</v>
          </cell>
          <cell r="AE5839" t="str">
            <v>Meter/Reg Install - Res</v>
          </cell>
        </row>
        <row r="5840">
          <cell r="K5840">
            <v>2027</v>
          </cell>
          <cell r="X5840">
            <v>0</v>
          </cell>
          <cell r="AE5840" t="str">
            <v>Alternative Fueling Stations</v>
          </cell>
        </row>
        <row r="5841">
          <cell r="K5841">
            <v>2027</v>
          </cell>
          <cell r="X5841">
            <v>4569</v>
          </cell>
          <cell r="AE5841" t="str">
            <v>Measuring and Regulation Station Equipment</v>
          </cell>
        </row>
        <row r="5842">
          <cell r="K5842">
            <v>2024</v>
          </cell>
          <cell r="X5842">
            <v>231936</v>
          </cell>
          <cell r="AE5842" t="str">
            <v>Service Line Replacements</v>
          </cell>
        </row>
        <row r="5843">
          <cell r="K5843">
            <v>2019</v>
          </cell>
          <cell r="X5843">
            <v>570000</v>
          </cell>
          <cell r="AE5843" t="str">
            <v>Distribution System Improvements</v>
          </cell>
        </row>
        <row r="5844">
          <cell r="K5844">
            <v>2023</v>
          </cell>
          <cell r="X5844">
            <v>226283</v>
          </cell>
          <cell r="AE5844" t="str">
            <v>Service Line Replacements</v>
          </cell>
        </row>
        <row r="5845">
          <cell r="K5845">
            <v>2018</v>
          </cell>
          <cell r="X5845">
            <v>0</v>
          </cell>
          <cell r="AE5845" t="str">
            <v>Distribution System Improvements</v>
          </cell>
        </row>
        <row r="5846">
          <cell r="K5846">
            <v>2019</v>
          </cell>
          <cell r="X5846">
            <v>3750</v>
          </cell>
          <cell r="AE5846" t="str">
            <v>Measuring and Regulation Station Equipment</v>
          </cell>
        </row>
        <row r="5847">
          <cell r="K5847">
            <v>2019</v>
          </cell>
          <cell r="X5847">
            <v>230628</v>
          </cell>
          <cell r="AE5847" t="str">
            <v>Meter/Reg Install - Res</v>
          </cell>
        </row>
        <row r="5848">
          <cell r="K5848">
            <v>2019</v>
          </cell>
          <cell r="X5848">
            <v>102504</v>
          </cell>
          <cell r="AE5848" t="str">
            <v>New Revenue Services</v>
          </cell>
        </row>
        <row r="5849">
          <cell r="K5849">
            <v>2018</v>
          </cell>
          <cell r="X5849">
            <v>45895.66</v>
          </cell>
          <cell r="AE5849" t="str">
            <v>Regulators</v>
          </cell>
        </row>
        <row r="5850">
          <cell r="K5850">
            <v>2024</v>
          </cell>
          <cell r="X5850">
            <v>20879</v>
          </cell>
          <cell r="AE5850" t="str">
            <v>New Revenue Services</v>
          </cell>
        </row>
        <row r="5851">
          <cell r="K5851">
            <v>2027</v>
          </cell>
          <cell r="X5851">
            <v>0</v>
          </cell>
          <cell r="AE5851" t="str">
            <v>CNG Projects</v>
          </cell>
        </row>
        <row r="5852">
          <cell r="K5852">
            <v>2022</v>
          </cell>
          <cell r="X5852">
            <v>0</v>
          </cell>
          <cell r="AE5852" t="str">
            <v>Alternative Fueling Stations</v>
          </cell>
        </row>
        <row r="5853">
          <cell r="K5853">
            <v>2029</v>
          </cell>
          <cell r="X5853">
            <v>0</v>
          </cell>
          <cell r="AE5853" t="str">
            <v>Improvements to Property</v>
          </cell>
        </row>
        <row r="5854">
          <cell r="K5854">
            <v>2028</v>
          </cell>
          <cell r="X5854">
            <v>0</v>
          </cell>
          <cell r="AE5854" t="str">
            <v>Misc. Non-Revenue Producing</v>
          </cell>
        </row>
        <row r="5855">
          <cell r="K5855">
            <v>2026</v>
          </cell>
          <cell r="X5855">
            <v>11820</v>
          </cell>
          <cell r="AE5855" t="str">
            <v>Municipal Improvements</v>
          </cell>
        </row>
        <row r="5856">
          <cell r="K5856">
            <v>2020</v>
          </cell>
          <cell r="X5856">
            <v>25625.040000000001</v>
          </cell>
          <cell r="AE5856" t="str">
            <v>Measuring and Regulation Station Equipment</v>
          </cell>
        </row>
        <row r="5857">
          <cell r="K5857">
            <v>2027</v>
          </cell>
          <cell r="X5857">
            <v>713615</v>
          </cell>
          <cell r="AE5857" t="str">
            <v>Municipal Improvements</v>
          </cell>
        </row>
        <row r="5858">
          <cell r="K5858">
            <v>2021</v>
          </cell>
          <cell r="X5858">
            <v>26265.599999999999</v>
          </cell>
          <cell r="AE5858" t="str">
            <v>Measuring and Regulation Station Equipment</v>
          </cell>
        </row>
        <row r="5859">
          <cell r="K5859">
            <v>2018</v>
          </cell>
          <cell r="X5859">
            <v>100000</v>
          </cell>
          <cell r="AE5859" t="str">
            <v>Measuring and Regulation Station Equipment</v>
          </cell>
        </row>
        <row r="5860">
          <cell r="K5860">
            <v>2022</v>
          </cell>
          <cell r="X5860">
            <v>386328</v>
          </cell>
          <cell r="AE5860" t="str">
            <v>New Revenue Services</v>
          </cell>
        </row>
        <row r="5861">
          <cell r="K5861">
            <v>2019</v>
          </cell>
          <cell r="X5861">
            <v>0</v>
          </cell>
          <cell r="AE5861" t="str">
            <v>Measuring and Regulation Station Equipment</v>
          </cell>
        </row>
        <row r="5862">
          <cell r="K5862">
            <v>2029</v>
          </cell>
          <cell r="X5862">
            <v>64007</v>
          </cell>
          <cell r="AE5862" t="str">
            <v>Service Line Replacements</v>
          </cell>
        </row>
        <row r="5863">
          <cell r="K5863">
            <v>2022</v>
          </cell>
          <cell r="X5863">
            <v>10230.48</v>
          </cell>
          <cell r="AE5863" t="str">
            <v>Measuring and Regulation Station Equipment</v>
          </cell>
        </row>
        <row r="5864">
          <cell r="K5864">
            <v>2027</v>
          </cell>
          <cell r="X5864">
            <v>354588</v>
          </cell>
          <cell r="AE5864" t="str">
            <v>Municipal Improvements</v>
          </cell>
        </row>
        <row r="5865">
          <cell r="K5865">
            <v>2021</v>
          </cell>
          <cell r="X5865">
            <v>0</v>
          </cell>
          <cell r="AE5865" t="str">
            <v>Alternative Fueling Stations</v>
          </cell>
        </row>
        <row r="5866">
          <cell r="K5866">
            <v>2024</v>
          </cell>
          <cell r="X5866">
            <v>0</v>
          </cell>
          <cell r="AE5866" t="str">
            <v>Power Operated Equipment</v>
          </cell>
        </row>
        <row r="5867">
          <cell r="K5867">
            <v>2025</v>
          </cell>
          <cell r="X5867">
            <v>40584</v>
          </cell>
          <cell r="AE5867" t="str">
            <v>Distribution System Improvements</v>
          </cell>
        </row>
        <row r="5868">
          <cell r="K5868">
            <v>2023</v>
          </cell>
          <cell r="X5868">
            <v>262155.59999999998</v>
          </cell>
          <cell r="AE5868" t="str">
            <v>Measuring and Regulation Station Equipment</v>
          </cell>
        </row>
        <row r="5869">
          <cell r="K5869">
            <v>2020</v>
          </cell>
          <cell r="X5869">
            <v>820007</v>
          </cell>
          <cell r="AE5869" t="str">
            <v>Main Replacements</v>
          </cell>
        </row>
        <row r="5870">
          <cell r="K5870">
            <v>2019</v>
          </cell>
          <cell r="X5870">
            <v>0</v>
          </cell>
          <cell r="AE5870" t="str">
            <v>Improvements to Property</v>
          </cell>
        </row>
        <row r="5871">
          <cell r="K5871">
            <v>2021</v>
          </cell>
          <cell r="X5871">
            <v>53844</v>
          </cell>
          <cell r="AE5871" t="str">
            <v>Service Line Replacements</v>
          </cell>
        </row>
        <row r="5872">
          <cell r="K5872">
            <v>2023</v>
          </cell>
          <cell r="X5872">
            <v>0</v>
          </cell>
          <cell r="AE5872" t="str">
            <v>Office Equipment</v>
          </cell>
        </row>
        <row r="5873">
          <cell r="K5873">
            <v>2022</v>
          </cell>
          <cell r="X5873">
            <v>0</v>
          </cell>
          <cell r="AE5873" t="str">
            <v>Misc. Non-Revenue Producing</v>
          </cell>
        </row>
        <row r="5874">
          <cell r="K5874">
            <v>2028</v>
          </cell>
          <cell r="X5874">
            <v>0</v>
          </cell>
          <cell r="AE5874" t="str">
            <v>Regulators</v>
          </cell>
        </row>
        <row r="5875">
          <cell r="K5875">
            <v>2019</v>
          </cell>
          <cell r="X5875">
            <v>24999.96</v>
          </cell>
          <cell r="AE5875" t="str">
            <v>Measuring and Regulation Station Equipment</v>
          </cell>
        </row>
        <row r="5876">
          <cell r="K5876">
            <v>2024</v>
          </cell>
          <cell r="X5876">
            <v>10748.4</v>
          </cell>
          <cell r="AE5876" t="str">
            <v>Measuring and Regulation Station Equipment</v>
          </cell>
        </row>
        <row r="5877">
          <cell r="K5877">
            <v>2023</v>
          </cell>
          <cell r="X5877">
            <v>0</v>
          </cell>
          <cell r="AE5877" t="str">
            <v>Office Equipment</v>
          </cell>
        </row>
        <row r="5878">
          <cell r="K5878">
            <v>2019</v>
          </cell>
          <cell r="X5878">
            <v>0</v>
          </cell>
          <cell r="AE5878" t="str">
            <v>Software-Eng Design and Drafting</v>
          </cell>
        </row>
        <row r="5879">
          <cell r="K5879">
            <v>2028</v>
          </cell>
          <cell r="X5879">
            <v>12492</v>
          </cell>
          <cell r="AE5879" t="str">
            <v>Main Replacements</v>
          </cell>
        </row>
        <row r="5880">
          <cell r="K5880">
            <v>2022</v>
          </cell>
          <cell r="X5880">
            <v>513683</v>
          </cell>
          <cell r="AE5880" t="str">
            <v>Meter/Reg Install - Res</v>
          </cell>
        </row>
        <row r="5881">
          <cell r="K5881">
            <v>2021</v>
          </cell>
          <cell r="X5881">
            <v>989663</v>
          </cell>
          <cell r="AE5881" t="str">
            <v>PPP Main Replacement</v>
          </cell>
        </row>
        <row r="5882">
          <cell r="K5882">
            <v>2020</v>
          </cell>
          <cell r="X5882">
            <v>800000</v>
          </cell>
          <cell r="AE5882" t="str">
            <v>Main-Replace-Las Olas Blvd</v>
          </cell>
        </row>
        <row r="5883">
          <cell r="K5883">
            <v>2029</v>
          </cell>
          <cell r="X5883">
            <v>0</v>
          </cell>
          <cell r="AE5883" t="str">
            <v>Testing and Measuring Equipment</v>
          </cell>
        </row>
        <row r="5884">
          <cell r="K5884">
            <v>2020</v>
          </cell>
          <cell r="X5884">
            <v>0</v>
          </cell>
          <cell r="AE5884" t="str">
            <v>West Rock paper mill 22 MW CHP</v>
          </cell>
        </row>
        <row r="5885">
          <cell r="K5885">
            <v>2026</v>
          </cell>
          <cell r="X5885">
            <v>2436</v>
          </cell>
          <cell r="AE5885" t="str">
            <v>Meter/Reg Install - Res</v>
          </cell>
        </row>
        <row r="5886">
          <cell r="K5886">
            <v>2023</v>
          </cell>
          <cell r="X5886">
            <v>59604</v>
          </cell>
          <cell r="AE5886" t="str">
            <v>Meter/Reg Install - Res</v>
          </cell>
        </row>
        <row r="5887">
          <cell r="K5887">
            <v>2018</v>
          </cell>
          <cell r="X5887">
            <v>-66541</v>
          </cell>
          <cell r="AE5887" t="str">
            <v>Meters</v>
          </cell>
        </row>
        <row r="5888">
          <cell r="K5888">
            <v>2022</v>
          </cell>
          <cell r="X5888">
            <v>62916</v>
          </cell>
          <cell r="AE5888" t="str">
            <v>Meter/Reg Install - Res</v>
          </cell>
        </row>
        <row r="5889">
          <cell r="K5889">
            <v>2027</v>
          </cell>
          <cell r="X5889">
            <v>5484</v>
          </cell>
          <cell r="AE5889" t="str">
            <v>Meter/Reg Install - Comm</v>
          </cell>
        </row>
        <row r="5890">
          <cell r="K5890">
            <v>2021</v>
          </cell>
          <cell r="X5890">
            <v>0</v>
          </cell>
          <cell r="AE5890" t="str">
            <v>Regulators</v>
          </cell>
        </row>
        <row r="5891">
          <cell r="K5891">
            <v>2028</v>
          </cell>
          <cell r="X5891">
            <v>72960</v>
          </cell>
          <cell r="AE5891" t="str">
            <v>Meter/Reg Install - Res</v>
          </cell>
        </row>
        <row r="5892">
          <cell r="K5892">
            <v>2024</v>
          </cell>
          <cell r="X5892">
            <v>95090</v>
          </cell>
          <cell r="AE5892" t="str">
            <v>Transportation Vehicles</v>
          </cell>
        </row>
        <row r="5893">
          <cell r="K5893">
            <v>2020</v>
          </cell>
          <cell r="X5893">
            <v>105060</v>
          </cell>
          <cell r="AE5893" t="str">
            <v>Regulators</v>
          </cell>
        </row>
        <row r="5894">
          <cell r="K5894">
            <v>2018</v>
          </cell>
          <cell r="X5894">
            <v>0</v>
          </cell>
          <cell r="AE5894" t="str">
            <v>New Revenue Mains</v>
          </cell>
        </row>
        <row r="5895">
          <cell r="K5895">
            <v>2023</v>
          </cell>
          <cell r="X5895">
            <v>18552</v>
          </cell>
          <cell r="AE5895" t="str">
            <v>Tools and Shop Equipment</v>
          </cell>
        </row>
        <row r="5896">
          <cell r="K5896">
            <v>2019</v>
          </cell>
          <cell r="X5896">
            <v>0</v>
          </cell>
          <cell r="AE5896" t="str">
            <v>Distribution System Improvements</v>
          </cell>
        </row>
        <row r="5897">
          <cell r="K5897">
            <v>2022</v>
          </cell>
          <cell r="X5897">
            <v>0</v>
          </cell>
          <cell r="AE5897" t="str">
            <v>Regulators</v>
          </cell>
        </row>
        <row r="5898">
          <cell r="K5898">
            <v>2023</v>
          </cell>
          <cell r="X5898">
            <v>2285447</v>
          </cell>
          <cell r="AE5898" t="str">
            <v>New Revenue Mains</v>
          </cell>
        </row>
        <row r="5899">
          <cell r="K5899">
            <v>2024</v>
          </cell>
          <cell r="X5899">
            <v>0</v>
          </cell>
          <cell r="AE5899" t="str">
            <v>New Revenue Mains</v>
          </cell>
        </row>
        <row r="5900">
          <cell r="K5900">
            <v>2022</v>
          </cell>
          <cell r="X5900">
            <v>0</v>
          </cell>
          <cell r="AE5900" t="str">
            <v>Testing and Measuring Equipment</v>
          </cell>
        </row>
        <row r="5901">
          <cell r="K5901">
            <v>2027</v>
          </cell>
          <cell r="X5901">
            <v>0</v>
          </cell>
          <cell r="AE5901" t="str">
            <v>Improvements to Property</v>
          </cell>
        </row>
        <row r="5902">
          <cell r="K5902">
            <v>2020</v>
          </cell>
          <cell r="X5902">
            <v>5384000</v>
          </cell>
          <cell r="AE5902" t="str">
            <v>Orlando Division Building</v>
          </cell>
        </row>
        <row r="5903">
          <cell r="K5903">
            <v>2026</v>
          </cell>
          <cell r="X5903">
            <v>2976</v>
          </cell>
          <cell r="AE5903" t="str">
            <v>Distribution System Improvements</v>
          </cell>
        </row>
        <row r="5904">
          <cell r="K5904">
            <v>2026</v>
          </cell>
          <cell r="X5904">
            <v>0</v>
          </cell>
          <cell r="AE5904" t="str">
            <v>New Revenue Mains</v>
          </cell>
        </row>
        <row r="5905">
          <cell r="K5905">
            <v>2029</v>
          </cell>
          <cell r="X5905">
            <v>65604</v>
          </cell>
          <cell r="AE5905" t="str">
            <v>Regulators</v>
          </cell>
        </row>
        <row r="5906">
          <cell r="K5906">
            <v>2029</v>
          </cell>
          <cell r="X5906">
            <v>3778811</v>
          </cell>
          <cell r="AE5906" t="str">
            <v>New Revenue Services</v>
          </cell>
        </row>
        <row r="5907">
          <cell r="K5907">
            <v>2028</v>
          </cell>
          <cell r="X5907">
            <v>4495907</v>
          </cell>
          <cell r="AE5907" t="str">
            <v>New Revenue Services</v>
          </cell>
        </row>
        <row r="5908">
          <cell r="K5908">
            <v>2025</v>
          </cell>
          <cell r="X5908">
            <v>168852</v>
          </cell>
          <cell r="AE5908" t="str">
            <v>Municipal Improvements</v>
          </cell>
        </row>
        <row r="5909">
          <cell r="K5909">
            <v>2027</v>
          </cell>
          <cell r="X5909">
            <v>487356</v>
          </cell>
          <cell r="AE5909" t="str">
            <v>New Revenue Services</v>
          </cell>
        </row>
        <row r="5910">
          <cell r="K5910">
            <v>2025</v>
          </cell>
          <cell r="X5910">
            <v>80400</v>
          </cell>
          <cell r="AE5910" t="str">
            <v>Municipal Improvements</v>
          </cell>
        </row>
        <row r="5911">
          <cell r="K5911">
            <v>2018</v>
          </cell>
          <cell r="X5911">
            <v>0</v>
          </cell>
          <cell r="AE5911" t="str">
            <v>New Revenue Mains</v>
          </cell>
        </row>
        <row r="5912">
          <cell r="K5912">
            <v>2028</v>
          </cell>
          <cell r="X5912">
            <v>0</v>
          </cell>
          <cell r="AE5912" t="str">
            <v>Tools and Shop Equipment</v>
          </cell>
        </row>
        <row r="5913">
          <cell r="K5913">
            <v>2022</v>
          </cell>
          <cell r="X5913">
            <v>477372</v>
          </cell>
          <cell r="AE5913" t="str">
            <v>Distribution System Improvements</v>
          </cell>
        </row>
        <row r="5914">
          <cell r="K5914">
            <v>2019</v>
          </cell>
          <cell r="X5914">
            <v>52536</v>
          </cell>
          <cell r="AE5914" t="str">
            <v>Improvements to Property</v>
          </cell>
        </row>
        <row r="5915">
          <cell r="K5915">
            <v>2028</v>
          </cell>
          <cell r="X5915">
            <v>24972</v>
          </cell>
          <cell r="AE5915" t="str">
            <v>Main Replacements</v>
          </cell>
        </row>
        <row r="5916">
          <cell r="K5916">
            <v>2018</v>
          </cell>
          <cell r="X5916">
            <v>62100.84</v>
          </cell>
          <cell r="AE5916" t="str">
            <v>Service Line Replacements</v>
          </cell>
        </row>
        <row r="5917">
          <cell r="K5917">
            <v>2018</v>
          </cell>
          <cell r="X5917">
            <v>0</v>
          </cell>
          <cell r="AE5917" t="str">
            <v>Measuring and Regulation Station Equipment</v>
          </cell>
        </row>
        <row r="5918">
          <cell r="K5918">
            <v>2018</v>
          </cell>
          <cell r="X5918">
            <v>38699.97</v>
          </cell>
          <cell r="AE5918" t="str">
            <v>Meter/Reg Install - Comm</v>
          </cell>
        </row>
        <row r="5919">
          <cell r="K5919">
            <v>2018</v>
          </cell>
          <cell r="X5919">
            <v>0</v>
          </cell>
          <cell r="AE5919" t="str">
            <v>Misc. Non-Revenue Producing</v>
          </cell>
        </row>
        <row r="5920">
          <cell r="K5920">
            <v>2026</v>
          </cell>
          <cell r="X5920">
            <v>0</v>
          </cell>
          <cell r="AE5920" t="str">
            <v>Power Operated Equipment</v>
          </cell>
        </row>
        <row r="5921">
          <cell r="K5921">
            <v>2027</v>
          </cell>
          <cell r="X5921">
            <v>0</v>
          </cell>
          <cell r="AE5921" t="str">
            <v>Alternative Fueling Stations</v>
          </cell>
        </row>
        <row r="5922">
          <cell r="K5922">
            <v>2018</v>
          </cell>
          <cell r="X5922">
            <v>0</v>
          </cell>
          <cell r="AE5922" t="str">
            <v>Misc. Non-Revenue Producing</v>
          </cell>
        </row>
        <row r="5923">
          <cell r="K5923">
            <v>2022</v>
          </cell>
          <cell r="X5923">
            <v>1766100</v>
          </cell>
          <cell r="AE5923" t="str">
            <v>New Revenue Mains</v>
          </cell>
        </row>
        <row r="5924">
          <cell r="K5924">
            <v>2021</v>
          </cell>
          <cell r="X5924">
            <v>462959</v>
          </cell>
          <cell r="AE5924" t="str">
            <v>PPP Main Replacement</v>
          </cell>
        </row>
        <row r="5925">
          <cell r="K5925">
            <v>2023</v>
          </cell>
          <cell r="X5925">
            <v>0</v>
          </cell>
          <cell r="AE5925" t="str">
            <v>Regulators</v>
          </cell>
        </row>
        <row r="5926">
          <cell r="K5926">
            <v>2021</v>
          </cell>
          <cell r="X5926">
            <v>34728</v>
          </cell>
          <cell r="AE5926" t="str">
            <v>Municipal Improvements</v>
          </cell>
        </row>
        <row r="5927">
          <cell r="K5927">
            <v>2028</v>
          </cell>
          <cell r="X5927">
            <v>97464</v>
          </cell>
          <cell r="AE5927" t="str">
            <v>Main Replacements</v>
          </cell>
        </row>
        <row r="5928">
          <cell r="K5928">
            <v>2019</v>
          </cell>
          <cell r="X5928">
            <v>0</v>
          </cell>
          <cell r="AE5928" t="str">
            <v>Testing and Measuring Equipment</v>
          </cell>
        </row>
        <row r="5929">
          <cell r="K5929">
            <v>2018</v>
          </cell>
          <cell r="X5929">
            <v>35000</v>
          </cell>
          <cell r="AE5929" t="str">
            <v>JAX Transmission Blowdown Relocates</v>
          </cell>
        </row>
        <row r="5930">
          <cell r="K5930">
            <v>2023</v>
          </cell>
          <cell r="X5930">
            <v>44148</v>
          </cell>
          <cell r="AE5930" t="str">
            <v>Main Replacements</v>
          </cell>
        </row>
        <row r="5931">
          <cell r="K5931">
            <v>2025</v>
          </cell>
          <cell r="X5931">
            <v>0</v>
          </cell>
          <cell r="AE5931" t="str">
            <v>New Revenue Mains</v>
          </cell>
        </row>
        <row r="5932">
          <cell r="K5932">
            <v>2022</v>
          </cell>
          <cell r="X5932">
            <v>72935</v>
          </cell>
          <cell r="AE5932" t="str">
            <v>Municipal Improvements</v>
          </cell>
        </row>
        <row r="5933">
          <cell r="K5933">
            <v>2028</v>
          </cell>
          <cell r="X5933">
            <v>200975</v>
          </cell>
          <cell r="AE5933" t="str">
            <v>Cathodic Protection</v>
          </cell>
        </row>
        <row r="5934">
          <cell r="K5934">
            <v>2023</v>
          </cell>
          <cell r="X5934">
            <v>0</v>
          </cell>
          <cell r="AE5934" t="str">
            <v>Tools and Shop Equipment</v>
          </cell>
        </row>
        <row r="5935">
          <cell r="K5935">
            <v>2028</v>
          </cell>
          <cell r="X5935">
            <v>0</v>
          </cell>
          <cell r="AE5935" t="str">
            <v>Power Operated Equipment</v>
          </cell>
        </row>
        <row r="5936">
          <cell r="K5936">
            <v>2023</v>
          </cell>
          <cell r="X5936">
            <v>5657</v>
          </cell>
          <cell r="AE5936" t="str">
            <v>Regulators</v>
          </cell>
        </row>
        <row r="5937">
          <cell r="K5937">
            <v>2024</v>
          </cell>
          <cell r="X5937">
            <v>0</v>
          </cell>
          <cell r="AE5937" t="str">
            <v>Office Equipment</v>
          </cell>
        </row>
        <row r="5938">
          <cell r="K5938">
            <v>2020</v>
          </cell>
          <cell r="X5938">
            <v>0</v>
          </cell>
          <cell r="AE5938" t="str">
            <v>Misc. Non-Revenue Producing</v>
          </cell>
        </row>
        <row r="5939">
          <cell r="K5939">
            <v>2022</v>
          </cell>
          <cell r="X5939">
            <v>269220</v>
          </cell>
          <cell r="AE5939" t="str">
            <v>New Revenue Services</v>
          </cell>
        </row>
        <row r="5940">
          <cell r="K5940">
            <v>2023</v>
          </cell>
          <cell r="X5940">
            <v>0</v>
          </cell>
          <cell r="AE5940" t="str">
            <v>Transportation Vehicles</v>
          </cell>
        </row>
        <row r="5941">
          <cell r="K5941">
            <v>2028</v>
          </cell>
          <cell r="X5941">
            <v>0</v>
          </cell>
          <cell r="AE5941" t="str">
            <v>Alternative Fueling Stations</v>
          </cell>
        </row>
        <row r="5942">
          <cell r="K5942">
            <v>2019</v>
          </cell>
          <cell r="X5942">
            <v>0</v>
          </cell>
          <cell r="AE5942" t="str">
            <v>Main Replace-Pottsburg Creek Cross</v>
          </cell>
        </row>
        <row r="5943">
          <cell r="K5943">
            <v>2023</v>
          </cell>
          <cell r="X5943">
            <v>0</v>
          </cell>
          <cell r="AE5943" t="str">
            <v>Office Equipment</v>
          </cell>
        </row>
        <row r="5944">
          <cell r="K5944">
            <v>2027</v>
          </cell>
          <cell r="X5944">
            <v>230412</v>
          </cell>
          <cell r="AE5944" t="str">
            <v>Transportation Vehicles</v>
          </cell>
        </row>
        <row r="5945">
          <cell r="K5945">
            <v>2020</v>
          </cell>
          <cell r="X5945">
            <v>159264</v>
          </cell>
          <cell r="AE5945" t="str">
            <v>PPP Main Replacement</v>
          </cell>
        </row>
        <row r="5946">
          <cell r="K5946">
            <v>2021</v>
          </cell>
          <cell r="X5946">
            <v>49668</v>
          </cell>
          <cell r="AE5946" t="str">
            <v>Improvements to Property</v>
          </cell>
        </row>
        <row r="5947">
          <cell r="K5947">
            <v>2024</v>
          </cell>
          <cell r="X5947">
            <v>0</v>
          </cell>
          <cell r="AE5947" t="str">
            <v>Regulators</v>
          </cell>
        </row>
        <row r="5948">
          <cell r="K5948">
            <v>2019</v>
          </cell>
          <cell r="X5948">
            <v>0</v>
          </cell>
          <cell r="AE5948" t="str">
            <v>Testing and Measuring Equipment</v>
          </cell>
        </row>
        <row r="5949">
          <cell r="K5949">
            <v>2022</v>
          </cell>
          <cell r="X5949">
            <v>810336</v>
          </cell>
          <cell r="AE5949" t="str">
            <v>Municipal Improvements</v>
          </cell>
        </row>
        <row r="5950">
          <cell r="K5950">
            <v>2020</v>
          </cell>
          <cell r="X5950">
            <v>15372</v>
          </cell>
          <cell r="AE5950" t="str">
            <v>New Revenue Services</v>
          </cell>
        </row>
        <row r="5951">
          <cell r="K5951">
            <v>2018</v>
          </cell>
          <cell r="X5951">
            <v>305637.96999999997</v>
          </cell>
          <cell r="AE5951" t="str">
            <v>New Revenue Services</v>
          </cell>
        </row>
        <row r="5952">
          <cell r="K5952">
            <v>2021</v>
          </cell>
          <cell r="X5952">
            <v>0</v>
          </cell>
          <cell r="AE5952" t="str">
            <v>Office Equipment</v>
          </cell>
        </row>
        <row r="5953">
          <cell r="K5953">
            <v>2028</v>
          </cell>
          <cell r="X5953">
            <v>403224</v>
          </cell>
          <cell r="AE5953" t="str">
            <v>Meter/Reg Install - Res</v>
          </cell>
        </row>
        <row r="5954">
          <cell r="K5954">
            <v>2023</v>
          </cell>
          <cell r="X5954">
            <v>0</v>
          </cell>
          <cell r="AE5954" t="str">
            <v>Testing and Measuring Equipment</v>
          </cell>
        </row>
        <row r="5955">
          <cell r="K5955">
            <v>2029</v>
          </cell>
          <cell r="X5955">
            <v>0</v>
          </cell>
          <cell r="AE5955" t="str">
            <v>Misc. Non-Revenue Producing</v>
          </cell>
        </row>
        <row r="5956">
          <cell r="K5956">
            <v>2022</v>
          </cell>
          <cell r="X5956">
            <v>200000</v>
          </cell>
          <cell r="AE5956" t="str">
            <v>Main-Replace Cedar Hills Area</v>
          </cell>
        </row>
        <row r="5957">
          <cell r="K5957">
            <v>2024</v>
          </cell>
          <cell r="X5957">
            <v>0</v>
          </cell>
          <cell r="AE5957" t="str">
            <v>Transportation Vehicles</v>
          </cell>
        </row>
        <row r="5958">
          <cell r="K5958">
            <v>2022</v>
          </cell>
          <cell r="X5958">
            <v>57072</v>
          </cell>
          <cell r="AE5958" t="str">
            <v>Meter/Reg Install - Res</v>
          </cell>
        </row>
        <row r="5959">
          <cell r="K5959">
            <v>2025</v>
          </cell>
          <cell r="X5959">
            <v>0</v>
          </cell>
          <cell r="AE5959" t="str">
            <v>New Revenue Mains</v>
          </cell>
        </row>
        <row r="5960">
          <cell r="K5960">
            <v>2019</v>
          </cell>
          <cell r="X5960">
            <v>35879</v>
          </cell>
          <cell r="AE5960" t="str">
            <v>Meter/Reg Install - Res</v>
          </cell>
        </row>
        <row r="5961">
          <cell r="K5961">
            <v>2025</v>
          </cell>
          <cell r="X5961">
            <v>85286</v>
          </cell>
          <cell r="AE5961" t="str">
            <v>Transportation Vehicles</v>
          </cell>
        </row>
        <row r="5962">
          <cell r="K5962">
            <v>2018</v>
          </cell>
          <cell r="X5962">
            <v>290204.58</v>
          </cell>
          <cell r="AE5962" t="str">
            <v>Meter/Reg Install - Comm</v>
          </cell>
        </row>
        <row r="5963">
          <cell r="K5963">
            <v>2018</v>
          </cell>
          <cell r="X5963">
            <v>4585</v>
          </cell>
          <cell r="AE5963" t="str">
            <v>Regulators</v>
          </cell>
        </row>
        <row r="5964">
          <cell r="K5964">
            <v>2022</v>
          </cell>
          <cell r="X5964">
            <v>0</v>
          </cell>
          <cell r="AE5964" t="str">
            <v>Power Operated Equipment</v>
          </cell>
        </row>
        <row r="5965">
          <cell r="K5965">
            <v>2029</v>
          </cell>
          <cell r="X5965">
            <v>249299</v>
          </cell>
          <cell r="AE5965" t="str">
            <v>Cathodic Protection</v>
          </cell>
        </row>
        <row r="5966">
          <cell r="K5966">
            <v>2026</v>
          </cell>
          <cell r="X5966">
            <v>237737</v>
          </cell>
          <cell r="AE5966" t="str">
            <v>Alternative Fueling Stations</v>
          </cell>
        </row>
        <row r="5967">
          <cell r="K5967">
            <v>2019</v>
          </cell>
          <cell r="X5967">
            <v>41244</v>
          </cell>
          <cell r="AE5967" t="str">
            <v>Distribution System Improvements</v>
          </cell>
        </row>
        <row r="5968">
          <cell r="K5968">
            <v>2020</v>
          </cell>
          <cell r="X5968">
            <v>0</v>
          </cell>
          <cell r="AE5968" t="str">
            <v>Testing and Measuring Equipment</v>
          </cell>
        </row>
        <row r="5969">
          <cell r="K5969">
            <v>2021</v>
          </cell>
          <cell r="X5969">
            <v>0</v>
          </cell>
          <cell r="AE5969" t="str">
            <v>Communication Equipment</v>
          </cell>
        </row>
        <row r="5970">
          <cell r="K5970">
            <v>2025</v>
          </cell>
          <cell r="X5970">
            <v>57984</v>
          </cell>
          <cell r="AE5970" t="str">
            <v>Service Line Replacements</v>
          </cell>
        </row>
        <row r="5971">
          <cell r="K5971">
            <v>2026</v>
          </cell>
          <cell r="X5971">
            <v>56462.64</v>
          </cell>
          <cell r="AE5971" t="str">
            <v>Measuring and Regulation Station Equipment</v>
          </cell>
        </row>
        <row r="5972">
          <cell r="K5972">
            <v>2029</v>
          </cell>
          <cell r="X5972">
            <v>39360</v>
          </cell>
          <cell r="AE5972" t="str">
            <v>Regulators</v>
          </cell>
        </row>
        <row r="5973">
          <cell r="K5973">
            <v>2018</v>
          </cell>
          <cell r="X5973">
            <v>76734.14</v>
          </cell>
          <cell r="AE5973" t="str">
            <v>New Revenue Services</v>
          </cell>
        </row>
        <row r="5974">
          <cell r="K5974">
            <v>2020</v>
          </cell>
          <cell r="X5974">
            <v>0</v>
          </cell>
          <cell r="AE5974" t="str">
            <v>Transportation Vehicles</v>
          </cell>
        </row>
        <row r="5975">
          <cell r="K5975">
            <v>2029</v>
          </cell>
          <cell r="X5975">
            <v>0</v>
          </cell>
          <cell r="AE5975" t="str">
            <v>PPP Main Replacement</v>
          </cell>
        </row>
        <row r="5976">
          <cell r="K5976">
            <v>2028</v>
          </cell>
          <cell r="X5976">
            <v>0</v>
          </cell>
          <cell r="AE5976" t="str">
            <v>Misc. Non-Revenue Producing</v>
          </cell>
        </row>
        <row r="5977">
          <cell r="K5977">
            <v>2029</v>
          </cell>
          <cell r="X5977">
            <v>131208</v>
          </cell>
          <cell r="AE5977" t="str">
            <v>Service Line Replacements</v>
          </cell>
        </row>
        <row r="5978">
          <cell r="K5978">
            <v>2023</v>
          </cell>
          <cell r="X5978">
            <v>0</v>
          </cell>
          <cell r="AE5978" t="str">
            <v>Office Equipment</v>
          </cell>
        </row>
        <row r="5979">
          <cell r="K5979">
            <v>2024</v>
          </cell>
          <cell r="X5979">
            <v>34788</v>
          </cell>
          <cell r="AE5979" t="str">
            <v>Regulators</v>
          </cell>
        </row>
        <row r="5980">
          <cell r="K5980">
            <v>2021</v>
          </cell>
          <cell r="X5980">
            <v>0</v>
          </cell>
          <cell r="AE5980" t="str">
            <v>Misc. Non-Revenue Producing</v>
          </cell>
        </row>
        <row r="5981">
          <cell r="K5981">
            <v>2018</v>
          </cell>
          <cell r="X5981">
            <v>0</v>
          </cell>
          <cell r="AE5981" t="str">
            <v>PPP Main Replacement</v>
          </cell>
        </row>
        <row r="5982">
          <cell r="K5982">
            <v>2018</v>
          </cell>
          <cell r="X5982">
            <v>94873.97</v>
          </cell>
          <cell r="AE5982" t="str">
            <v>Transportation Vehicles</v>
          </cell>
        </row>
        <row r="5983">
          <cell r="K5983">
            <v>2029</v>
          </cell>
          <cell r="X5983">
            <v>0</v>
          </cell>
          <cell r="AE5983" t="str">
            <v>Transportation Vehicles</v>
          </cell>
        </row>
        <row r="5984">
          <cell r="K5984">
            <v>2020</v>
          </cell>
          <cell r="X5984">
            <v>2574</v>
          </cell>
          <cell r="AE5984" t="str">
            <v>Measuring and Regulation Station Equipment</v>
          </cell>
        </row>
        <row r="5985">
          <cell r="K5985">
            <v>2021</v>
          </cell>
          <cell r="X5985">
            <v>0</v>
          </cell>
          <cell r="AE5985" t="str">
            <v>Misc. Non-Revenue Producing</v>
          </cell>
        </row>
        <row r="5986">
          <cell r="K5986">
            <v>2028</v>
          </cell>
          <cell r="X5986">
            <v>18732</v>
          </cell>
          <cell r="AE5986" t="str">
            <v>New Revenue Services</v>
          </cell>
        </row>
        <row r="5987">
          <cell r="K5987">
            <v>2027</v>
          </cell>
          <cell r="X5987">
            <v>261011</v>
          </cell>
          <cell r="AE5987" t="str">
            <v>Meter/Reg Install - Comm</v>
          </cell>
        </row>
        <row r="5988">
          <cell r="K5988">
            <v>2019</v>
          </cell>
          <cell r="X5988">
            <v>20496</v>
          </cell>
          <cell r="AE5988" t="str">
            <v>Meter/Reg Install - Comm</v>
          </cell>
        </row>
        <row r="5989">
          <cell r="K5989">
            <v>2022</v>
          </cell>
          <cell r="X5989">
            <v>3014471</v>
          </cell>
          <cell r="AE5989" t="str">
            <v>PPP Main Replacement</v>
          </cell>
        </row>
        <row r="5990">
          <cell r="K5990">
            <v>2028</v>
          </cell>
          <cell r="X5990">
            <v>4343723</v>
          </cell>
          <cell r="AE5990" t="str">
            <v>Municipal Improvements</v>
          </cell>
        </row>
        <row r="5991">
          <cell r="K5991">
            <v>2018</v>
          </cell>
          <cell r="X5991">
            <v>0</v>
          </cell>
          <cell r="AE5991" t="str">
            <v>Distribution System Improvements</v>
          </cell>
        </row>
        <row r="5992">
          <cell r="K5992">
            <v>2021</v>
          </cell>
          <cell r="X5992">
            <v>188459</v>
          </cell>
          <cell r="AE5992" t="str">
            <v>Cathodic Protection</v>
          </cell>
        </row>
        <row r="5993">
          <cell r="K5993">
            <v>2024</v>
          </cell>
          <cell r="X5993">
            <v>20000</v>
          </cell>
          <cell r="AE5993" t="str">
            <v>Power Operated Equipment</v>
          </cell>
        </row>
        <row r="5994">
          <cell r="K5994">
            <v>2029</v>
          </cell>
          <cell r="X5994">
            <v>0</v>
          </cell>
          <cell r="AE5994" t="str">
            <v>Tools and Shop Equipment</v>
          </cell>
        </row>
        <row r="5995">
          <cell r="K5995">
            <v>2025</v>
          </cell>
          <cell r="X5995">
            <v>0</v>
          </cell>
          <cell r="AE5995" t="str">
            <v>New Revenue Mains</v>
          </cell>
        </row>
        <row r="5996">
          <cell r="K5996">
            <v>2018</v>
          </cell>
          <cell r="X5996">
            <v>0</v>
          </cell>
          <cell r="AE5996" t="str">
            <v>Misc. Non-Revenue Producing</v>
          </cell>
        </row>
        <row r="5997">
          <cell r="K5997">
            <v>2023</v>
          </cell>
          <cell r="X5997">
            <v>12444</v>
          </cell>
          <cell r="AE5997" t="str">
            <v>Meter/Reg Install - Comm</v>
          </cell>
        </row>
        <row r="5998">
          <cell r="K5998">
            <v>2018</v>
          </cell>
          <cell r="X5998">
            <v>555853.42000000004</v>
          </cell>
          <cell r="AE5998" t="str">
            <v>Flamingo Crossings/Seidel Road Impv</v>
          </cell>
        </row>
        <row r="5999">
          <cell r="K5999">
            <v>2022</v>
          </cell>
          <cell r="X5999">
            <v>11039</v>
          </cell>
          <cell r="AE5999" t="str">
            <v>New Revenue Mains</v>
          </cell>
        </row>
        <row r="6000">
          <cell r="K6000">
            <v>2019</v>
          </cell>
          <cell r="X6000">
            <v>0</v>
          </cell>
          <cell r="AE6000" t="str">
            <v>Power Operated Equipment</v>
          </cell>
        </row>
        <row r="6001">
          <cell r="K6001">
            <v>2019</v>
          </cell>
          <cell r="X6001">
            <v>0</v>
          </cell>
          <cell r="AE6001" t="str">
            <v>Office Equipment</v>
          </cell>
        </row>
        <row r="6002">
          <cell r="K6002">
            <v>2028</v>
          </cell>
          <cell r="X6002">
            <v>0</v>
          </cell>
          <cell r="AE6002" t="str">
            <v>JAX to DAY Connection Upgrade</v>
          </cell>
        </row>
        <row r="6003">
          <cell r="K6003">
            <v>2027</v>
          </cell>
          <cell r="X6003">
            <v>0</v>
          </cell>
          <cell r="AE6003" t="str">
            <v>Regulators</v>
          </cell>
        </row>
        <row r="6004">
          <cell r="K6004">
            <v>2024</v>
          </cell>
          <cell r="X6004">
            <v>594348</v>
          </cell>
          <cell r="AE6004" t="str">
            <v>Improvements to Property</v>
          </cell>
        </row>
        <row r="6005">
          <cell r="K6005">
            <v>2026</v>
          </cell>
          <cell r="X6005">
            <v>3501995</v>
          </cell>
          <cell r="AE6005" t="str">
            <v>PPP Main Replacement</v>
          </cell>
        </row>
        <row r="6006">
          <cell r="K6006">
            <v>2023</v>
          </cell>
          <cell r="X6006">
            <v>734040</v>
          </cell>
          <cell r="AE6006" t="str">
            <v>Distribution System Improvements</v>
          </cell>
        </row>
        <row r="6007">
          <cell r="K6007">
            <v>2018</v>
          </cell>
          <cell r="X6007">
            <v>212021.7</v>
          </cell>
          <cell r="AE6007" t="str">
            <v>TPA General Hospital water crossing</v>
          </cell>
        </row>
        <row r="6008">
          <cell r="K6008">
            <v>2021</v>
          </cell>
          <cell r="X6008">
            <v>0</v>
          </cell>
          <cell r="AE6008" t="str">
            <v>Testing and Measuring Equipment</v>
          </cell>
        </row>
        <row r="6009">
          <cell r="K6009">
            <v>2018</v>
          </cell>
          <cell r="X6009">
            <v>0</v>
          </cell>
          <cell r="AE6009" t="str">
            <v>Tools and Shop Equipment</v>
          </cell>
        </row>
        <row r="6010">
          <cell r="K6010">
            <v>2021</v>
          </cell>
          <cell r="X6010">
            <v>0</v>
          </cell>
          <cell r="AE6010" t="str">
            <v>Cast Iron/Bare Steel Main Repl.</v>
          </cell>
        </row>
        <row r="6011">
          <cell r="K6011">
            <v>2029</v>
          </cell>
          <cell r="X6011">
            <v>0</v>
          </cell>
          <cell r="AE6011" t="str">
            <v>Misc. Non-Revenue Producing</v>
          </cell>
        </row>
        <row r="6012">
          <cell r="K6012">
            <v>2026</v>
          </cell>
          <cell r="X6012">
            <v>6092</v>
          </cell>
          <cell r="AE6012" t="str">
            <v>Regulators</v>
          </cell>
        </row>
        <row r="6013">
          <cell r="K6013">
            <v>2022</v>
          </cell>
          <cell r="X6013">
            <v>291720</v>
          </cell>
          <cell r="AE6013" t="str">
            <v>Municipal Improvements</v>
          </cell>
        </row>
        <row r="6014">
          <cell r="K6014">
            <v>2021</v>
          </cell>
          <cell r="X6014">
            <v>5387</v>
          </cell>
          <cell r="AE6014" t="str">
            <v>Regulators</v>
          </cell>
        </row>
        <row r="6015">
          <cell r="K6015">
            <v>2024</v>
          </cell>
          <cell r="X6015">
            <v>0</v>
          </cell>
          <cell r="AE6015" t="str">
            <v>Alternative Fueling Stations</v>
          </cell>
        </row>
        <row r="6016">
          <cell r="K6016">
            <v>2022</v>
          </cell>
          <cell r="X6016">
            <v>44424</v>
          </cell>
          <cell r="AE6016" t="str">
            <v>Distribution System Improvements</v>
          </cell>
        </row>
        <row r="6017">
          <cell r="K6017">
            <v>2022</v>
          </cell>
          <cell r="X6017">
            <v>13464</v>
          </cell>
          <cell r="AE6017" t="str">
            <v>Distribution System Improvements</v>
          </cell>
        </row>
        <row r="6018">
          <cell r="K6018">
            <v>2029</v>
          </cell>
          <cell r="X6018">
            <v>0</v>
          </cell>
          <cell r="AE6018" t="str">
            <v>New Revenue Mains</v>
          </cell>
        </row>
        <row r="6019">
          <cell r="K6019">
            <v>2021</v>
          </cell>
          <cell r="X6019">
            <v>552444</v>
          </cell>
          <cell r="AE6019" t="str">
            <v>Meter/Reg Install - Res</v>
          </cell>
        </row>
        <row r="6020">
          <cell r="K6020">
            <v>2029</v>
          </cell>
          <cell r="X6020">
            <v>4133075</v>
          </cell>
          <cell r="AE6020" t="str">
            <v>New Revenue Services</v>
          </cell>
        </row>
        <row r="6021">
          <cell r="K6021">
            <v>2021</v>
          </cell>
          <cell r="X6021">
            <v>1164</v>
          </cell>
          <cell r="AE6021" t="str">
            <v>Tools and Shop Equipment</v>
          </cell>
        </row>
        <row r="6022">
          <cell r="K6022">
            <v>2021</v>
          </cell>
          <cell r="X6022">
            <v>132996</v>
          </cell>
          <cell r="AE6022" t="str">
            <v>Meter/Reg Install - Comm</v>
          </cell>
        </row>
        <row r="6023">
          <cell r="K6023">
            <v>2029</v>
          </cell>
          <cell r="X6023">
            <v>0</v>
          </cell>
          <cell r="AE6023" t="str">
            <v>Alternative Fueling Stations</v>
          </cell>
        </row>
        <row r="6024">
          <cell r="K6024">
            <v>2021</v>
          </cell>
          <cell r="X6024">
            <v>0</v>
          </cell>
          <cell r="AE6024" t="str">
            <v>Transportation Vehicles</v>
          </cell>
        </row>
        <row r="6025">
          <cell r="K6025">
            <v>2029</v>
          </cell>
          <cell r="X6025">
            <v>137771</v>
          </cell>
          <cell r="AE6025" t="str">
            <v>Cathodic Protection</v>
          </cell>
        </row>
        <row r="6026">
          <cell r="K6026">
            <v>2026</v>
          </cell>
          <cell r="X6026">
            <v>19980</v>
          </cell>
          <cell r="AE6026" t="str">
            <v>Tools and Shop Equipment</v>
          </cell>
        </row>
        <row r="6027">
          <cell r="K6027">
            <v>2020</v>
          </cell>
          <cell r="X6027">
            <v>0</v>
          </cell>
          <cell r="AE6027" t="str">
            <v>Jax Eagle 1 LNG, WestRock</v>
          </cell>
        </row>
        <row r="6028">
          <cell r="K6028">
            <v>2020</v>
          </cell>
          <cell r="X6028">
            <v>0</v>
          </cell>
          <cell r="AE6028" t="str">
            <v>Transportation Vehicles</v>
          </cell>
        </row>
        <row r="6029">
          <cell r="K6029">
            <v>2020</v>
          </cell>
          <cell r="X6029">
            <v>0</v>
          </cell>
          <cell r="AE6029" t="str">
            <v>Transportation Vehicles</v>
          </cell>
        </row>
        <row r="6030">
          <cell r="K6030">
            <v>2018</v>
          </cell>
          <cell r="X6030">
            <v>0</v>
          </cell>
          <cell r="AE6030" t="str">
            <v>Beach &amp; Treasure Island Backfeed</v>
          </cell>
        </row>
        <row r="6031">
          <cell r="K6031">
            <v>2018</v>
          </cell>
          <cell r="X6031">
            <v>0</v>
          </cell>
          <cell r="AE6031" t="str">
            <v>Office Equipment</v>
          </cell>
        </row>
        <row r="6032">
          <cell r="K6032">
            <v>2020</v>
          </cell>
          <cell r="X6032">
            <v>538440</v>
          </cell>
          <cell r="AE6032" t="str">
            <v>Improvements to Property</v>
          </cell>
        </row>
        <row r="6033">
          <cell r="K6033">
            <v>2019</v>
          </cell>
          <cell r="X6033">
            <v>475000</v>
          </cell>
          <cell r="AE6033" t="str">
            <v>Snell Is &amp; Brightwaters Water Cross</v>
          </cell>
        </row>
        <row r="6034">
          <cell r="K6034">
            <v>2018</v>
          </cell>
          <cell r="X6034">
            <v>186571.11</v>
          </cell>
          <cell r="AE6034" t="str">
            <v>Transportation Vehicles</v>
          </cell>
        </row>
        <row r="6035">
          <cell r="K6035">
            <v>2018</v>
          </cell>
          <cell r="X6035">
            <v>50949.29</v>
          </cell>
          <cell r="AE6035" t="str">
            <v>Main-PH4-Wildwood-US 301 8" Steel</v>
          </cell>
        </row>
        <row r="6036">
          <cell r="K6036">
            <v>2018</v>
          </cell>
          <cell r="X6036">
            <v>24014.799999999999</v>
          </cell>
          <cell r="AE6036" t="str">
            <v>Service Line Replacements</v>
          </cell>
        </row>
        <row r="6037">
          <cell r="K6037">
            <v>2026</v>
          </cell>
          <cell r="X6037">
            <v>0</v>
          </cell>
          <cell r="AE6037" t="str">
            <v>Communication Equipment</v>
          </cell>
        </row>
        <row r="6038">
          <cell r="K6038">
            <v>2028</v>
          </cell>
          <cell r="X6038">
            <v>0</v>
          </cell>
          <cell r="AE6038" t="str">
            <v>Transportation Vehicles</v>
          </cell>
        </row>
        <row r="6039">
          <cell r="K6039">
            <v>2029</v>
          </cell>
          <cell r="X6039">
            <v>109451</v>
          </cell>
          <cell r="AE6039" t="str">
            <v>Meter/Reg Install - Comm</v>
          </cell>
        </row>
        <row r="6040">
          <cell r="K6040">
            <v>2025</v>
          </cell>
          <cell r="X6040">
            <v>771203</v>
          </cell>
          <cell r="AE6040" t="str">
            <v>Distribution System Improvements</v>
          </cell>
        </row>
        <row r="6041">
          <cell r="K6041">
            <v>2022</v>
          </cell>
          <cell r="X6041">
            <v>200000</v>
          </cell>
          <cell r="AE6041" t="str">
            <v>Main-Replace Sherwood Area</v>
          </cell>
        </row>
        <row r="6042">
          <cell r="K6042">
            <v>2022</v>
          </cell>
          <cell r="X6042">
            <v>0</v>
          </cell>
          <cell r="AE6042" t="str">
            <v>Testing and Measuring Equipment</v>
          </cell>
        </row>
        <row r="6043">
          <cell r="K6043">
            <v>2026</v>
          </cell>
          <cell r="X6043">
            <v>510803</v>
          </cell>
          <cell r="AE6043" t="str">
            <v>PPP Main Replacement</v>
          </cell>
        </row>
        <row r="6044">
          <cell r="K6044">
            <v>2029</v>
          </cell>
          <cell r="X6044">
            <v>23615</v>
          </cell>
          <cell r="AE6044" t="str">
            <v>New Revenue Services</v>
          </cell>
        </row>
        <row r="6045">
          <cell r="K6045">
            <v>2019</v>
          </cell>
          <cell r="X6045">
            <v>15000</v>
          </cell>
          <cell r="AE6045" t="str">
            <v>New Revenue Services</v>
          </cell>
        </row>
        <row r="6046">
          <cell r="K6046">
            <v>2028</v>
          </cell>
          <cell r="X6046">
            <v>88981.440000000002</v>
          </cell>
          <cell r="AE6046" t="str">
            <v>Measuring and Regulation Station Equipment</v>
          </cell>
        </row>
        <row r="6047">
          <cell r="K6047">
            <v>2021</v>
          </cell>
          <cell r="X6047">
            <v>0</v>
          </cell>
          <cell r="AE6047" t="str">
            <v>Transportation Vehicles</v>
          </cell>
        </row>
        <row r="6048">
          <cell r="K6048">
            <v>2020</v>
          </cell>
          <cell r="X6048">
            <v>53844</v>
          </cell>
          <cell r="AE6048" t="str">
            <v>Improvements to Property</v>
          </cell>
        </row>
        <row r="6049">
          <cell r="K6049">
            <v>2023</v>
          </cell>
          <cell r="X6049">
            <v>0</v>
          </cell>
          <cell r="AE6049" t="str">
            <v>Tools and Shop Equipment</v>
          </cell>
        </row>
        <row r="6050">
          <cell r="K6050">
            <v>2019</v>
          </cell>
          <cell r="X6050">
            <v>0</v>
          </cell>
          <cell r="AE6050" t="str">
            <v>Misc. Non-Revenue Producing</v>
          </cell>
        </row>
        <row r="6051">
          <cell r="K6051">
            <v>2029</v>
          </cell>
          <cell r="X6051">
            <v>0</v>
          </cell>
          <cell r="AE6051" t="str">
            <v>PPP Main Replacement</v>
          </cell>
        </row>
        <row r="6052">
          <cell r="K6052">
            <v>2025</v>
          </cell>
          <cell r="X6052">
            <v>832080</v>
          </cell>
          <cell r="AE6052" t="str">
            <v>Service Line Replacements</v>
          </cell>
        </row>
        <row r="6053">
          <cell r="K6053">
            <v>2023</v>
          </cell>
          <cell r="X6053">
            <v>0</v>
          </cell>
          <cell r="AE6053" t="str">
            <v>Communication Equipment</v>
          </cell>
        </row>
        <row r="6054">
          <cell r="K6054">
            <v>2025</v>
          </cell>
          <cell r="X6054">
            <v>27624</v>
          </cell>
          <cell r="AE6054" t="str">
            <v>Distribution System Improvements</v>
          </cell>
        </row>
        <row r="6055">
          <cell r="K6055">
            <v>2019</v>
          </cell>
          <cell r="X6055">
            <v>20496</v>
          </cell>
          <cell r="AE6055" t="str">
            <v>Meter/Reg Install - Res</v>
          </cell>
        </row>
        <row r="6056">
          <cell r="K6056">
            <v>2022</v>
          </cell>
          <cell r="X6056">
            <v>248352</v>
          </cell>
          <cell r="AE6056" t="str">
            <v>Meter/Reg Install - Res</v>
          </cell>
        </row>
        <row r="6057">
          <cell r="K6057">
            <v>2029</v>
          </cell>
          <cell r="X6057">
            <v>51203</v>
          </cell>
          <cell r="AE6057" t="str">
            <v>Main Replacements</v>
          </cell>
        </row>
        <row r="6058">
          <cell r="K6058">
            <v>2029</v>
          </cell>
          <cell r="X6058">
            <v>172812</v>
          </cell>
          <cell r="AE6058" t="str">
            <v>New Revenue Services</v>
          </cell>
        </row>
        <row r="6059">
          <cell r="K6059">
            <v>2024</v>
          </cell>
          <cell r="X6059">
            <v>53736</v>
          </cell>
          <cell r="AE6059" t="str">
            <v>Distribution System Improvements</v>
          </cell>
        </row>
        <row r="6060">
          <cell r="K6060">
            <v>2028</v>
          </cell>
          <cell r="X6060">
            <v>0</v>
          </cell>
          <cell r="AE6060" t="str">
            <v>Regulators</v>
          </cell>
        </row>
        <row r="6061">
          <cell r="K6061">
            <v>2019</v>
          </cell>
          <cell r="X6061">
            <v>9000000</v>
          </cell>
          <cell r="AE6061" t="str">
            <v>PGS Work Management System</v>
          </cell>
        </row>
        <row r="6062">
          <cell r="K6062">
            <v>2023</v>
          </cell>
          <cell r="X6062">
            <v>0</v>
          </cell>
          <cell r="AE6062" t="str">
            <v>Transportation Vehicles</v>
          </cell>
        </row>
        <row r="6063">
          <cell r="K6063">
            <v>2027</v>
          </cell>
          <cell r="X6063">
            <v>0</v>
          </cell>
          <cell r="AE6063" t="str">
            <v>New Revenue Mains</v>
          </cell>
        </row>
        <row r="6064">
          <cell r="K6064">
            <v>2022</v>
          </cell>
          <cell r="X6064">
            <v>0</v>
          </cell>
          <cell r="AE6064" t="str">
            <v>Misc. Non-Revenue Producing</v>
          </cell>
        </row>
        <row r="6065">
          <cell r="K6065">
            <v>2027</v>
          </cell>
          <cell r="X6065">
            <v>64008</v>
          </cell>
          <cell r="AE6065" t="str">
            <v>Tools and Shop Equipment</v>
          </cell>
        </row>
        <row r="6066">
          <cell r="K6066">
            <v>2023</v>
          </cell>
          <cell r="X6066">
            <v>34788</v>
          </cell>
          <cell r="AE6066" t="str">
            <v>Improvements to Property</v>
          </cell>
        </row>
        <row r="6067">
          <cell r="K6067">
            <v>2028</v>
          </cell>
          <cell r="X6067">
            <v>0</v>
          </cell>
          <cell r="AE6067" t="str">
            <v>Transportation Vehicles</v>
          </cell>
        </row>
        <row r="6068">
          <cell r="K6068">
            <v>2021</v>
          </cell>
          <cell r="X6068">
            <v>0</v>
          </cell>
          <cell r="AE6068" t="str">
            <v>Regulators</v>
          </cell>
        </row>
        <row r="6069">
          <cell r="K6069">
            <v>2024</v>
          </cell>
          <cell r="X6069">
            <v>0</v>
          </cell>
          <cell r="AE6069" t="str">
            <v>Misc. Non-Revenue Producing</v>
          </cell>
        </row>
        <row r="6070">
          <cell r="K6070">
            <v>2021</v>
          </cell>
          <cell r="X6070">
            <v>0</v>
          </cell>
          <cell r="AE6070" t="str">
            <v>Transportation Vehicles</v>
          </cell>
        </row>
        <row r="6071">
          <cell r="K6071">
            <v>2026</v>
          </cell>
          <cell r="X6071">
            <v>26880</v>
          </cell>
          <cell r="AE6071" t="str">
            <v>PPP Main Replacement</v>
          </cell>
        </row>
        <row r="6072">
          <cell r="K6072">
            <v>2023</v>
          </cell>
          <cell r="X6072">
            <v>104856</v>
          </cell>
          <cell r="AE6072" t="str">
            <v>Distribution System Improvements</v>
          </cell>
        </row>
        <row r="6073">
          <cell r="K6073">
            <v>2019</v>
          </cell>
          <cell r="X6073">
            <v>31524</v>
          </cell>
          <cell r="AE6073" t="str">
            <v>Improvements to Property</v>
          </cell>
        </row>
        <row r="6074">
          <cell r="K6074">
            <v>2023</v>
          </cell>
          <cell r="X6074">
            <v>229728</v>
          </cell>
          <cell r="AE6074" t="str">
            <v>Municipal Improvements</v>
          </cell>
        </row>
        <row r="6075">
          <cell r="K6075">
            <v>2021</v>
          </cell>
          <cell r="X6075">
            <v>34428</v>
          </cell>
          <cell r="AE6075" t="str">
            <v>PPP Main Replacement</v>
          </cell>
        </row>
        <row r="6076">
          <cell r="K6076">
            <v>2020</v>
          </cell>
          <cell r="X6076">
            <v>243432</v>
          </cell>
          <cell r="AE6076" t="str">
            <v>Distribution System Improvements</v>
          </cell>
        </row>
        <row r="6077">
          <cell r="K6077">
            <v>2029</v>
          </cell>
          <cell r="X6077">
            <v>104964</v>
          </cell>
          <cell r="AE6077" t="str">
            <v>Cathodic Protection</v>
          </cell>
        </row>
        <row r="6078">
          <cell r="K6078">
            <v>2020</v>
          </cell>
          <cell r="X6078">
            <v>21540</v>
          </cell>
          <cell r="AE6078" t="str">
            <v>Improvements to Property</v>
          </cell>
        </row>
        <row r="6079">
          <cell r="K6079">
            <v>2027</v>
          </cell>
          <cell r="X6079">
            <v>31224</v>
          </cell>
          <cell r="AE6079" t="str">
            <v>Meter/Reg Install - Res</v>
          </cell>
        </row>
        <row r="6080">
          <cell r="K6080">
            <v>2018</v>
          </cell>
          <cell r="X6080">
            <v>0</v>
          </cell>
          <cell r="AE6080" t="str">
            <v>Cast Iron/Bare Steel Main Repl.</v>
          </cell>
        </row>
        <row r="6081">
          <cell r="K6081">
            <v>2022</v>
          </cell>
          <cell r="X6081">
            <v>73536</v>
          </cell>
          <cell r="AE6081" t="str">
            <v>Tools and Shop Equipment</v>
          </cell>
        </row>
        <row r="6082">
          <cell r="K6082">
            <v>2022</v>
          </cell>
          <cell r="X6082">
            <v>6456</v>
          </cell>
          <cell r="AE6082" t="str">
            <v>Meter/Reg Install - Res</v>
          </cell>
        </row>
        <row r="6083">
          <cell r="K6083">
            <v>2020</v>
          </cell>
          <cell r="X6083">
            <v>157595</v>
          </cell>
          <cell r="AE6083" t="str">
            <v>Regulators</v>
          </cell>
        </row>
        <row r="6084">
          <cell r="K6084">
            <v>2026</v>
          </cell>
          <cell r="X6084">
            <v>30456</v>
          </cell>
          <cell r="AE6084" t="str">
            <v>Service Line Replacements</v>
          </cell>
        </row>
        <row r="6085">
          <cell r="K6085">
            <v>2027</v>
          </cell>
          <cell r="X6085">
            <v>0</v>
          </cell>
          <cell r="AE6085" t="str">
            <v>Testing and Measuring Equipment</v>
          </cell>
        </row>
        <row r="6086">
          <cell r="K6086">
            <v>2026</v>
          </cell>
          <cell r="X6086">
            <v>2436</v>
          </cell>
          <cell r="AE6086" t="str">
            <v>Meter/Reg Install - Comm</v>
          </cell>
        </row>
        <row r="6087">
          <cell r="K6087">
            <v>2026</v>
          </cell>
          <cell r="X6087">
            <v>184692</v>
          </cell>
          <cell r="AE6087" t="str">
            <v>PPP Main Replacement</v>
          </cell>
        </row>
        <row r="6088">
          <cell r="K6088">
            <v>2029</v>
          </cell>
          <cell r="X6088">
            <v>12624</v>
          </cell>
          <cell r="AE6088" t="str">
            <v>Distribution System Improvements</v>
          </cell>
        </row>
        <row r="6089">
          <cell r="K6089">
            <v>2025</v>
          </cell>
          <cell r="X6089">
            <v>7728</v>
          </cell>
          <cell r="AE6089" t="str">
            <v>Meter/Reg Install - Comm</v>
          </cell>
        </row>
        <row r="6090">
          <cell r="K6090">
            <v>2026</v>
          </cell>
          <cell r="X6090">
            <v>0</v>
          </cell>
          <cell r="AE6090" t="str">
            <v>Misc. Non-Revenue Producing</v>
          </cell>
        </row>
        <row r="6091">
          <cell r="K6091">
            <v>2024</v>
          </cell>
          <cell r="X6091">
            <v>0</v>
          </cell>
          <cell r="AE6091" t="str">
            <v>Transportation Vehicles</v>
          </cell>
        </row>
        <row r="6092">
          <cell r="K6092">
            <v>2020</v>
          </cell>
          <cell r="X6092">
            <v>330948</v>
          </cell>
          <cell r="AE6092" t="str">
            <v>New Revenue Services</v>
          </cell>
        </row>
        <row r="6093">
          <cell r="K6093">
            <v>2018</v>
          </cell>
          <cell r="X6093">
            <v>179439.05</v>
          </cell>
          <cell r="AE6093" t="str">
            <v>Municipal Improvements</v>
          </cell>
        </row>
        <row r="6094">
          <cell r="K6094">
            <v>2020</v>
          </cell>
          <cell r="X6094">
            <v>2628</v>
          </cell>
          <cell r="AE6094" t="str">
            <v>Meter/Reg Install - Comm</v>
          </cell>
        </row>
        <row r="6095">
          <cell r="K6095">
            <v>2025</v>
          </cell>
          <cell r="X6095">
            <v>6960</v>
          </cell>
          <cell r="AE6095" t="str">
            <v>Meter/Reg Install - Res</v>
          </cell>
        </row>
        <row r="6096">
          <cell r="K6096">
            <v>2022</v>
          </cell>
          <cell r="X6096">
            <v>0</v>
          </cell>
          <cell r="AE6096" t="str">
            <v>Testing and Measuring Equipment</v>
          </cell>
        </row>
        <row r="6097">
          <cell r="K6097">
            <v>2026</v>
          </cell>
          <cell r="X6097">
            <v>740220</v>
          </cell>
          <cell r="AE6097" t="str">
            <v>PPP Main Replacement</v>
          </cell>
        </row>
        <row r="6098">
          <cell r="K6098">
            <v>2020</v>
          </cell>
          <cell r="X6098">
            <v>0</v>
          </cell>
          <cell r="AE6098" t="str">
            <v>Regulators</v>
          </cell>
        </row>
        <row r="6099">
          <cell r="K6099">
            <v>2021</v>
          </cell>
          <cell r="X6099">
            <v>84048</v>
          </cell>
          <cell r="AE6099" t="str">
            <v>Main Replacements</v>
          </cell>
        </row>
        <row r="6100">
          <cell r="K6100">
            <v>2026</v>
          </cell>
          <cell r="X6100">
            <v>121836</v>
          </cell>
          <cell r="AE6100" t="str">
            <v>Regulators</v>
          </cell>
        </row>
        <row r="6101">
          <cell r="K6101">
            <v>2026</v>
          </cell>
          <cell r="X6101">
            <v>42300</v>
          </cell>
          <cell r="AE6101" t="str">
            <v>PPP Main Replacement</v>
          </cell>
        </row>
        <row r="6102">
          <cell r="K6102">
            <v>2024</v>
          </cell>
          <cell r="X6102">
            <v>17832</v>
          </cell>
          <cell r="AE6102" t="str">
            <v>Tools and Shop Equipment</v>
          </cell>
        </row>
        <row r="6103">
          <cell r="K6103">
            <v>2021</v>
          </cell>
          <cell r="X6103">
            <v>13128</v>
          </cell>
          <cell r="AE6103" t="str">
            <v>Distribution System Improvements</v>
          </cell>
        </row>
        <row r="6104">
          <cell r="K6104">
            <v>2022</v>
          </cell>
          <cell r="X6104">
            <v>18108</v>
          </cell>
          <cell r="AE6104" t="str">
            <v>Tools and Shop Equipment</v>
          </cell>
        </row>
        <row r="6105">
          <cell r="K6105">
            <v>2020</v>
          </cell>
          <cell r="X6105">
            <v>0</v>
          </cell>
          <cell r="AE6105" t="str">
            <v>Tools and Shop Equipment</v>
          </cell>
        </row>
        <row r="6106">
          <cell r="K6106">
            <v>2024</v>
          </cell>
          <cell r="X6106">
            <v>0</v>
          </cell>
          <cell r="AE6106" t="str">
            <v>Office Equipment</v>
          </cell>
        </row>
        <row r="6107">
          <cell r="K6107">
            <v>2029</v>
          </cell>
          <cell r="X6107">
            <v>0</v>
          </cell>
          <cell r="AE6107" t="str">
            <v>Office Equipment</v>
          </cell>
        </row>
        <row r="6108">
          <cell r="K6108">
            <v>2025</v>
          </cell>
          <cell r="X6108">
            <v>5508543.7199999997</v>
          </cell>
          <cell r="AE6108" t="str">
            <v>Measuring and Regulation Station Equipment</v>
          </cell>
        </row>
        <row r="6109">
          <cell r="K6109">
            <v>2027</v>
          </cell>
          <cell r="X6109">
            <v>3045.96</v>
          </cell>
          <cell r="AE6109" t="str">
            <v>Measuring and Regulation Station Equipment</v>
          </cell>
        </row>
        <row r="6110">
          <cell r="K6110">
            <v>2020</v>
          </cell>
          <cell r="X6110">
            <v>965520</v>
          </cell>
          <cell r="AE6110" t="str">
            <v>PPP Main Replacement</v>
          </cell>
        </row>
        <row r="6111">
          <cell r="K6111">
            <v>2018</v>
          </cell>
          <cell r="X6111">
            <v>0</v>
          </cell>
          <cell r="AE6111" t="str">
            <v>Measuring and Regulation Station Equipment</v>
          </cell>
        </row>
        <row r="6112">
          <cell r="K6112">
            <v>2020</v>
          </cell>
          <cell r="X6112">
            <v>0</v>
          </cell>
          <cell r="AE6112" t="str">
            <v>Communication Equipment</v>
          </cell>
        </row>
        <row r="6113">
          <cell r="K6113">
            <v>2025</v>
          </cell>
          <cell r="X6113">
            <v>0</v>
          </cell>
          <cell r="AE6113" t="str">
            <v>Office Equipment</v>
          </cell>
        </row>
        <row r="6114">
          <cell r="K6114">
            <v>2025</v>
          </cell>
          <cell r="X6114">
            <v>0</v>
          </cell>
          <cell r="AE6114" t="str">
            <v>Misc. Non-Revenue Producing</v>
          </cell>
        </row>
        <row r="6115">
          <cell r="K6115">
            <v>2018</v>
          </cell>
          <cell r="X6115">
            <v>103253.22</v>
          </cell>
          <cell r="AE6115" t="str">
            <v>Service Line Replacements</v>
          </cell>
        </row>
        <row r="6116">
          <cell r="K6116">
            <v>2022</v>
          </cell>
          <cell r="X6116">
            <v>800000</v>
          </cell>
          <cell r="AE6116" t="str">
            <v>Main-Replace Sherwood Area</v>
          </cell>
        </row>
        <row r="6117">
          <cell r="K6117">
            <v>2029</v>
          </cell>
          <cell r="X6117">
            <v>14220395</v>
          </cell>
          <cell r="AE6117" t="str">
            <v>New Revenue Mains</v>
          </cell>
        </row>
        <row r="6118">
          <cell r="K6118">
            <v>2024</v>
          </cell>
          <cell r="X6118">
            <v>57984</v>
          </cell>
          <cell r="AE6118" t="str">
            <v>Service Line Replacements</v>
          </cell>
        </row>
        <row r="6119">
          <cell r="K6119">
            <v>2019</v>
          </cell>
          <cell r="X6119">
            <v>0</v>
          </cell>
          <cell r="AE6119" t="str">
            <v>Coral Springs Backfeed</v>
          </cell>
        </row>
        <row r="6120">
          <cell r="K6120">
            <v>2018</v>
          </cell>
          <cell r="X6120">
            <v>0</v>
          </cell>
          <cell r="AE6120" t="str">
            <v>Testing and Measuring Equipment</v>
          </cell>
        </row>
        <row r="6121">
          <cell r="K6121">
            <v>2021</v>
          </cell>
          <cell r="X6121">
            <v>0</v>
          </cell>
          <cell r="AE6121" t="str">
            <v>Tools and Shop Equipment</v>
          </cell>
        </row>
        <row r="6122">
          <cell r="K6122">
            <v>2027</v>
          </cell>
          <cell r="X6122">
            <v>15228</v>
          </cell>
          <cell r="AE6122" t="str">
            <v>Meter/Reg Install - Comm</v>
          </cell>
        </row>
        <row r="6123">
          <cell r="K6123">
            <v>2021</v>
          </cell>
          <cell r="X6123">
            <v>0</v>
          </cell>
          <cell r="AE6123" t="str">
            <v>Office Equipment</v>
          </cell>
        </row>
        <row r="6124">
          <cell r="K6124">
            <v>2027</v>
          </cell>
          <cell r="X6124">
            <v>437100</v>
          </cell>
          <cell r="AE6124" t="str">
            <v>New Revenue Services</v>
          </cell>
        </row>
        <row r="6125">
          <cell r="K6125">
            <v>2018</v>
          </cell>
          <cell r="X6125">
            <v>327236.11</v>
          </cell>
          <cell r="AE6125" t="str">
            <v>New Revenue Services</v>
          </cell>
        </row>
        <row r="6126">
          <cell r="K6126">
            <v>2020</v>
          </cell>
          <cell r="X6126">
            <v>0</v>
          </cell>
          <cell r="AE6126" t="str">
            <v>Office Equipment</v>
          </cell>
        </row>
        <row r="6127">
          <cell r="K6127">
            <v>2027</v>
          </cell>
          <cell r="X6127">
            <v>590987</v>
          </cell>
          <cell r="AE6127" t="str">
            <v>Municipal Improvements</v>
          </cell>
        </row>
        <row r="6128">
          <cell r="K6128">
            <v>2020</v>
          </cell>
          <cell r="X6128">
            <v>26267</v>
          </cell>
          <cell r="AE6128" t="str">
            <v>Service Line Replacements</v>
          </cell>
        </row>
        <row r="6129">
          <cell r="K6129">
            <v>2021</v>
          </cell>
          <cell r="X6129">
            <v>0</v>
          </cell>
          <cell r="AE6129" t="str">
            <v>Power Operated Equipment</v>
          </cell>
        </row>
        <row r="6130">
          <cell r="K6130">
            <v>2024</v>
          </cell>
          <cell r="X6130">
            <v>0</v>
          </cell>
          <cell r="AE6130" t="str">
            <v>CNG Projects</v>
          </cell>
        </row>
        <row r="6131">
          <cell r="K6131">
            <v>2021</v>
          </cell>
          <cell r="X6131">
            <v>0</v>
          </cell>
          <cell r="AE6131" t="str">
            <v>Field Service Management System</v>
          </cell>
        </row>
        <row r="6132">
          <cell r="K6132">
            <v>2022</v>
          </cell>
          <cell r="X6132">
            <v>8832</v>
          </cell>
          <cell r="AE6132" t="str">
            <v>Meter/Reg Install - Comm</v>
          </cell>
        </row>
        <row r="6133">
          <cell r="K6133">
            <v>2027</v>
          </cell>
          <cell r="X6133">
            <v>83208</v>
          </cell>
          <cell r="AE6133" t="str">
            <v>Tools and Shop Equipment</v>
          </cell>
        </row>
        <row r="6134">
          <cell r="K6134">
            <v>2020</v>
          </cell>
          <cell r="X6134">
            <v>48684</v>
          </cell>
          <cell r="AE6134" t="str">
            <v>Distribution System Improvements</v>
          </cell>
        </row>
        <row r="6135">
          <cell r="K6135">
            <v>2018</v>
          </cell>
          <cell r="X6135">
            <v>250000</v>
          </cell>
          <cell r="AE6135" t="str">
            <v>New Revenue Mains</v>
          </cell>
        </row>
        <row r="6136">
          <cell r="K6136">
            <v>2022</v>
          </cell>
          <cell r="X6136">
            <v>5388</v>
          </cell>
          <cell r="AE6136" t="str">
            <v>Distribution System Improvements</v>
          </cell>
        </row>
        <row r="6137">
          <cell r="K6137">
            <v>2023</v>
          </cell>
          <cell r="X6137">
            <v>0</v>
          </cell>
          <cell r="AE6137" t="str">
            <v>Regulators</v>
          </cell>
        </row>
        <row r="6138">
          <cell r="K6138">
            <v>2019</v>
          </cell>
          <cell r="X6138">
            <v>0</v>
          </cell>
          <cell r="AE6138" t="str">
            <v>Cast Iron/Bare Steel Main Repl.</v>
          </cell>
        </row>
        <row r="6139">
          <cell r="K6139">
            <v>2022</v>
          </cell>
          <cell r="X6139">
            <v>3477012</v>
          </cell>
          <cell r="AE6139" t="str">
            <v>New Revenue Services</v>
          </cell>
        </row>
        <row r="6140">
          <cell r="K6140">
            <v>2022</v>
          </cell>
          <cell r="X6140">
            <v>208368</v>
          </cell>
          <cell r="AE6140" t="str">
            <v>Municipal Improvements</v>
          </cell>
        </row>
        <row r="6141">
          <cell r="K6141">
            <v>2027</v>
          </cell>
          <cell r="X6141">
            <v>4569</v>
          </cell>
          <cell r="AE6141" t="str">
            <v>Measuring and Regulation Station Equipment</v>
          </cell>
        </row>
        <row r="6142">
          <cell r="K6142">
            <v>2023</v>
          </cell>
          <cell r="X6142">
            <v>0</v>
          </cell>
          <cell r="AE6142" t="str">
            <v>Regulators</v>
          </cell>
        </row>
        <row r="6143">
          <cell r="K6143">
            <v>2019</v>
          </cell>
          <cell r="X6143">
            <v>720000</v>
          </cell>
          <cell r="AE6143" t="str">
            <v>Municipal Improvements</v>
          </cell>
        </row>
        <row r="6144">
          <cell r="K6144">
            <v>2019</v>
          </cell>
          <cell r="X6144">
            <v>121607</v>
          </cell>
          <cell r="AE6144" t="str">
            <v>PPP Main Replacement</v>
          </cell>
        </row>
        <row r="6145">
          <cell r="K6145">
            <v>2027</v>
          </cell>
          <cell r="X6145">
            <v>9744</v>
          </cell>
          <cell r="AE6145" t="str">
            <v>Main Replacements</v>
          </cell>
        </row>
        <row r="6146">
          <cell r="K6146">
            <v>2029</v>
          </cell>
          <cell r="X6146">
            <v>0</v>
          </cell>
          <cell r="AE6146" t="str">
            <v>Misc. Non-Revenue Producing</v>
          </cell>
        </row>
        <row r="6147">
          <cell r="K6147">
            <v>2020</v>
          </cell>
          <cell r="X6147">
            <v>0</v>
          </cell>
          <cell r="AE6147" t="str">
            <v>Service Line Replacements</v>
          </cell>
        </row>
        <row r="6148">
          <cell r="K6148">
            <v>2020</v>
          </cell>
          <cell r="X6148">
            <v>451656</v>
          </cell>
          <cell r="AE6148" t="str">
            <v>PPP Main Replacement</v>
          </cell>
        </row>
        <row r="6149">
          <cell r="K6149">
            <v>2020</v>
          </cell>
          <cell r="X6149">
            <v>1710000</v>
          </cell>
          <cell r="AE6149" t="str">
            <v>US 192 - World Drive to US 27</v>
          </cell>
        </row>
        <row r="6150">
          <cell r="K6150">
            <v>2018</v>
          </cell>
          <cell r="X6150">
            <v>66005.8</v>
          </cell>
          <cell r="AE6150" t="str">
            <v>Meter/Reg Install - Res</v>
          </cell>
        </row>
        <row r="6151">
          <cell r="K6151">
            <v>2019</v>
          </cell>
          <cell r="X6151">
            <v>0</v>
          </cell>
          <cell r="AE6151" t="str">
            <v>Misc. Non-Revenue Producing</v>
          </cell>
        </row>
        <row r="6152">
          <cell r="K6152">
            <v>2019</v>
          </cell>
          <cell r="X6152">
            <v>39996</v>
          </cell>
          <cell r="AE6152" t="str">
            <v>Main Replacements</v>
          </cell>
        </row>
        <row r="6153">
          <cell r="K6153">
            <v>2029</v>
          </cell>
          <cell r="X6153">
            <v>65604</v>
          </cell>
          <cell r="AE6153" t="str">
            <v>Service Line Replacements</v>
          </cell>
        </row>
        <row r="6154">
          <cell r="K6154">
            <v>2021</v>
          </cell>
          <cell r="X6154">
            <v>0</v>
          </cell>
          <cell r="AE6154" t="str">
            <v>Distribution System Improvements</v>
          </cell>
        </row>
        <row r="6155">
          <cell r="K6155">
            <v>2026</v>
          </cell>
          <cell r="X6155">
            <v>0</v>
          </cell>
          <cell r="AE6155" t="str">
            <v>Main Replacements</v>
          </cell>
        </row>
        <row r="6156">
          <cell r="K6156">
            <v>2022</v>
          </cell>
          <cell r="X6156">
            <v>248352</v>
          </cell>
          <cell r="AE6156" t="str">
            <v>Meter/Reg Install - Res</v>
          </cell>
        </row>
        <row r="6157">
          <cell r="K6157">
            <v>2026</v>
          </cell>
          <cell r="X6157">
            <v>487356</v>
          </cell>
          <cell r="AE6157" t="str">
            <v>New Revenue Mains</v>
          </cell>
        </row>
        <row r="6158">
          <cell r="K6158">
            <v>2021</v>
          </cell>
          <cell r="X6158">
            <v>0</v>
          </cell>
          <cell r="AE6158" t="str">
            <v>Misc. Non-Revenue Producing</v>
          </cell>
        </row>
        <row r="6159">
          <cell r="K6159">
            <v>2021</v>
          </cell>
          <cell r="X6159">
            <v>0</v>
          </cell>
          <cell r="AE6159" t="str">
            <v>Power Operated Equipment</v>
          </cell>
        </row>
        <row r="6160">
          <cell r="K6160">
            <v>2020</v>
          </cell>
          <cell r="X6160">
            <v>4100003</v>
          </cell>
          <cell r="AE6160" t="str">
            <v>New Revenue Mains</v>
          </cell>
        </row>
        <row r="6161">
          <cell r="K6161">
            <v>2018</v>
          </cell>
          <cell r="X6161">
            <v>202.26</v>
          </cell>
          <cell r="AE6161" t="str">
            <v>Cast Iron/Bare Steel Main Repl.</v>
          </cell>
        </row>
        <row r="6162">
          <cell r="K6162">
            <v>2029</v>
          </cell>
          <cell r="X6162">
            <v>0</v>
          </cell>
          <cell r="AE6162" t="str">
            <v>Main Replacements</v>
          </cell>
        </row>
        <row r="6163">
          <cell r="K6163">
            <v>2018</v>
          </cell>
          <cell r="X6163">
            <v>247448.95</v>
          </cell>
          <cell r="AE6163" t="str">
            <v>PPP Main Replacement</v>
          </cell>
        </row>
        <row r="6164">
          <cell r="K6164">
            <v>2020</v>
          </cell>
          <cell r="X6164">
            <v>0</v>
          </cell>
          <cell r="AE6164" t="str">
            <v>Misc. Non-Revenue Producing</v>
          </cell>
        </row>
        <row r="6165">
          <cell r="K6165">
            <v>2019</v>
          </cell>
          <cell r="X6165">
            <v>190007</v>
          </cell>
          <cell r="AE6165" t="str">
            <v>Distribution System Improvements</v>
          </cell>
        </row>
        <row r="6166">
          <cell r="K6166">
            <v>2021</v>
          </cell>
          <cell r="X6166">
            <v>0</v>
          </cell>
          <cell r="AE6166" t="str">
            <v>Power Operated Equipment</v>
          </cell>
        </row>
        <row r="6167">
          <cell r="K6167">
            <v>2019</v>
          </cell>
          <cell r="X6167">
            <v>61500</v>
          </cell>
          <cell r="AE6167" t="str">
            <v>Cathodic Protection</v>
          </cell>
        </row>
        <row r="6168">
          <cell r="K6168">
            <v>2019</v>
          </cell>
          <cell r="X6168">
            <v>0</v>
          </cell>
          <cell r="AE6168" t="str">
            <v>Communication Equipment</v>
          </cell>
        </row>
        <row r="6169">
          <cell r="K6169">
            <v>2021</v>
          </cell>
          <cell r="X6169">
            <v>349332</v>
          </cell>
          <cell r="AE6169" t="str">
            <v>Meter/Reg Install - Comm</v>
          </cell>
        </row>
        <row r="6170">
          <cell r="K6170">
            <v>2018</v>
          </cell>
          <cell r="X6170">
            <v>0</v>
          </cell>
          <cell r="AE6170" t="str">
            <v>Measuring and Regulation Station Equipment</v>
          </cell>
        </row>
        <row r="6171">
          <cell r="K6171">
            <v>2023</v>
          </cell>
          <cell r="X6171">
            <v>11039</v>
          </cell>
          <cell r="AE6171" t="str">
            <v>Cathodic Protection</v>
          </cell>
        </row>
        <row r="6172">
          <cell r="K6172">
            <v>2023</v>
          </cell>
          <cell r="X6172">
            <v>0</v>
          </cell>
          <cell r="AE6172" t="str">
            <v>Transportation Vehicles</v>
          </cell>
        </row>
        <row r="6173">
          <cell r="K6173">
            <v>2019</v>
          </cell>
          <cell r="X6173">
            <v>0</v>
          </cell>
          <cell r="AE6173" t="str">
            <v>Misc. Non-Revenue Producing</v>
          </cell>
        </row>
        <row r="6174">
          <cell r="K6174">
            <v>2020</v>
          </cell>
          <cell r="X6174">
            <v>0</v>
          </cell>
          <cell r="AE6174" t="str">
            <v>Connect Martin Cty &amp; Jupiter Gates</v>
          </cell>
        </row>
        <row r="6175">
          <cell r="K6175">
            <v>2021</v>
          </cell>
          <cell r="X6175">
            <v>0</v>
          </cell>
          <cell r="AE6175" t="str">
            <v>Main Replacements</v>
          </cell>
        </row>
        <row r="6176">
          <cell r="K6176">
            <v>2025</v>
          </cell>
          <cell r="X6176">
            <v>0</v>
          </cell>
          <cell r="AE6176" t="str">
            <v>Power Operated Equipment</v>
          </cell>
        </row>
        <row r="6177">
          <cell r="K6177">
            <v>2028</v>
          </cell>
          <cell r="X6177">
            <v>415248</v>
          </cell>
          <cell r="AE6177" t="str">
            <v>Meter/Reg Install - Comm</v>
          </cell>
        </row>
        <row r="6178">
          <cell r="K6178">
            <v>2026</v>
          </cell>
          <cell r="X6178">
            <v>274140</v>
          </cell>
          <cell r="AE6178" t="str">
            <v>Meter/Reg Install - Res</v>
          </cell>
        </row>
        <row r="6179">
          <cell r="K6179">
            <v>2020</v>
          </cell>
          <cell r="X6179">
            <v>164951</v>
          </cell>
          <cell r="AE6179" t="str">
            <v>Cathodic Protection</v>
          </cell>
        </row>
        <row r="6180">
          <cell r="K6180">
            <v>2020</v>
          </cell>
          <cell r="X6180">
            <v>0</v>
          </cell>
          <cell r="AE6180" t="str">
            <v>Misc. Non-Revenue Producing</v>
          </cell>
        </row>
        <row r="6181">
          <cell r="K6181">
            <v>2021</v>
          </cell>
          <cell r="X6181">
            <v>823428</v>
          </cell>
          <cell r="AE6181" t="str">
            <v>Distribution System Improvements</v>
          </cell>
        </row>
        <row r="6182">
          <cell r="K6182">
            <v>2019</v>
          </cell>
          <cell r="X6182">
            <v>570000</v>
          </cell>
          <cell r="AE6182" t="str">
            <v>Gerdau Steel/Yellowater Rd</v>
          </cell>
        </row>
        <row r="6183">
          <cell r="K6183">
            <v>2025</v>
          </cell>
          <cell r="X6183">
            <v>60924</v>
          </cell>
          <cell r="AE6183" t="str">
            <v>Improvements to Property</v>
          </cell>
        </row>
        <row r="6184">
          <cell r="K6184">
            <v>2024</v>
          </cell>
          <cell r="X6184">
            <v>0</v>
          </cell>
          <cell r="AE6184" t="str">
            <v>Office Equipment</v>
          </cell>
        </row>
        <row r="6185">
          <cell r="K6185">
            <v>2029</v>
          </cell>
          <cell r="X6185">
            <v>0</v>
          </cell>
          <cell r="AE6185" t="str">
            <v>Office Equipment</v>
          </cell>
        </row>
        <row r="6186">
          <cell r="K6186">
            <v>2021</v>
          </cell>
          <cell r="X6186">
            <v>0</v>
          </cell>
          <cell r="AE6186" t="str">
            <v>Communication Equipment</v>
          </cell>
        </row>
        <row r="6187">
          <cell r="K6187">
            <v>2022</v>
          </cell>
          <cell r="X6187">
            <v>0</v>
          </cell>
          <cell r="AE6187" t="str">
            <v>Office Equipment</v>
          </cell>
        </row>
        <row r="6188">
          <cell r="K6188">
            <v>2018</v>
          </cell>
          <cell r="X6188">
            <v>0</v>
          </cell>
          <cell r="AE6188" t="str">
            <v>Cast Iron/Bare Steel Main Repl.</v>
          </cell>
        </row>
        <row r="6189">
          <cell r="K6189">
            <v>2028</v>
          </cell>
          <cell r="X6189">
            <v>128004</v>
          </cell>
          <cell r="AE6189" t="str">
            <v>New Revenue Services</v>
          </cell>
        </row>
        <row r="6190">
          <cell r="K6190">
            <v>2018</v>
          </cell>
          <cell r="X6190">
            <v>0</v>
          </cell>
          <cell r="AE6190" t="str">
            <v>Distribution System Improvements</v>
          </cell>
        </row>
        <row r="6191">
          <cell r="K6191">
            <v>2024</v>
          </cell>
          <cell r="X6191">
            <v>0</v>
          </cell>
          <cell r="AE6191" t="str">
            <v>Misc. Non-Revenue Producing</v>
          </cell>
        </row>
        <row r="6192">
          <cell r="K6192">
            <v>2026</v>
          </cell>
          <cell r="X6192">
            <v>0</v>
          </cell>
          <cell r="AE6192" t="str">
            <v>New Revenue Mains</v>
          </cell>
        </row>
        <row r="6193">
          <cell r="K6193">
            <v>2028</v>
          </cell>
          <cell r="X6193">
            <v>0</v>
          </cell>
          <cell r="AE6193" t="str">
            <v>Misc. Non-Revenue Producing</v>
          </cell>
        </row>
        <row r="6194">
          <cell r="K6194">
            <v>2029</v>
          </cell>
          <cell r="X6194">
            <v>0</v>
          </cell>
          <cell r="AE6194" t="str">
            <v>New Revenue Mains</v>
          </cell>
        </row>
        <row r="6195">
          <cell r="K6195">
            <v>2024</v>
          </cell>
          <cell r="X6195">
            <v>560000</v>
          </cell>
          <cell r="AE6195" t="str">
            <v>Main-Replace Cedar Hills Area</v>
          </cell>
        </row>
        <row r="6196">
          <cell r="K6196">
            <v>2022</v>
          </cell>
          <cell r="X6196">
            <v>0</v>
          </cell>
          <cell r="AE6196" t="str">
            <v>Tools and Shop Equipment</v>
          </cell>
        </row>
        <row r="6197">
          <cell r="K6197">
            <v>2018</v>
          </cell>
          <cell r="X6197">
            <v>-23226.75</v>
          </cell>
          <cell r="AE6197" t="str">
            <v>Transportation Vehicles</v>
          </cell>
        </row>
        <row r="6198">
          <cell r="K6198">
            <v>2024</v>
          </cell>
          <cell r="X6198">
            <v>0</v>
          </cell>
          <cell r="AE6198" t="str">
            <v>Office Equipment</v>
          </cell>
        </row>
        <row r="6199">
          <cell r="K6199">
            <v>2021</v>
          </cell>
          <cell r="X6199">
            <v>2555</v>
          </cell>
          <cell r="AE6199" t="str">
            <v>PPP Main Replacement</v>
          </cell>
        </row>
        <row r="6200">
          <cell r="K6200">
            <v>2024</v>
          </cell>
          <cell r="X6200">
            <v>0</v>
          </cell>
          <cell r="AE6200" t="str">
            <v>Cathodic Protection</v>
          </cell>
        </row>
        <row r="6201">
          <cell r="K6201">
            <v>2028</v>
          </cell>
          <cell r="X6201">
            <v>25596</v>
          </cell>
          <cell r="AE6201" t="str">
            <v>New Revenue Services</v>
          </cell>
        </row>
        <row r="6202">
          <cell r="K6202">
            <v>2022</v>
          </cell>
          <cell r="X6202">
            <v>25128</v>
          </cell>
          <cell r="AE6202" t="str">
            <v>Distribution System Improvements</v>
          </cell>
        </row>
        <row r="6203">
          <cell r="K6203">
            <v>2020</v>
          </cell>
          <cell r="X6203">
            <v>54324</v>
          </cell>
          <cell r="AE6203" t="str">
            <v>Meter/Reg Install - Res</v>
          </cell>
        </row>
        <row r="6204">
          <cell r="K6204">
            <v>2027</v>
          </cell>
          <cell r="X6204">
            <v>0</v>
          </cell>
          <cell r="AE6204" t="str">
            <v>Communication Equipment</v>
          </cell>
        </row>
        <row r="6205">
          <cell r="K6205">
            <v>2026</v>
          </cell>
          <cell r="X6205">
            <v>523788</v>
          </cell>
          <cell r="AE6205" t="str">
            <v>PPP Main Replacement</v>
          </cell>
        </row>
        <row r="6206">
          <cell r="K6206">
            <v>2028</v>
          </cell>
          <cell r="X6206">
            <v>0</v>
          </cell>
          <cell r="AE6206" t="str">
            <v>Misc. Non-Revenue Producing</v>
          </cell>
        </row>
        <row r="6207">
          <cell r="K6207">
            <v>2023</v>
          </cell>
          <cell r="X6207">
            <v>0</v>
          </cell>
          <cell r="AE6207" t="str">
            <v>Transportation Vehicles</v>
          </cell>
        </row>
        <row r="6208">
          <cell r="K6208">
            <v>2018</v>
          </cell>
          <cell r="X6208">
            <v>0</v>
          </cell>
          <cell r="AE6208" t="str">
            <v>Misc. Non-Revenue Producing</v>
          </cell>
        </row>
        <row r="6209">
          <cell r="K6209">
            <v>2021</v>
          </cell>
          <cell r="X6209">
            <v>60000</v>
          </cell>
          <cell r="AE6209" t="str">
            <v>County Line Road Feed - N Gate</v>
          </cell>
        </row>
        <row r="6210">
          <cell r="K6210">
            <v>2019</v>
          </cell>
          <cell r="X6210">
            <v>38951</v>
          </cell>
          <cell r="AE6210" t="str">
            <v>Meter/Reg Install - Comm</v>
          </cell>
        </row>
        <row r="6211">
          <cell r="K6211">
            <v>2029</v>
          </cell>
          <cell r="X6211">
            <v>0</v>
          </cell>
          <cell r="AE6211" t="str">
            <v>PPP Main Replacement</v>
          </cell>
        </row>
        <row r="6212">
          <cell r="K6212">
            <v>2022</v>
          </cell>
          <cell r="X6212">
            <v>0</v>
          </cell>
          <cell r="AE6212" t="str">
            <v>Transportation Vehicles</v>
          </cell>
        </row>
        <row r="6213">
          <cell r="K6213">
            <v>2019</v>
          </cell>
          <cell r="X6213">
            <v>9996</v>
          </cell>
          <cell r="AE6213" t="str">
            <v>Distribution System Improvements</v>
          </cell>
        </row>
        <row r="6214">
          <cell r="K6214">
            <v>2020</v>
          </cell>
          <cell r="X6214">
            <v>26267</v>
          </cell>
          <cell r="AE6214" t="str">
            <v>Service Line Replacements</v>
          </cell>
        </row>
        <row r="6215">
          <cell r="K6215">
            <v>2020</v>
          </cell>
          <cell r="X6215">
            <v>256250.04</v>
          </cell>
          <cell r="AE6215" t="str">
            <v>Measuring and Regulation Station Equipment</v>
          </cell>
        </row>
        <row r="6216">
          <cell r="K6216">
            <v>2021</v>
          </cell>
          <cell r="X6216">
            <v>0</v>
          </cell>
          <cell r="AE6216" t="str">
            <v>Misc. Non-Revenue Producing</v>
          </cell>
        </row>
        <row r="6217">
          <cell r="K6217">
            <v>2019</v>
          </cell>
          <cell r="X6217">
            <v>40007</v>
          </cell>
          <cell r="AE6217" t="str">
            <v>Main Replacements</v>
          </cell>
        </row>
        <row r="6218">
          <cell r="K6218">
            <v>2024</v>
          </cell>
          <cell r="X6218">
            <v>0</v>
          </cell>
          <cell r="AE6218" t="str">
            <v>Power Operated Equipment</v>
          </cell>
        </row>
        <row r="6219">
          <cell r="K6219">
            <v>2018</v>
          </cell>
          <cell r="X6219">
            <v>0</v>
          </cell>
          <cell r="AE6219" t="str">
            <v>Communication Equipment</v>
          </cell>
        </row>
        <row r="6220">
          <cell r="K6220">
            <v>2018</v>
          </cell>
          <cell r="X6220">
            <v>0</v>
          </cell>
          <cell r="AE6220" t="str">
            <v>Power Operated Equipment</v>
          </cell>
        </row>
        <row r="6221">
          <cell r="K6221">
            <v>2026</v>
          </cell>
          <cell r="X6221">
            <v>20000</v>
          </cell>
          <cell r="AE6221" t="str">
            <v>Power Operated Equipment</v>
          </cell>
        </row>
        <row r="6222">
          <cell r="K6222">
            <v>2028</v>
          </cell>
          <cell r="X6222">
            <v>52127</v>
          </cell>
          <cell r="AE6222" t="str">
            <v>Municipal Improvements</v>
          </cell>
        </row>
        <row r="6223">
          <cell r="K6223">
            <v>2024</v>
          </cell>
          <cell r="X6223">
            <v>0</v>
          </cell>
          <cell r="AE6223" t="str">
            <v>Improvements to Property</v>
          </cell>
        </row>
        <row r="6224">
          <cell r="K6224">
            <v>2023</v>
          </cell>
          <cell r="X6224">
            <v>687371</v>
          </cell>
          <cell r="AE6224" t="str">
            <v>PPP Main Replacement</v>
          </cell>
        </row>
        <row r="6225">
          <cell r="K6225">
            <v>2024</v>
          </cell>
          <cell r="X6225">
            <v>222624</v>
          </cell>
          <cell r="AE6225" t="str">
            <v>Main Replacements</v>
          </cell>
        </row>
        <row r="6226">
          <cell r="K6226">
            <v>2024</v>
          </cell>
          <cell r="X6226">
            <v>600000</v>
          </cell>
          <cell r="AE6226" t="str">
            <v>Main-Replace-Fulford to 11th Street</v>
          </cell>
        </row>
        <row r="6227">
          <cell r="K6227">
            <v>2027</v>
          </cell>
          <cell r="X6227">
            <v>9996</v>
          </cell>
          <cell r="AE6227" t="str">
            <v>Meter/Reg Install - Comm</v>
          </cell>
        </row>
        <row r="6228">
          <cell r="K6228">
            <v>2024</v>
          </cell>
          <cell r="X6228">
            <v>0</v>
          </cell>
          <cell r="AE6228" t="str">
            <v>Misc. Non-Revenue Producing</v>
          </cell>
        </row>
        <row r="6229">
          <cell r="K6229">
            <v>2024</v>
          </cell>
          <cell r="X6229">
            <v>0</v>
          </cell>
          <cell r="AE6229" t="str">
            <v>Alternative Fueling Stations</v>
          </cell>
        </row>
        <row r="6230">
          <cell r="K6230">
            <v>2023</v>
          </cell>
          <cell r="X6230">
            <v>92776</v>
          </cell>
          <cell r="AE6230" t="str">
            <v>Transportation Vehicles</v>
          </cell>
        </row>
        <row r="6231">
          <cell r="K6231">
            <v>2022</v>
          </cell>
          <cell r="X6231">
            <v>2208</v>
          </cell>
          <cell r="AE6231" t="str">
            <v>Meter/Reg Install - Res</v>
          </cell>
        </row>
        <row r="6232">
          <cell r="K6232">
            <v>2021</v>
          </cell>
          <cell r="X6232">
            <v>0</v>
          </cell>
          <cell r="AE6232" t="str">
            <v>Service Line Replacements</v>
          </cell>
        </row>
        <row r="6233">
          <cell r="K6233">
            <v>2021</v>
          </cell>
          <cell r="X6233">
            <v>0</v>
          </cell>
          <cell r="AE6233" t="str">
            <v>Office Equipment</v>
          </cell>
        </row>
        <row r="6234">
          <cell r="K6234">
            <v>2021</v>
          </cell>
          <cell r="X6234">
            <v>132</v>
          </cell>
          <cell r="AE6234" t="str">
            <v>PPP Main Replacement</v>
          </cell>
        </row>
        <row r="6235">
          <cell r="K6235">
            <v>2019</v>
          </cell>
          <cell r="X6235">
            <v>12500</v>
          </cell>
          <cell r="AE6235" t="str">
            <v>Replace Trout River Crossing</v>
          </cell>
        </row>
        <row r="6236">
          <cell r="K6236">
            <v>2018</v>
          </cell>
          <cell r="X6236">
            <v>0</v>
          </cell>
          <cell r="AE6236" t="str">
            <v>Regulators</v>
          </cell>
        </row>
        <row r="6237">
          <cell r="K6237">
            <v>2018</v>
          </cell>
          <cell r="X6237">
            <v>0</v>
          </cell>
          <cell r="AE6237" t="str">
            <v>Misc. Non-Revenue Producing</v>
          </cell>
        </row>
        <row r="6238">
          <cell r="K6238">
            <v>2019</v>
          </cell>
          <cell r="X6238">
            <v>4500</v>
          </cell>
          <cell r="AE6238" t="str">
            <v>Meter/Reg Install - Comm</v>
          </cell>
        </row>
        <row r="6239">
          <cell r="K6239">
            <v>2021</v>
          </cell>
          <cell r="X6239">
            <v>10511</v>
          </cell>
          <cell r="AE6239" t="str">
            <v>Main Replacements</v>
          </cell>
        </row>
        <row r="6240">
          <cell r="K6240">
            <v>2024</v>
          </cell>
          <cell r="X6240">
            <v>1164</v>
          </cell>
          <cell r="AE6240" t="str">
            <v>Meter/Reg Install - Comm</v>
          </cell>
        </row>
        <row r="6241">
          <cell r="K6241">
            <v>2028</v>
          </cell>
          <cell r="X6241">
            <v>1085928</v>
          </cell>
          <cell r="AE6241" t="str">
            <v>Municipal Improvements</v>
          </cell>
        </row>
        <row r="6242">
          <cell r="K6242">
            <v>2026</v>
          </cell>
          <cell r="X6242">
            <v>0</v>
          </cell>
          <cell r="AE6242" t="str">
            <v>Misc. Non-Revenue Producing</v>
          </cell>
        </row>
        <row r="6243">
          <cell r="K6243">
            <v>2028</v>
          </cell>
          <cell r="X6243">
            <v>0</v>
          </cell>
          <cell r="AE6243" t="str">
            <v>Office Equipment</v>
          </cell>
        </row>
        <row r="6244">
          <cell r="K6244">
            <v>2027</v>
          </cell>
          <cell r="X6244">
            <v>0</v>
          </cell>
          <cell r="AE6244" t="str">
            <v>Service Line Replacements</v>
          </cell>
        </row>
        <row r="6245">
          <cell r="K6245">
            <v>2018</v>
          </cell>
          <cell r="X6245">
            <v>0</v>
          </cell>
          <cell r="AE6245" t="str">
            <v>Misc. Non-Revenue Producing</v>
          </cell>
        </row>
        <row r="6246">
          <cell r="K6246">
            <v>2025</v>
          </cell>
          <cell r="X6246">
            <v>0</v>
          </cell>
          <cell r="AE6246" t="str">
            <v>Misc. Non-Revenue Producing</v>
          </cell>
        </row>
        <row r="6247">
          <cell r="K6247">
            <v>2022</v>
          </cell>
          <cell r="X6247">
            <v>9720</v>
          </cell>
          <cell r="AE6247" t="str">
            <v>Municipal Improvements</v>
          </cell>
        </row>
        <row r="6248">
          <cell r="K6248">
            <v>2019</v>
          </cell>
          <cell r="X6248">
            <v>16232</v>
          </cell>
          <cell r="AE6248" t="str">
            <v>Tools and Shop Equipment</v>
          </cell>
        </row>
        <row r="6249">
          <cell r="K6249">
            <v>2019</v>
          </cell>
          <cell r="X6249">
            <v>0</v>
          </cell>
          <cell r="AE6249" t="str">
            <v>Transportation Vehicles</v>
          </cell>
        </row>
        <row r="6250">
          <cell r="K6250">
            <v>2019</v>
          </cell>
          <cell r="X6250">
            <v>0</v>
          </cell>
          <cell r="AE6250" t="str">
            <v>New Revenue Mains</v>
          </cell>
        </row>
        <row r="6251">
          <cell r="K6251">
            <v>2021</v>
          </cell>
          <cell r="X6251">
            <v>0</v>
          </cell>
          <cell r="AE6251" t="str">
            <v>Misc. Non-Revenue Producing</v>
          </cell>
        </row>
        <row r="6252">
          <cell r="K6252">
            <v>2029</v>
          </cell>
          <cell r="X6252">
            <v>640.08000000000004</v>
          </cell>
          <cell r="AE6252" t="str">
            <v>Measuring and Regulation Station Equipment</v>
          </cell>
        </row>
        <row r="6253">
          <cell r="K6253">
            <v>2019</v>
          </cell>
          <cell r="X6253">
            <v>0</v>
          </cell>
          <cell r="AE6253" t="str">
            <v>Cathodic Protection</v>
          </cell>
        </row>
        <row r="6254">
          <cell r="K6254">
            <v>2019</v>
          </cell>
          <cell r="X6254">
            <v>0</v>
          </cell>
          <cell r="AE6254" t="str">
            <v>New Revenue Mains</v>
          </cell>
        </row>
        <row r="6255">
          <cell r="K6255">
            <v>2024</v>
          </cell>
          <cell r="X6255">
            <v>0</v>
          </cell>
          <cell r="AE6255" t="str">
            <v>Misc. Non-Revenue Producing</v>
          </cell>
        </row>
        <row r="6256">
          <cell r="K6256">
            <v>2018</v>
          </cell>
          <cell r="X6256">
            <v>0</v>
          </cell>
          <cell r="AE6256" t="str">
            <v>Improvements to Property</v>
          </cell>
        </row>
        <row r="6257">
          <cell r="K6257">
            <v>2026</v>
          </cell>
          <cell r="X6257">
            <v>624432</v>
          </cell>
          <cell r="AE6257" t="str">
            <v>Improvements to Property</v>
          </cell>
        </row>
        <row r="6258">
          <cell r="K6258">
            <v>2023</v>
          </cell>
          <cell r="X6258">
            <v>0</v>
          </cell>
          <cell r="AE6258" t="str">
            <v>Improvements to Property</v>
          </cell>
        </row>
        <row r="6259">
          <cell r="K6259">
            <v>2020</v>
          </cell>
          <cell r="X6259">
            <v>378227</v>
          </cell>
          <cell r="AE6259" t="str">
            <v>New Revenue Services</v>
          </cell>
        </row>
        <row r="6260">
          <cell r="K6260">
            <v>2021</v>
          </cell>
          <cell r="X6260">
            <v>0</v>
          </cell>
          <cell r="AE6260" t="str">
            <v>Testing and Measuring Equipment</v>
          </cell>
        </row>
        <row r="6261">
          <cell r="K6261">
            <v>2018</v>
          </cell>
          <cell r="X6261">
            <v>164905.15</v>
          </cell>
          <cell r="AE6261" t="str">
            <v>Service Line Replacements</v>
          </cell>
        </row>
        <row r="6262">
          <cell r="K6262">
            <v>2028</v>
          </cell>
          <cell r="X6262">
            <v>8316</v>
          </cell>
          <cell r="AE6262" t="str">
            <v>Meter/Reg Install - Comm</v>
          </cell>
        </row>
        <row r="6263">
          <cell r="K6263">
            <v>2020</v>
          </cell>
          <cell r="X6263">
            <v>19956</v>
          </cell>
          <cell r="AE6263" t="str">
            <v>Meter/Reg Install - Comm</v>
          </cell>
        </row>
        <row r="6264">
          <cell r="K6264">
            <v>2018</v>
          </cell>
          <cell r="X6264">
            <v>4743350.17</v>
          </cell>
          <cell r="AE6264" t="str">
            <v>GMS Upgrade to Quorum - FUELS</v>
          </cell>
        </row>
        <row r="6265">
          <cell r="K6265">
            <v>2025</v>
          </cell>
          <cell r="X6265">
            <v>0</v>
          </cell>
          <cell r="AE6265" t="str">
            <v>Power Operated Equipment</v>
          </cell>
        </row>
        <row r="6266">
          <cell r="K6266">
            <v>2019</v>
          </cell>
          <cell r="X6266">
            <v>2499.96</v>
          </cell>
          <cell r="AE6266" t="str">
            <v>Measuring and Regulation Station Equipment</v>
          </cell>
        </row>
        <row r="6267">
          <cell r="K6267">
            <v>2028</v>
          </cell>
          <cell r="X6267">
            <v>28248</v>
          </cell>
          <cell r="AE6267" t="str">
            <v>PPP Main Replacement</v>
          </cell>
        </row>
        <row r="6268">
          <cell r="K6268">
            <v>2028</v>
          </cell>
          <cell r="X6268">
            <v>39360</v>
          </cell>
          <cell r="AE6268" t="str">
            <v>Improvements to Property</v>
          </cell>
        </row>
        <row r="6269">
          <cell r="K6269">
            <v>2029</v>
          </cell>
          <cell r="X6269">
            <v>0</v>
          </cell>
          <cell r="AE6269" t="str">
            <v>PPP Main Replacement</v>
          </cell>
        </row>
        <row r="6270">
          <cell r="K6270">
            <v>2029</v>
          </cell>
          <cell r="X6270">
            <v>0</v>
          </cell>
          <cell r="AE6270" t="str">
            <v>Misc. Non-Revenue Producing</v>
          </cell>
        </row>
        <row r="6271">
          <cell r="K6271">
            <v>2023</v>
          </cell>
          <cell r="X6271">
            <v>28992</v>
          </cell>
          <cell r="AE6271" t="str">
            <v>Improvements to Property</v>
          </cell>
        </row>
        <row r="6272">
          <cell r="K6272">
            <v>2018</v>
          </cell>
          <cell r="X6272">
            <v>720560.95</v>
          </cell>
          <cell r="AE6272" t="str">
            <v>Municipal Improvements</v>
          </cell>
        </row>
        <row r="6273">
          <cell r="K6273">
            <v>2023</v>
          </cell>
          <cell r="X6273">
            <v>0</v>
          </cell>
          <cell r="AE6273" t="str">
            <v>Improvements to Property</v>
          </cell>
        </row>
        <row r="6274">
          <cell r="K6274">
            <v>2018</v>
          </cell>
          <cell r="X6274">
            <v>18500</v>
          </cell>
          <cell r="AE6274" t="str">
            <v>New Revenue Services</v>
          </cell>
        </row>
        <row r="6275">
          <cell r="K6275">
            <v>2028</v>
          </cell>
          <cell r="X6275">
            <v>102407</v>
          </cell>
          <cell r="AE6275" t="str">
            <v>Cathodic Protection</v>
          </cell>
        </row>
        <row r="6276">
          <cell r="K6276">
            <v>2028</v>
          </cell>
          <cell r="X6276">
            <v>390936</v>
          </cell>
          <cell r="AE6276" t="str">
            <v>Municipal Improvements</v>
          </cell>
        </row>
        <row r="6277">
          <cell r="K6277">
            <v>2027</v>
          </cell>
          <cell r="X6277">
            <v>0</v>
          </cell>
          <cell r="AE6277" t="str">
            <v>Power Operated Equipment</v>
          </cell>
        </row>
        <row r="6278">
          <cell r="K6278">
            <v>2026</v>
          </cell>
          <cell r="X6278">
            <v>1680000</v>
          </cell>
          <cell r="AE6278" t="str">
            <v>Main-Replace-Fulford to 11th Street</v>
          </cell>
        </row>
        <row r="6279">
          <cell r="K6279">
            <v>2025</v>
          </cell>
          <cell r="X6279">
            <v>3131172</v>
          </cell>
          <cell r="AE6279" t="str">
            <v>New Revenue Services</v>
          </cell>
        </row>
        <row r="6280">
          <cell r="K6280">
            <v>2022</v>
          </cell>
          <cell r="X6280">
            <v>2616</v>
          </cell>
          <cell r="AE6280" t="str">
            <v>PPP Main Replacement</v>
          </cell>
        </row>
        <row r="6281">
          <cell r="K6281">
            <v>2018</v>
          </cell>
          <cell r="X6281">
            <v>0</v>
          </cell>
          <cell r="AE6281" t="str">
            <v>Panama City Airport-WestRock-Exp</v>
          </cell>
        </row>
        <row r="6282">
          <cell r="K6282">
            <v>2021</v>
          </cell>
          <cell r="X6282">
            <v>0</v>
          </cell>
          <cell r="AE6282" t="str">
            <v>Office Equipment</v>
          </cell>
        </row>
        <row r="6283">
          <cell r="K6283">
            <v>2028</v>
          </cell>
          <cell r="X6283">
            <v>6240</v>
          </cell>
          <cell r="AE6283" t="str">
            <v>Distribution System Improvements</v>
          </cell>
        </row>
        <row r="6284">
          <cell r="K6284">
            <v>2026</v>
          </cell>
          <cell r="X6284">
            <v>59100</v>
          </cell>
          <cell r="AE6284" t="str">
            <v>Municipal Improvements</v>
          </cell>
        </row>
        <row r="6285">
          <cell r="K6285">
            <v>2022</v>
          </cell>
          <cell r="X6285">
            <v>66228</v>
          </cell>
          <cell r="AE6285" t="str">
            <v>Regulators</v>
          </cell>
        </row>
        <row r="6286">
          <cell r="K6286">
            <v>2028</v>
          </cell>
          <cell r="X6286">
            <v>0</v>
          </cell>
          <cell r="AE6286" t="str">
            <v>Alternative Fueling Stations</v>
          </cell>
        </row>
        <row r="6287">
          <cell r="K6287">
            <v>2024</v>
          </cell>
          <cell r="X6287">
            <v>0</v>
          </cell>
          <cell r="AE6287" t="str">
            <v>Misc. Non-Revenue Producing</v>
          </cell>
        </row>
        <row r="6288">
          <cell r="K6288">
            <v>2024</v>
          </cell>
          <cell r="X6288">
            <v>160812</v>
          </cell>
          <cell r="AE6288" t="str">
            <v>Municipal Improvements</v>
          </cell>
        </row>
        <row r="6289">
          <cell r="K6289">
            <v>2027</v>
          </cell>
          <cell r="X6289">
            <v>0</v>
          </cell>
          <cell r="AE6289" t="str">
            <v>Misc. Non-Revenue Producing</v>
          </cell>
        </row>
        <row r="6290">
          <cell r="K6290">
            <v>2021</v>
          </cell>
          <cell r="X6290">
            <v>5384</v>
          </cell>
          <cell r="AE6290" t="str">
            <v>Regulators</v>
          </cell>
        </row>
        <row r="6291">
          <cell r="K6291">
            <v>2022</v>
          </cell>
          <cell r="X6291">
            <v>56568</v>
          </cell>
          <cell r="AE6291" t="str">
            <v>Improvements to Property</v>
          </cell>
        </row>
        <row r="6292">
          <cell r="K6292">
            <v>2020</v>
          </cell>
          <cell r="X6292">
            <v>48456</v>
          </cell>
          <cell r="AE6292" t="str">
            <v>Improvements to Property</v>
          </cell>
        </row>
        <row r="6293">
          <cell r="K6293">
            <v>2018</v>
          </cell>
          <cell r="X6293">
            <v>15250</v>
          </cell>
          <cell r="AE6293" t="str">
            <v>JAX Main Odorizer Tank</v>
          </cell>
        </row>
        <row r="6294">
          <cell r="K6294">
            <v>2019</v>
          </cell>
          <cell r="X6294">
            <v>0</v>
          </cell>
          <cell r="AE6294" t="str">
            <v>Transportation Vehicles</v>
          </cell>
        </row>
        <row r="6295">
          <cell r="K6295">
            <v>2027</v>
          </cell>
          <cell r="X6295">
            <v>0</v>
          </cell>
          <cell r="AE6295" t="str">
            <v>Misc. Non-Revenue Producing</v>
          </cell>
        </row>
        <row r="6296">
          <cell r="K6296">
            <v>2029</v>
          </cell>
          <cell r="X6296">
            <v>1180883</v>
          </cell>
          <cell r="AE6296" t="str">
            <v>New Revenue Services</v>
          </cell>
        </row>
        <row r="6297">
          <cell r="K6297">
            <v>2027</v>
          </cell>
          <cell r="X6297">
            <v>12180</v>
          </cell>
          <cell r="AE6297" t="str">
            <v>Cathodic Protection</v>
          </cell>
        </row>
        <row r="6298">
          <cell r="K6298">
            <v>2023</v>
          </cell>
          <cell r="X6298">
            <v>0</v>
          </cell>
          <cell r="AE6298" t="str">
            <v>Testing and Measuring Equipment</v>
          </cell>
        </row>
        <row r="6299">
          <cell r="K6299">
            <v>2028</v>
          </cell>
          <cell r="X6299">
            <v>764052</v>
          </cell>
          <cell r="AE6299" t="str">
            <v>PPP Main Replacement</v>
          </cell>
        </row>
        <row r="6300">
          <cell r="K6300">
            <v>2021</v>
          </cell>
          <cell r="X6300">
            <v>350000</v>
          </cell>
          <cell r="AE6300" t="str">
            <v>Main-Replace St Joe Hospital</v>
          </cell>
        </row>
        <row r="6301">
          <cell r="K6301">
            <v>2024</v>
          </cell>
          <cell r="X6301">
            <v>115968</v>
          </cell>
          <cell r="AE6301" t="str">
            <v>New Revenue Services</v>
          </cell>
        </row>
        <row r="6302">
          <cell r="K6302">
            <v>2026</v>
          </cell>
          <cell r="X6302">
            <v>13848</v>
          </cell>
          <cell r="AE6302" t="str">
            <v>Distribution System Improvements</v>
          </cell>
        </row>
        <row r="6303">
          <cell r="K6303">
            <v>2027</v>
          </cell>
          <cell r="X6303">
            <v>0</v>
          </cell>
          <cell r="AE6303" t="str">
            <v>Communication Equipment</v>
          </cell>
        </row>
        <row r="6304">
          <cell r="K6304">
            <v>2021</v>
          </cell>
          <cell r="X6304">
            <v>0</v>
          </cell>
          <cell r="AE6304" t="str">
            <v>Alternative Fueling Stations</v>
          </cell>
        </row>
        <row r="6305">
          <cell r="K6305">
            <v>2025</v>
          </cell>
          <cell r="X6305">
            <v>0</v>
          </cell>
          <cell r="AE6305" t="str">
            <v>Cathodic Protection</v>
          </cell>
        </row>
        <row r="6306">
          <cell r="K6306">
            <v>2018</v>
          </cell>
          <cell r="X6306">
            <v>150963.31</v>
          </cell>
          <cell r="AE6306" t="str">
            <v>Regulators</v>
          </cell>
        </row>
        <row r="6307">
          <cell r="K6307">
            <v>2024</v>
          </cell>
          <cell r="X6307">
            <v>13404</v>
          </cell>
          <cell r="AE6307" t="str">
            <v>Municipal Improvements</v>
          </cell>
        </row>
        <row r="6308">
          <cell r="K6308">
            <v>2024</v>
          </cell>
          <cell r="X6308">
            <v>3247140</v>
          </cell>
          <cell r="AE6308" t="str">
            <v>New Revenue Mains</v>
          </cell>
        </row>
        <row r="6309">
          <cell r="K6309">
            <v>2019</v>
          </cell>
          <cell r="X6309">
            <v>0</v>
          </cell>
          <cell r="AE6309" t="str">
            <v>Misc. Non-Revenue Producing</v>
          </cell>
        </row>
        <row r="6310">
          <cell r="K6310">
            <v>2027</v>
          </cell>
          <cell r="X6310">
            <v>0</v>
          </cell>
          <cell r="AE6310" t="str">
            <v>Misc. Non-Revenue Producing</v>
          </cell>
        </row>
        <row r="6311">
          <cell r="K6311">
            <v>2023</v>
          </cell>
          <cell r="X6311">
            <v>0</v>
          </cell>
          <cell r="AE6311" t="str">
            <v>Tools and Shop Equipment</v>
          </cell>
        </row>
        <row r="6312">
          <cell r="K6312">
            <v>2019</v>
          </cell>
          <cell r="X6312">
            <v>2260050</v>
          </cell>
          <cell r="AE6312" t="str">
            <v>Connect Martin Cty &amp; Jupiter Gates</v>
          </cell>
        </row>
        <row r="6313">
          <cell r="K6313">
            <v>2020</v>
          </cell>
          <cell r="X6313">
            <v>1056</v>
          </cell>
          <cell r="AE6313" t="str">
            <v>Meter/Reg Install - Comm</v>
          </cell>
        </row>
        <row r="6314">
          <cell r="K6314">
            <v>2020</v>
          </cell>
          <cell r="X6314">
            <v>105060</v>
          </cell>
          <cell r="AE6314" t="str">
            <v>Service Line Replacements</v>
          </cell>
        </row>
        <row r="6315">
          <cell r="K6315">
            <v>2029</v>
          </cell>
          <cell r="X6315">
            <v>13116</v>
          </cell>
          <cell r="AE6315" t="str">
            <v>New Revenue Mains</v>
          </cell>
        </row>
        <row r="6316">
          <cell r="K6316">
            <v>2022</v>
          </cell>
          <cell r="X6316">
            <v>237000</v>
          </cell>
          <cell r="AE6316" t="str">
            <v>Testing and Measuring Equipment</v>
          </cell>
        </row>
        <row r="6317">
          <cell r="K6317">
            <v>2027</v>
          </cell>
          <cell r="X6317">
            <v>32004</v>
          </cell>
          <cell r="AE6317" t="str">
            <v>Improvements to Property</v>
          </cell>
        </row>
        <row r="6318">
          <cell r="K6318">
            <v>2029</v>
          </cell>
          <cell r="X6318">
            <v>0</v>
          </cell>
          <cell r="AE6318" t="str">
            <v>Transportation Vehicles</v>
          </cell>
        </row>
        <row r="6319">
          <cell r="K6319">
            <v>2026</v>
          </cell>
          <cell r="X6319">
            <v>121836</v>
          </cell>
          <cell r="AE6319" t="str">
            <v>New Revenue Services</v>
          </cell>
        </row>
        <row r="6320">
          <cell r="K6320">
            <v>2019</v>
          </cell>
          <cell r="X6320">
            <v>54000</v>
          </cell>
          <cell r="AE6320" t="str">
            <v>Meter/Reg Install - Res</v>
          </cell>
        </row>
        <row r="6321">
          <cell r="K6321">
            <v>2025</v>
          </cell>
          <cell r="X6321">
            <v>3261636</v>
          </cell>
          <cell r="AE6321" t="str">
            <v>New Revenue Mains</v>
          </cell>
        </row>
        <row r="6322">
          <cell r="K6322">
            <v>2019</v>
          </cell>
          <cell r="X6322">
            <v>0</v>
          </cell>
          <cell r="AE6322" t="str">
            <v>Power Operated Equipment</v>
          </cell>
        </row>
        <row r="6323">
          <cell r="K6323">
            <v>2020</v>
          </cell>
          <cell r="X6323">
            <v>2205000</v>
          </cell>
          <cell r="AE6323" t="str">
            <v>PGS Unbudgeted &amp; Unforeseen</v>
          </cell>
        </row>
        <row r="6324">
          <cell r="K6324">
            <v>2020</v>
          </cell>
          <cell r="X6324">
            <v>129755</v>
          </cell>
          <cell r="AE6324" t="str">
            <v>Meter/Reg Install - Comm</v>
          </cell>
        </row>
        <row r="6325">
          <cell r="K6325">
            <v>2019</v>
          </cell>
          <cell r="X6325">
            <v>3000000</v>
          </cell>
          <cell r="AE6325" t="str">
            <v>MVRS Metering System</v>
          </cell>
        </row>
        <row r="6326">
          <cell r="K6326">
            <v>2018</v>
          </cell>
          <cell r="X6326">
            <v>100000</v>
          </cell>
          <cell r="AE6326" t="str">
            <v>Main Replace-Pottsburg Creek Cross</v>
          </cell>
        </row>
        <row r="6327">
          <cell r="K6327">
            <v>2026</v>
          </cell>
          <cell r="X6327">
            <v>567000</v>
          </cell>
          <cell r="AE6327" t="str">
            <v>Meter/Reg Install - Res</v>
          </cell>
        </row>
        <row r="6328">
          <cell r="K6328">
            <v>2028</v>
          </cell>
          <cell r="X6328">
            <v>0</v>
          </cell>
          <cell r="AE6328" t="str">
            <v>Improvements to Property</v>
          </cell>
        </row>
        <row r="6329">
          <cell r="K6329">
            <v>2022</v>
          </cell>
          <cell r="X6329">
            <v>0</v>
          </cell>
          <cell r="AE6329" t="str">
            <v>Tools and Shop Equipment</v>
          </cell>
        </row>
        <row r="6330">
          <cell r="K6330">
            <v>2027</v>
          </cell>
          <cell r="X6330">
            <v>48743</v>
          </cell>
          <cell r="AE6330" t="str">
            <v>Main Replacements</v>
          </cell>
        </row>
        <row r="6331">
          <cell r="K6331">
            <v>2018</v>
          </cell>
          <cell r="X6331">
            <v>75000</v>
          </cell>
          <cell r="AE6331" t="str">
            <v>Measuring and Regulation Station Equipment</v>
          </cell>
        </row>
        <row r="6332">
          <cell r="K6332">
            <v>2022</v>
          </cell>
          <cell r="X6332">
            <v>55188</v>
          </cell>
          <cell r="AE6332" t="str">
            <v>Service Line Replacements</v>
          </cell>
        </row>
        <row r="6333">
          <cell r="K6333">
            <v>2019</v>
          </cell>
          <cell r="X6333">
            <v>0</v>
          </cell>
          <cell r="AE6333" t="str">
            <v>Reimbursable Construction</v>
          </cell>
        </row>
        <row r="6334">
          <cell r="K6334">
            <v>2018</v>
          </cell>
          <cell r="X6334">
            <v>842882</v>
          </cell>
          <cell r="AE6334" t="str">
            <v>Loxahatchee Rd-Hillsboro Canal Impr</v>
          </cell>
        </row>
        <row r="6335">
          <cell r="K6335">
            <v>2026</v>
          </cell>
          <cell r="X6335">
            <v>0</v>
          </cell>
          <cell r="AE6335" t="str">
            <v>Alternative Fueling Stations</v>
          </cell>
        </row>
        <row r="6336">
          <cell r="K6336">
            <v>2027</v>
          </cell>
          <cell r="X6336">
            <v>0</v>
          </cell>
          <cell r="AE6336" t="str">
            <v>Misc. Non-Revenue Producing</v>
          </cell>
        </row>
        <row r="6337">
          <cell r="K6337">
            <v>2023</v>
          </cell>
          <cell r="X6337">
            <v>113136</v>
          </cell>
          <cell r="AE6337" t="str">
            <v>Service Line Replacements</v>
          </cell>
        </row>
        <row r="6338">
          <cell r="K6338">
            <v>2028</v>
          </cell>
          <cell r="X6338">
            <v>76800</v>
          </cell>
          <cell r="AE6338" t="str">
            <v>Cathodic Protection</v>
          </cell>
        </row>
        <row r="6339">
          <cell r="K6339">
            <v>2029</v>
          </cell>
          <cell r="X6339">
            <v>17280</v>
          </cell>
          <cell r="AE6339" t="str">
            <v>Meter/Reg Install - Res</v>
          </cell>
        </row>
        <row r="6340">
          <cell r="K6340">
            <v>2021</v>
          </cell>
          <cell r="X6340">
            <v>55188</v>
          </cell>
          <cell r="AE6340" t="str">
            <v>Improvements to Property</v>
          </cell>
        </row>
        <row r="6341">
          <cell r="K6341">
            <v>2019</v>
          </cell>
          <cell r="X6341">
            <v>0</v>
          </cell>
          <cell r="AE6341" t="str">
            <v>Misc. Non-Revenue Producing</v>
          </cell>
        </row>
        <row r="6342">
          <cell r="K6342">
            <v>2023</v>
          </cell>
          <cell r="X6342">
            <v>0</v>
          </cell>
          <cell r="AE6342" t="str">
            <v>Improvements to Property</v>
          </cell>
        </row>
        <row r="6343">
          <cell r="K6343">
            <v>2029</v>
          </cell>
          <cell r="X6343">
            <v>673104</v>
          </cell>
          <cell r="AE6343" t="str">
            <v>Meter/Reg Install - Res</v>
          </cell>
        </row>
        <row r="6344">
          <cell r="K6344">
            <v>2019</v>
          </cell>
          <cell r="X6344">
            <v>2190707</v>
          </cell>
          <cell r="AE6344" t="str">
            <v>PPP Main Replacement</v>
          </cell>
        </row>
        <row r="6345">
          <cell r="K6345">
            <v>2021</v>
          </cell>
          <cell r="X6345">
            <v>0</v>
          </cell>
          <cell r="AE6345" t="str">
            <v>Power Operated Equipment</v>
          </cell>
        </row>
        <row r="6346">
          <cell r="K6346">
            <v>2025</v>
          </cell>
          <cell r="X6346">
            <v>0</v>
          </cell>
          <cell r="AE6346" t="str">
            <v>Communication Equipment</v>
          </cell>
        </row>
        <row r="6347">
          <cell r="K6347">
            <v>2020</v>
          </cell>
          <cell r="X6347">
            <v>90000</v>
          </cell>
          <cell r="AE6347" t="str">
            <v>Main-Alafaya Trail</v>
          </cell>
        </row>
        <row r="6348">
          <cell r="K6348">
            <v>2020</v>
          </cell>
          <cell r="X6348">
            <v>0</v>
          </cell>
          <cell r="AE6348" t="str">
            <v>Alternative Fueling Stations</v>
          </cell>
        </row>
        <row r="6349">
          <cell r="K6349">
            <v>2025</v>
          </cell>
          <cell r="X6349">
            <v>0</v>
          </cell>
          <cell r="AE6349" t="str">
            <v>Office Equipment</v>
          </cell>
        </row>
        <row r="6350">
          <cell r="K6350">
            <v>2023</v>
          </cell>
          <cell r="X6350">
            <v>2267</v>
          </cell>
          <cell r="AE6350" t="str">
            <v>Meter/Reg Install - Res</v>
          </cell>
        </row>
        <row r="6351">
          <cell r="K6351">
            <v>2018</v>
          </cell>
          <cell r="X6351">
            <v>0</v>
          </cell>
          <cell r="AE6351" t="str">
            <v>Improvements to Property</v>
          </cell>
        </row>
        <row r="6352">
          <cell r="K6352">
            <v>2024</v>
          </cell>
          <cell r="X6352">
            <v>29712</v>
          </cell>
          <cell r="AE6352" t="str">
            <v>Tools and Shop Equipment</v>
          </cell>
        </row>
        <row r="6353">
          <cell r="K6353">
            <v>2023</v>
          </cell>
          <cell r="X6353">
            <v>0</v>
          </cell>
          <cell r="AE6353" t="str">
            <v>Testing and Measuring Equipment</v>
          </cell>
        </row>
        <row r="6354">
          <cell r="K6354">
            <v>2023</v>
          </cell>
          <cell r="X6354">
            <v>0</v>
          </cell>
          <cell r="AE6354" t="str">
            <v>Transportation Vehicles</v>
          </cell>
        </row>
        <row r="6355">
          <cell r="K6355">
            <v>2028</v>
          </cell>
          <cell r="X6355">
            <v>39683</v>
          </cell>
          <cell r="AE6355" t="str">
            <v>Cathodic Protection</v>
          </cell>
        </row>
        <row r="6356">
          <cell r="K6356">
            <v>2023</v>
          </cell>
          <cell r="X6356">
            <v>2267</v>
          </cell>
          <cell r="AE6356" t="str">
            <v>New Revenue Services</v>
          </cell>
        </row>
        <row r="6357">
          <cell r="K6357">
            <v>2026</v>
          </cell>
          <cell r="X6357">
            <v>625044</v>
          </cell>
          <cell r="AE6357" t="str">
            <v>Meter/Reg Install - Res</v>
          </cell>
        </row>
        <row r="6358">
          <cell r="K6358">
            <v>2024</v>
          </cell>
          <cell r="X6358">
            <v>0</v>
          </cell>
          <cell r="AE6358" t="str">
            <v>Power Operated Equipment</v>
          </cell>
        </row>
        <row r="6359">
          <cell r="K6359">
            <v>2019</v>
          </cell>
          <cell r="X6359">
            <v>0</v>
          </cell>
          <cell r="AE6359" t="str">
            <v>Service Line Replacements</v>
          </cell>
        </row>
        <row r="6360">
          <cell r="K6360">
            <v>2025</v>
          </cell>
          <cell r="X6360">
            <v>2735232</v>
          </cell>
          <cell r="AE6360" t="str">
            <v>PPP Main Replacement</v>
          </cell>
        </row>
        <row r="6361">
          <cell r="K6361">
            <v>2018</v>
          </cell>
          <cell r="X6361">
            <v>0</v>
          </cell>
          <cell r="AE6361" t="str">
            <v>Misc. Non-Revenue Producing</v>
          </cell>
        </row>
        <row r="6362">
          <cell r="K6362">
            <v>2019</v>
          </cell>
          <cell r="X6362">
            <v>84050</v>
          </cell>
          <cell r="AE6362" t="str">
            <v>Transportation Vehicles</v>
          </cell>
        </row>
        <row r="6363">
          <cell r="K6363">
            <v>2018</v>
          </cell>
          <cell r="X6363">
            <v>19558.41</v>
          </cell>
          <cell r="AE6363" t="str">
            <v>Tools and Shop Equipment</v>
          </cell>
        </row>
        <row r="6364">
          <cell r="K6364">
            <v>2020</v>
          </cell>
          <cell r="X6364">
            <v>9737.52</v>
          </cell>
          <cell r="AE6364" t="str">
            <v>Measuring and Regulation Station Equipment</v>
          </cell>
        </row>
        <row r="6365">
          <cell r="K6365">
            <v>2028</v>
          </cell>
          <cell r="X6365">
            <v>0</v>
          </cell>
          <cell r="AE6365" t="str">
            <v>Misc. Non-Revenue Producing</v>
          </cell>
        </row>
        <row r="6366">
          <cell r="K6366">
            <v>2019</v>
          </cell>
          <cell r="X6366">
            <v>73540</v>
          </cell>
          <cell r="AE6366" t="str">
            <v>Transportation Vehicles</v>
          </cell>
        </row>
        <row r="6367">
          <cell r="K6367">
            <v>2029</v>
          </cell>
          <cell r="X6367">
            <v>0</v>
          </cell>
          <cell r="AE6367" t="str">
            <v>Office Equipment</v>
          </cell>
        </row>
        <row r="6368">
          <cell r="K6368">
            <v>2018</v>
          </cell>
          <cell r="X6368">
            <v>200266.37</v>
          </cell>
          <cell r="AE6368" t="str">
            <v>Municipal Improvements</v>
          </cell>
        </row>
        <row r="6369">
          <cell r="K6369">
            <v>2018</v>
          </cell>
          <cell r="X6369">
            <v>505000</v>
          </cell>
          <cell r="AE6369" t="str">
            <v>Gate-Brooksville Orifice Meter</v>
          </cell>
        </row>
        <row r="6370">
          <cell r="K6370">
            <v>2022</v>
          </cell>
          <cell r="X6370">
            <v>28284</v>
          </cell>
          <cell r="AE6370" t="str">
            <v>Improvements to Property</v>
          </cell>
        </row>
        <row r="6371">
          <cell r="K6371">
            <v>2027</v>
          </cell>
          <cell r="X6371">
            <v>0</v>
          </cell>
          <cell r="AE6371" t="str">
            <v>Alternative Fueling Stations</v>
          </cell>
        </row>
        <row r="6372">
          <cell r="K6372">
            <v>2025</v>
          </cell>
          <cell r="X6372">
            <v>0</v>
          </cell>
          <cell r="AE6372" t="str">
            <v>Office Equipment</v>
          </cell>
        </row>
        <row r="6373">
          <cell r="K6373">
            <v>2021</v>
          </cell>
          <cell r="X6373">
            <v>551904</v>
          </cell>
          <cell r="AE6373" t="str">
            <v>Improvements to Property</v>
          </cell>
        </row>
        <row r="6374">
          <cell r="K6374">
            <v>2020</v>
          </cell>
          <cell r="X6374">
            <v>154000</v>
          </cell>
          <cell r="AE6374" t="str">
            <v>Office Equipment</v>
          </cell>
        </row>
        <row r="6375">
          <cell r="K6375">
            <v>2028</v>
          </cell>
          <cell r="X6375">
            <v>296604.96000000002</v>
          </cell>
          <cell r="AE6375" t="str">
            <v>Measuring and Regulation Station Equipment</v>
          </cell>
        </row>
        <row r="6376">
          <cell r="K6376">
            <v>2025</v>
          </cell>
          <cell r="X6376">
            <v>0</v>
          </cell>
          <cell r="AE6376" t="str">
            <v>Communication Equipment</v>
          </cell>
        </row>
        <row r="6377">
          <cell r="K6377">
            <v>2021</v>
          </cell>
          <cell r="X6377">
            <v>0</v>
          </cell>
          <cell r="AE6377" t="str">
            <v>Communication Equipment</v>
          </cell>
        </row>
        <row r="6378">
          <cell r="K6378">
            <v>2019</v>
          </cell>
          <cell r="X6378">
            <v>0</v>
          </cell>
          <cell r="AE6378" t="str">
            <v>Misc. Non-Revenue Producing</v>
          </cell>
        </row>
        <row r="6379">
          <cell r="K6379">
            <v>2027</v>
          </cell>
          <cell r="X6379">
            <v>24972</v>
          </cell>
          <cell r="AE6379" t="str">
            <v>New Revenue Services</v>
          </cell>
        </row>
        <row r="6380">
          <cell r="K6380">
            <v>2028</v>
          </cell>
          <cell r="X6380">
            <v>0</v>
          </cell>
          <cell r="AE6380" t="str">
            <v>Office Equipment</v>
          </cell>
        </row>
        <row r="6381">
          <cell r="K6381">
            <v>2018</v>
          </cell>
          <cell r="X6381">
            <v>0</v>
          </cell>
          <cell r="AE6381" t="str">
            <v>Improvements to Property</v>
          </cell>
        </row>
        <row r="6382">
          <cell r="K6382">
            <v>2026</v>
          </cell>
          <cell r="X6382">
            <v>4495860</v>
          </cell>
          <cell r="AE6382" t="str">
            <v>New Revenue Mains</v>
          </cell>
        </row>
        <row r="6383">
          <cell r="K6383">
            <v>2027</v>
          </cell>
          <cell r="X6383">
            <v>0</v>
          </cell>
          <cell r="AE6383" t="str">
            <v>Transportation Vehicles</v>
          </cell>
        </row>
        <row r="6384">
          <cell r="K6384">
            <v>2025</v>
          </cell>
          <cell r="X6384">
            <v>0</v>
          </cell>
          <cell r="AE6384" t="str">
            <v>Tools and Shop Equipment</v>
          </cell>
        </row>
        <row r="6385">
          <cell r="K6385">
            <v>2018</v>
          </cell>
          <cell r="X6385">
            <v>0</v>
          </cell>
          <cell r="AE6385" t="str">
            <v>Cast Iron/Bare Steel Main Repl.</v>
          </cell>
        </row>
        <row r="6386">
          <cell r="K6386">
            <v>2022</v>
          </cell>
          <cell r="X6386">
            <v>0</v>
          </cell>
          <cell r="AE6386" t="str">
            <v>Improvements to Property</v>
          </cell>
        </row>
        <row r="6387">
          <cell r="K6387">
            <v>2024</v>
          </cell>
          <cell r="X6387">
            <v>0</v>
          </cell>
          <cell r="AE6387" t="str">
            <v>Regulators</v>
          </cell>
        </row>
        <row r="6388">
          <cell r="K6388">
            <v>2018</v>
          </cell>
          <cell r="X6388">
            <v>7098783.4400000004</v>
          </cell>
          <cell r="AE6388" t="str">
            <v>Cast Iron/Bare Steel Main Repl.</v>
          </cell>
        </row>
        <row r="6389">
          <cell r="K6389">
            <v>2018</v>
          </cell>
          <cell r="X6389">
            <v>0</v>
          </cell>
          <cell r="AE6389" t="str">
            <v>PPP Main Replacement</v>
          </cell>
        </row>
        <row r="6390">
          <cell r="K6390">
            <v>2021</v>
          </cell>
          <cell r="X6390">
            <v>1900000</v>
          </cell>
          <cell r="AE6390" t="str">
            <v>Replace Trout River Crossing</v>
          </cell>
        </row>
        <row r="6391">
          <cell r="K6391">
            <v>2021</v>
          </cell>
          <cell r="X6391">
            <v>163691</v>
          </cell>
          <cell r="AE6391" t="str">
            <v>Meter/Reg Install - Comm</v>
          </cell>
        </row>
        <row r="6392">
          <cell r="K6392">
            <v>2027</v>
          </cell>
          <cell r="X6392">
            <v>3589547</v>
          </cell>
          <cell r="AE6392" t="str">
            <v>PPP Main Replacement</v>
          </cell>
        </row>
        <row r="6393">
          <cell r="K6393">
            <v>2022</v>
          </cell>
          <cell r="X6393">
            <v>52428</v>
          </cell>
          <cell r="AE6393" t="str">
            <v>Meter/Reg Install - Comm</v>
          </cell>
        </row>
        <row r="6394">
          <cell r="K6394">
            <v>2019</v>
          </cell>
          <cell r="X6394">
            <v>80004</v>
          </cell>
          <cell r="AE6394" t="str">
            <v>Main Replacements</v>
          </cell>
        </row>
        <row r="6395">
          <cell r="K6395">
            <v>2021</v>
          </cell>
          <cell r="X6395">
            <v>105060</v>
          </cell>
          <cell r="AE6395" t="str">
            <v>Main Replacements</v>
          </cell>
        </row>
        <row r="6396">
          <cell r="K6396">
            <v>2027</v>
          </cell>
          <cell r="X6396">
            <v>393396</v>
          </cell>
          <cell r="AE6396" t="str">
            <v>Meter/Reg Install - Res</v>
          </cell>
        </row>
        <row r="6397">
          <cell r="K6397">
            <v>2029</v>
          </cell>
          <cell r="X6397">
            <v>0</v>
          </cell>
          <cell r="AE6397" t="str">
            <v>Tools and Shop Equipment</v>
          </cell>
        </row>
        <row r="6398">
          <cell r="K6398">
            <v>2020</v>
          </cell>
          <cell r="X6398">
            <v>529200</v>
          </cell>
          <cell r="AE6398" t="str">
            <v>Municipal Improvements</v>
          </cell>
        </row>
        <row r="6399">
          <cell r="K6399">
            <v>2028</v>
          </cell>
          <cell r="X6399">
            <v>0</v>
          </cell>
          <cell r="AE6399" t="str">
            <v>Power Operated Equipment</v>
          </cell>
        </row>
        <row r="6400">
          <cell r="K6400">
            <v>2028</v>
          </cell>
          <cell r="X6400">
            <v>0</v>
          </cell>
          <cell r="AE6400" t="str">
            <v>Misc. Non-Revenue Producing</v>
          </cell>
        </row>
        <row r="6401">
          <cell r="K6401">
            <v>2028</v>
          </cell>
          <cell r="X6401">
            <v>345624</v>
          </cell>
          <cell r="AE6401" t="str">
            <v>Meter/Reg Install - Res</v>
          </cell>
        </row>
        <row r="6402">
          <cell r="K6402">
            <v>2019</v>
          </cell>
          <cell r="X6402">
            <v>0</v>
          </cell>
          <cell r="AE6402" t="str">
            <v>Main Replace-Pottsburg Creek Cross</v>
          </cell>
        </row>
        <row r="6403">
          <cell r="K6403">
            <v>2018</v>
          </cell>
          <cell r="X6403">
            <v>4929</v>
          </cell>
          <cell r="AE6403" t="str">
            <v>Testing and Measuring Equipment</v>
          </cell>
        </row>
        <row r="6404">
          <cell r="K6404">
            <v>2023</v>
          </cell>
          <cell r="X6404">
            <v>0</v>
          </cell>
          <cell r="AE6404" t="str">
            <v>Power Operated Equipment</v>
          </cell>
        </row>
        <row r="6405">
          <cell r="K6405">
            <v>2026</v>
          </cell>
          <cell r="X6405">
            <v>4279271</v>
          </cell>
          <cell r="AE6405" t="str">
            <v>New Revenue Services</v>
          </cell>
        </row>
        <row r="6406">
          <cell r="K6406">
            <v>2026</v>
          </cell>
          <cell r="X6406">
            <v>5940</v>
          </cell>
          <cell r="AE6406" t="str">
            <v>Distribution System Improvements</v>
          </cell>
        </row>
        <row r="6407">
          <cell r="K6407">
            <v>2018</v>
          </cell>
          <cell r="X6407">
            <v>740896.42</v>
          </cell>
          <cell r="AE6407" t="str">
            <v>Meter/Reg Install - Comm</v>
          </cell>
        </row>
        <row r="6408">
          <cell r="K6408">
            <v>2026</v>
          </cell>
          <cell r="X6408">
            <v>0</v>
          </cell>
          <cell r="AE6408" t="str">
            <v>Improvements to Property</v>
          </cell>
        </row>
        <row r="6409">
          <cell r="K6409">
            <v>2025</v>
          </cell>
          <cell r="X6409">
            <v>550854.36</v>
          </cell>
          <cell r="AE6409" t="str">
            <v>Measuring and Regulation Station Equipment</v>
          </cell>
        </row>
        <row r="6410">
          <cell r="K6410">
            <v>2027</v>
          </cell>
          <cell r="X6410">
            <v>0</v>
          </cell>
          <cell r="AE6410" t="str">
            <v>Alternative Fueling Stations</v>
          </cell>
        </row>
        <row r="6411">
          <cell r="K6411">
            <v>2023</v>
          </cell>
          <cell r="X6411">
            <v>0</v>
          </cell>
          <cell r="AE6411" t="str">
            <v>Testing and Measuring Equipment</v>
          </cell>
        </row>
        <row r="6412">
          <cell r="K6412">
            <v>2025</v>
          </cell>
          <cell r="X6412">
            <v>30456</v>
          </cell>
          <cell r="AE6412" t="str">
            <v>Tools and Shop Equipment</v>
          </cell>
        </row>
        <row r="6413">
          <cell r="K6413">
            <v>2021</v>
          </cell>
          <cell r="X6413">
            <v>532512</v>
          </cell>
          <cell r="AE6413" t="str">
            <v>Municipal Improvements</v>
          </cell>
        </row>
        <row r="6414">
          <cell r="K6414">
            <v>2022</v>
          </cell>
          <cell r="X6414">
            <v>600000</v>
          </cell>
          <cell r="AE6414" t="str">
            <v>Main-Replace-Fulford to 11th Street</v>
          </cell>
        </row>
        <row r="6415">
          <cell r="K6415">
            <v>2018</v>
          </cell>
          <cell r="X6415">
            <v>-5458.17</v>
          </cell>
          <cell r="AE6415" t="str">
            <v>Transportation Vehicles</v>
          </cell>
        </row>
        <row r="6416">
          <cell r="K6416">
            <v>2023</v>
          </cell>
          <cell r="X6416">
            <v>524311.07999999996</v>
          </cell>
          <cell r="AE6416" t="str">
            <v>Measuring and Regulation Station Equipment</v>
          </cell>
        </row>
        <row r="6417">
          <cell r="K6417">
            <v>2022</v>
          </cell>
          <cell r="X6417">
            <v>0</v>
          </cell>
          <cell r="AE6417" t="str">
            <v>Regulators</v>
          </cell>
        </row>
        <row r="6418">
          <cell r="K6418">
            <v>2028</v>
          </cell>
          <cell r="X6418">
            <v>276443</v>
          </cell>
          <cell r="AE6418" t="str">
            <v>Distribution System Improvements</v>
          </cell>
        </row>
        <row r="6419">
          <cell r="K6419">
            <v>2025</v>
          </cell>
          <cell r="X6419">
            <v>56280</v>
          </cell>
          <cell r="AE6419" t="str">
            <v>Municipal Improvements</v>
          </cell>
        </row>
        <row r="6420">
          <cell r="K6420">
            <v>2019</v>
          </cell>
          <cell r="X6420">
            <v>0</v>
          </cell>
          <cell r="AE6420" t="str">
            <v>Misc. Non-Revenue Producing</v>
          </cell>
        </row>
        <row r="6421">
          <cell r="K6421">
            <v>2025</v>
          </cell>
          <cell r="X6421">
            <v>60924</v>
          </cell>
          <cell r="AE6421" t="str">
            <v>Improvements to Property</v>
          </cell>
        </row>
        <row r="6422">
          <cell r="K6422">
            <v>2027</v>
          </cell>
          <cell r="X6422">
            <v>1558515</v>
          </cell>
          <cell r="AE6422" t="str">
            <v>Deerfield Beach - Upgrade</v>
          </cell>
        </row>
        <row r="6423">
          <cell r="K6423">
            <v>2028</v>
          </cell>
          <cell r="X6423">
            <v>0</v>
          </cell>
          <cell r="AE6423" t="str">
            <v>Transportation Vehicles</v>
          </cell>
        </row>
        <row r="6424">
          <cell r="K6424">
            <v>2028</v>
          </cell>
          <cell r="X6424">
            <v>0</v>
          </cell>
          <cell r="AE6424" t="str">
            <v>Improvements to Property</v>
          </cell>
        </row>
        <row r="6425">
          <cell r="K6425">
            <v>2023</v>
          </cell>
          <cell r="X6425">
            <v>33947</v>
          </cell>
          <cell r="AE6425" t="str">
            <v>Regulators</v>
          </cell>
        </row>
        <row r="6426">
          <cell r="K6426">
            <v>2022</v>
          </cell>
          <cell r="X6426">
            <v>0</v>
          </cell>
          <cell r="AE6426" t="str">
            <v>Improvements to Property</v>
          </cell>
        </row>
        <row r="6427">
          <cell r="K6427">
            <v>2022</v>
          </cell>
          <cell r="X6427">
            <v>0</v>
          </cell>
          <cell r="AE6427" t="str">
            <v>Service Line Replacements</v>
          </cell>
        </row>
        <row r="6428">
          <cell r="K6428">
            <v>2028</v>
          </cell>
          <cell r="X6428">
            <v>0</v>
          </cell>
          <cell r="AE6428" t="str">
            <v>Misc. Non-Revenue Producing</v>
          </cell>
        </row>
        <row r="6429">
          <cell r="K6429">
            <v>2018</v>
          </cell>
          <cell r="X6429">
            <v>846450</v>
          </cell>
          <cell r="AE6429" t="str">
            <v>Holmes Beach to Anna Maria Impv</v>
          </cell>
        </row>
        <row r="6430">
          <cell r="K6430">
            <v>2027</v>
          </cell>
          <cell r="X6430">
            <v>0</v>
          </cell>
          <cell r="AE6430" t="str">
            <v>Regulators</v>
          </cell>
        </row>
        <row r="6431">
          <cell r="K6431">
            <v>2027</v>
          </cell>
          <cell r="X6431">
            <v>20000</v>
          </cell>
          <cell r="AE6431" t="str">
            <v>Power Operated Equipment</v>
          </cell>
        </row>
        <row r="6432">
          <cell r="K6432">
            <v>2018</v>
          </cell>
          <cell r="X6432">
            <v>245231.44</v>
          </cell>
          <cell r="AE6432" t="str">
            <v>Gate-Miami Gate Upgrade</v>
          </cell>
        </row>
        <row r="6433">
          <cell r="K6433">
            <v>2024</v>
          </cell>
          <cell r="X6433">
            <v>0</v>
          </cell>
          <cell r="AE6433" t="str">
            <v>Measuring and Regulation Station Equipment</v>
          </cell>
        </row>
        <row r="6434">
          <cell r="K6434">
            <v>2028</v>
          </cell>
          <cell r="X6434">
            <v>0</v>
          </cell>
          <cell r="AE6434" t="str">
            <v>Tools and Shop Equipment</v>
          </cell>
        </row>
        <row r="6435">
          <cell r="K6435">
            <v>2029</v>
          </cell>
          <cell r="X6435">
            <v>0</v>
          </cell>
          <cell r="AE6435" t="str">
            <v>Testing and Measuring Equipment</v>
          </cell>
        </row>
        <row r="6436">
          <cell r="K6436">
            <v>2025</v>
          </cell>
          <cell r="X6436">
            <v>248435</v>
          </cell>
          <cell r="AE6436" t="str">
            <v>Meter/Reg Install - Comm</v>
          </cell>
        </row>
        <row r="6437">
          <cell r="K6437">
            <v>2029</v>
          </cell>
          <cell r="X6437">
            <v>6720</v>
          </cell>
          <cell r="AE6437" t="str">
            <v>Improvements to Property</v>
          </cell>
        </row>
        <row r="6438">
          <cell r="K6438">
            <v>2026</v>
          </cell>
          <cell r="X6438">
            <v>0</v>
          </cell>
          <cell r="AE6438" t="str">
            <v>Misc. Non-Revenue Producing</v>
          </cell>
        </row>
        <row r="6439">
          <cell r="K6439">
            <v>2018</v>
          </cell>
          <cell r="X6439">
            <v>1906779.31</v>
          </cell>
          <cell r="AE6439" t="str">
            <v>Main Replace-Orient Road in Tampa</v>
          </cell>
        </row>
        <row r="6440">
          <cell r="K6440">
            <v>2023</v>
          </cell>
          <cell r="X6440">
            <v>3563940</v>
          </cell>
          <cell r="AE6440" t="str">
            <v>New Revenue Services</v>
          </cell>
        </row>
        <row r="6441">
          <cell r="K6441">
            <v>2028</v>
          </cell>
          <cell r="X6441">
            <v>9216</v>
          </cell>
          <cell r="AE6441" t="str">
            <v>Distribution System Improvements</v>
          </cell>
        </row>
        <row r="6442">
          <cell r="K6442">
            <v>2022</v>
          </cell>
          <cell r="X6442">
            <v>1128</v>
          </cell>
          <cell r="AE6442" t="str">
            <v>Tools and Shop Equipment</v>
          </cell>
        </row>
        <row r="6443">
          <cell r="K6443">
            <v>2024</v>
          </cell>
          <cell r="X6443">
            <v>0</v>
          </cell>
          <cell r="AE6443" t="str">
            <v>Distribution System Improvements</v>
          </cell>
        </row>
        <row r="6444">
          <cell r="K6444">
            <v>2023</v>
          </cell>
          <cell r="X6444">
            <v>745068</v>
          </cell>
          <cell r="AE6444" t="str">
            <v>New Revenue Services</v>
          </cell>
        </row>
        <row r="6445">
          <cell r="K6445">
            <v>2024</v>
          </cell>
          <cell r="X6445">
            <v>5796</v>
          </cell>
          <cell r="AE6445" t="str">
            <v>Regulators</v>
          </cell>
        </row>
        <row r="6446">
          <cell r="K6446">
            <v>2027</v>
          </cell>
          <cell r="X6446">
            <v>3933923</v>
          </cell>
          <cell r="AE6446" t="str">
            <v>New Revenue Services</v>
          </cell>
        </row>
        <row r="6447">
          <cell r="K6447">
            <v>2026</v>
          </cell>
          <cell r="X6447">
            <v>0</v>
          </cell>
          <cell r="AE6447" t="str">
            <v>Misc. Non-Revenue Producing</v>
          </cell>
        </row>
        <row r="6448">
          <cell r="K6448">
            <v>2020</v>
          </cell>
          <cell r="X6448">
            <v>200000</v>
          </cell>
          <cell r="AE6448" t="str">
            <v>Main-Replace Cedar Hills Area</v>
          </cell>
        </row>
        <row r="6449">
          <cell r="K6449">
            <v>2023</v>
          </cell>
          <cell r="X6449">
            <v>11315</v>
          </cell>
          <cell r="AE6449" t="str">
            <v>Cathodic Protection</v>
          </cell>
        </row>
        <row r="6450">
          <cell r="K6450">
            <v>2023</v>
          </cell>
          <cell r="X6450">
            <v>244320</v>
          </cell>
          <cell r="AE6450" t="str">
            <v>Distribution System Improvements</v>
          </cell>
        </row>
        <row r="6451">
          <cell r="K6451">
            <v>2023</v>
          </cell>
          <cell r="X6451">
            <v>88248</v>
          </cell>
          <cell r="AE6451" t="str">
            <v>Cathodic Protection</v>
          </cell>
        </row>
        <row r="6452">
          <cell r="K6452">
            <v>2025</v>
          </cell>
          <cell r="X6452">
            <v>0</v>
          </cell>
          <cell r="AE6452" t="str">
            <v>Office Equipment</v>
          </cell>
        </row>
        <row r="6453">
          <cell r="K6453">
            <v>2027</v>
          </cell>
          <cell r="X6453">
            <v>0</v>
          </cell>
          <cell r="AE6453" t="str">
            <v>Power Operated Equipment</v>
          </cell>
        </row>
        <row r="6454">
          <cell r="K6454">
            <v>2029</v>
          </cell>
          <cell r="X6454">
            <v>0</v>
          </cell>
          <cell r="AE6454" t="str">
            <v>Tools and Shop Equipment</v>
          </cell>
        </row>
        <row r="6455">
          <cell r="K6455">
            <v>2027</v>
          </cell>
          <cell r="X6455">
            <v>0</v>
          </cell>
          <cell r="AE6455" t="str">
            <v>Office Equipment</v>
          </cell>
        </row>
        <row r="6456">
          <cell r="K6456">
            <v>2024</v>
          </cell>
          <cell r="X6456">
            <v>125243</v>
          </cell>
          <cell r="AE6456" t="str">
            <v>Meter/Reg Install - Res</v>
          </cell>
        </row>
        <row r="6457">
          <cell r="K6457">
            <v>2026</v>
          </cell>
          <cell r="X6457">
            <v>0</v>
          </cell>
          <cell r="AE6457" t="str">
            <v>Service Line Replacements</v>
          </cell>
        </row>
        <row r="6458">
          <cell r="K6458">
            <v>2018</v>
          </cell>
          <cell r="X6458">
            <v>223680.83</v>
          </cell>
          <cell r="AE6458" t="str">
            <v>Municipal Improvements</v>
          </cell>
        </row>
        <row r="6459">
          <cell r="K6459">
            <v>2022</v>
          </cell>
          <cell r="X6459">
            <v>565700</v>
          </cell>
          <cell r="AE6459" t="str">
            <v>Transportation Vehicles</v>
          </cell>
        </row>
        <row r="6460">
          <cell r="K6460">
            <v>2021</v>
          </cell>
          <cell r="X6460">
            <v>249528</v>
          </cell>
          <cell r="AE6460" t="str">
            <v>Distribution System Improvements</v>
          </cell>
        </row>
        <row r="6461">
          <cell r="K6461">
            <v>2025</v>
          </cell>
          <cell r="X6461">
            <v>1740</v>
          </cell>
          <cell r="AE6461" t="str">
            <v>Meter/Reg Install - Res</v>
          </cell>
        </row>
        <row r="6462">
          <cell r="K6462">
            <v>2020</v>
          </cell>
          <cell r="X6462">
            <v>0</v>
          </cell>
          <cell r="AE6462" t="str">
            <v>Regulators</v>
          </cell>
        </row>
        <row r="6463">
          <cell r="K6463">
            <v>2022</v>
          </cell>
          <cell r="X6463">
            <v>0</v>
          </cell>
          <cell r="AE6463" t="str">
            <v>Alternative Fueling Stations</v>
          </cell>
        </row>
        <row r="6464">
          <cell r="K6464">
            <v>2029</v>
          </cell>
          <cell r="X6464">
            <v>0</v>
          </cell>
          <cell r="AE6464" t="str">
            <v>Transportation Vehicles</v>
          </cell>
        </row>
        <row r="6465">
          <cell r="K6465">
            <v>2028</v>
          </cell>
          <cell r="X6465">
            <v>0</v>
          </cell>
          <cell r="AE6465" t="str">
            <v>Office Equipment</v>
          </cell>
        </row>
        <row r="6466">
          <cell r="K6466">
            <v>2026</v>
          </cell>
          <cell r="X6466">
            <v>0</v>
          </cell>
          <cell r="AE6466" t="str">
            <v>Improvements to Property</v>
          </cell>
        </row>
        <row r="6467">
          <cell r="K6467">
            <v>2026</v>
          </cell>
          <cell r="X6467">
            <v>5646257.2800000003</v>
          </cell>
          <cell r="AE6467" t="str">
            <v>Measuring and Regulation Station Equipment</v>
          </cell>
        </row>
        <row r="6468">
          <cell r="K6468">
            <v>2026</v>
          </cell>
          <cell r="X6468">
            <v>1396000</v>
          </cell>
          <cell r="AE6468" t="str">
            <v>Windows OS Upgrade - 2025/2026</v>
          </cell>
        </row>
        <row r="6469">
          <cell r="K6469">
            <v>2027</v>
          </cell>
          <cell r="X6469">
            <v>63984</v>
          </cell>
          <cell r="AE6469" t="str">
            <v>PPP Main Replacement</v>
          </cell>
        </row>
        <row r="6470">
          <cell r="K6470">
            <v>2021</v>
          </cell>
          <cell r="X6470">
            <v>475000</v>
          </cell>
          <cell r="AE6470" t="str">
            <v>Coral Springs Backfeed</v>
          </cell>
        </row>
        <row r="6471">
          <cell r="K6471">
            <v>2018</v>
          </cell>
          <cell r="X6471">
            <v>4585</v>
          </cell>
          <cell r="AE6471" t="str">
            <v>Regulators</v>
          </cell>
        </row>
        <row r="6472">
          <cell r="K6472">
            <v>2018</v>
          </cell>
          <cell r="X6472">
            <v>9400</v>
          </cell>
          <cell r="AE6472" t="str">
            <v>Meter/Reg Install - Res</v>
          </cell>
        </row>
        <row r="6473">
          <cell r="K6473">
            <v>2021</v>
          </cell>
          <cell r="X6473">
            <v>0</v>
          </cell>
          <cell r="AE6473" t="str">
            <v>Transportation Vehicles</v>
          </cell>
        </row>
        <row r="6474">
          <cell r="K6474">
            <v>2022</v>
          </cell>
          <cell r="X6474">
            <v>0</v>
          </cell>
          <cell r="AE6474" t="str">
            <v>Misc. Non-Revenue Producing</v>
          </cell>
        </row>
        <row r="6475">
          <cell r="K6475">
            <v>2022</v>
          </cell>
          <cell r="X6475">
            <v>0</v>
          </cell>
          <cell r="AE6475" t="str">
            <v>Misc. Non-Revenue Producing</v>
          </cell>
        </row>
        <row r="6476">
          <cell r="K6476">
            <v>2025</v>
          </cell>
          <cell r="X6476">
            <v>0</v>
          </cell>
          <cell r="AE6476" t="str">
            <v>Misc. Non-Revenue Producing</v>
          </cell>
        </row>
        <row r="6477">
          <cell r="K6477">
            <v>2025</v>
          </cell>
          <cell r="X6477">
            <v>118872</v>
          </cell>
          <cell r="AE6477" t="str">
            <v>New Revenue Services</v>
          </cell>
        </row>
        <row r="6478">
          <cell r="K6478">
            <v>2019</v>
          </cell>
          <cell r="X6478">
            <v>0</v>
          </cell>
          <cell r="AE6478" t="str">
            <v>Communication Equipment</v>
          </cell>
        </row>
        <row r="6479">
          <cell r="K6479">
            <v>2021</v>
          </cell>
          <cell r="X6479">
            <v>0</v>
          </cell>
          <cell r="AE6479" t="str">
            <v>New Revenue Mains</v>
          </cell>
        </row>
        <row r="6480">
          <cell r="K6480">
            <v>2025</v>
          </cell>
          <cell r="X6480">
            <v>0</v>
          </cell>
          <cell r="AE6480" t="str">
            <v>Testing and Measuring Equipment</v>
          </cell>
        </row>
        <row r="6481">
          <cell r="K6481">
            <v>2020</v>
          </cell>
          <cell r="X6481">
            <v>33599</v>
          </cell>
          <cell r="AE6481" t="str">
            <v>PPP Main Replacement</v>
          </cell>
        </row>
        <row r="6482">
          <cell r="K6482">
            <v>2024</v>
          </cell>
          <cell r="X6482">
            <v>175799</v>
          </cell>
          <cell r="AE6482" t="str">
            <v>PPP Main Replacement</v>
          </cell>
        </row>
        <row r="6483">
          <cell r="K6483">
            <v>2020</v>
          </cell>
          <cell r="X6483">
            <v>0</v>
          </cell>
          <cell r="AE6483" t="str">
            <v>Tools and Shop Equipment</v>
          </cell>
        </row>
        <row r="6484">
          <cell r="K6484">
            <v>2028</v>
          </cell>
          <cell r="X6484">
            <v>0</v>
          </cell>
          <cell r="AE6484" t="str">
            <v>PPP Main Replacement</v>
          </cell>
        </row>
        <row r="6485">
          <cell r="K6485">
            <v>2020</v>
          </cell>
          <cell r="X6485">
            <v>0</v>
          </cell>
          <cell r="AE6485" t="str">
            <v>Cathodic Protection</v>
          </cell>
        </row>
        <row r="6486">
          <cell r="K6486">
            <v>2020</v>
          </cell>
          <cell r="X6486">
            <v>0</v>
          </cell>
          <cell r="AE6486" t="str">
            <v>Regulators</v>
          </cell>
        </row>
        <row r="6487">
          <cell r="K6487">
            <v>2024</v>
          </cell>
          <cell r="X6487">
            <v>2828.52</v>
          </cell>
          <cell r="AE6487" t="str">
            <v>Measuring and Regulation Station Equipment</v>
          </cell>
        </row>
        <row r="6488">
          <cell r="K6488">
            <v>2020</v>
          </cell>
          <cell r="X6488">
            <v>0</v>
          </cell>
          <cell r="AE6488" t="str">
            <v>Tools and Shop Equipment</v>
          </cell>
        </row>
        <row r="6489">
          <cell r="K6489">
            <v>2022</v>
          </cell>
          <cell r="X6489">
            <v>51156</v>
          </cell>
          <cell r="AE6489" t="str">
            <v>Distribution System Improvements</v>
          </cell>
        </row>
        <row r="6490">
          <cell r="K6490">
            <v>2022</v>
          </cell>
          <cell r="X6490">
            <v>3312</v>
          </cell>
          <cell r="AE6490" t="str">
            <v>Meter/Reg Install - Res</v>
          </cell>
        </row>
        <row r="6491">
          <cell r="K6491">
            <v>2027</v>
          </cell>
          <cell r="X6491">
            <v>0</v>
          </cell>
          <cell r="AE6491" t="str">
            <v>Office Equipment</v>
          </cell>
        </row>
        <row r="6492">
          <cell r="K6492">
            <v>2021</v>
          </cell>
          <cell r="X6492">
            <v>21012</v>
          </cell>
          <cell r="AE6492" t="str">
            <v>Main Replacements</v>
          </cell>
        </row>
        <row r="6493">
          <cell r="K6493">
            <v>2028</v>
          </cell>
          <cell r="X6493">
            <v>2556</v>
          </cell>
          <cell r="AE6493" t="str">
            <v>New Revenue Services</v>
          </cell>
        </row>
        <row r="6494">
          <cell r="K6494">
            <v>2027</v>
          </cell>
          <cell r="X6494">
            <v>1116959</v>
          </cell>
          <cell r="AE6494" t="str">
            <v>Municipal Improvements</v>
          </cell>
        </row>
        <row r="6495">
          <cell r="K6495">
            <v>2029</v>
          </cell>
          <cell r="X6495">
            <v>304020</v>
          </cell>
          <cell r="AE6495" t="str">
            <v>Distribution System Improvements</v>
          </cell>
        </row>
        <row r="6496">
          <cell r="K6496">
            <v>2019</v>
          </cell>
          <cell r="X6496">
            <v>50964</v>
          </cell>
          <cell r="AE6496" t="str">
            <v>Power Operated Equipment</v>
          </cell>
        </row>
        <row r="6497">
          <cell r="K6497">
            <v>2020</v>
          </cell>
          <cell r="X6497">
            <v>192372</v>
          </cell>
          <cell r="AE6497" t="str">
            <v>Distribution System Improvements</v>
          </cell>
        </row>
        <row r="6498">
          <cell r="K6498">
            <v>2023</v>
          </cell>
          <cell r="X6498">
            <v>580415</v>
          </cell>
          <cell r="AE6498" t="str">
            <v>Meter/Reg Install - Res</v>
          </cell>
        </row>
        <row r="6499">
          <cell r="K6499">
            <v>2018</v>
          </cell>
          <cell r="X6499">
            <v>400000</v>
          </cell>
          <cell r="AE6499" t="str">
            <v>Main-Replace Ortega River Crossing</v>
          </cell>
        </row>
        <row r="6500">
          <cell r="K6500">
            <v>2022</v>
          </cell>
          <cell r="X6500">
            <v>69456</v>
          </cell>
          <cell r="AE6500" t="str">
            <v>Municipal Improvements</v>
          </cell>
        </row>
        <row r="6501">
          <cell r="K6501">
            <v>2025</v>
          </cell>
          <cell r="X6501">
            <v>5220</v>
          </cell>
          <cell r="AE6501" t="str">
            <v>Meter/Reg Install - Comm</v>
          </cell>
        </row>
        <row r="6502">
          <cell r="K6502">
            <v>2018</v>
          </cell>
          <cell r="X6502">
            <v>145803</v>
          </cell>
          <cell r="AE6502" t="str">
            <v>Cathodic Protection</v>
          </cell>
        </row>
        <row r="6503">
          <cell r="K6503">
            <v>2022</v>
          </cell>
          <cell r="X6503">
            <v>0</v>
          </cell>
          <cell r="AE6503" t="str">
            <v>Communication Equipment</v>
          </cell>
        </row>
        <row r="6504">
          <cell r="K6504">
            <v>2026</v>
          </cell>
          <cell r="X6504">
            <v>177288</v>
          </cell>
          <cell r="AE6504" t="str">
            <v>Municipal Improvements</v>
          </cell>
        </row>
        <row r="6505">
          <cell r="K6505">
            <v>2027</v>
          </cell>
          <cell r="X6505">
            <v>12491</v>
          </cell>
          <cell r="AE6505" t="str">
            <v>Cathodic Protection</v>
          </cell>
        </row>
        <row r="6506">
          <cell r="K6506">
            <v>2018</v>
          </cell>
          <cell r="X6506">
            <v>1000</v>
          </cell>
          <cell r="AE6506" t="str">
            <v>Distribution System Improvements</v>
          </cell>
        </row>
        <row r="6507">
          <cell r="K6507">
            <v>2018</v>
          </cell>
          <cell r="X6507">
            <v>0</v>
          </cell>
          <cell r="AE6507" t="str">
            <v>Office Equipment</v>
          </cell>
        </row>
        <row r="6508">
          <cell r="K6508">
            <v>2027</v>
          </cell>
          <cell r="X6508">
            <v>0</v>
          </cell>
          <cell r="AE6508" t="str">
            <v>Power Operated Equipment</v>
          </cell>
        </row>
        <row r="6509">
          <cell r="K6509">
            <v>2028</v>
          </cell>
          <cell r="X6509">
            <v>0</v>
          </cell>
          <cell r="AE6509" t="str">
            <v>New Revenue Mains</v>
          </cell>
        </row>
        <row r="6510">
          <cell r="K6510">
            <v>2028</v>
          </cell>
          <cell r="X6510">
            <v>1116959</v>
          </cell>
          <cell r="AE6510" t="str">
            <v>Municipal Improvements</v>
          </cell>
        </row>
        <row r="6511">
          <cell r="K6511">
            <v>2023</v>
          </cell>
          <cell r="X6511">
            <v>0</v>
          </cell>
          <cell r="AE6511" t="str">
            <v>New Revenue Mains</v>
          </cell>
        </row>
        <row r="6512">
          <cell r="K6512">
            <v>2018</v>
          </cell>
          <cell r="X6512">
            <v>400000</v>
          </cell>
          <cell r="AE6512" t="str">
            <v>Main Replace-Pottsburg Creek Cross</v>
          </cell>
        </row>
        <row r="6513">
          <cell r="K6513">
            <v>2024</v>
          </cell>
          <cell r="X6513">
            <v>23196</v>
          </cell>
          <cell r="AE6513" t="str">
            <v>New Revenue Services</v>
          </cell>
        </row>
        <row r="6514">
          <cell r="K6514">
            <v>2025</v>
          </cell>
          <cell r="X6514">
            <v>0</v>
          </cell>
          <cell r="AE6514" t="str">
            <v>Misc. Non-Revenue Producing</v>
          </cell>
        </row>
        <row r="6515">
          <cell r="K6515">
            <v>2019</v>
          </cell>
          <cell r="X6515">
            <v>367722</v>
          </cell>
          <cell r="AE6515" t="str">
            <v>Transportation Vehicles</v>
          </cell>
        </row>
        <row r="6516">
          <cell r="K6516">
            <v>2027</v>
          </cell>
          <cell r="X6516">
            <v>0</v>
          </cell>
          <cell r="AE6516" t="str">
            <v>Misc. Non-Revenue Producing</v>
          </cell>
        </row>
        <row r="6517">
          <cell r="K6517">
            <v>2019</v>
          </cell>
          <cell r="X6517">
            <v>71250</v>
          </cell>
          <cell r="AE6517" t="str">
            <v>Measuring and Regulation Station Equipment</v>
          </cell>
        </row>
        <row r="6518">
          <cell r="K6518">
            <v>2026</v>
          </cell>
          <cell r="X6518">
            <v>116000</v>
          </cell>
          <cell r="AE6518" t="str">
            <v>Power Operated Equipment</v>
          </cell>
        </row>
        <row r="6519">
          <cell r="K6519">
            <v>2023</v>
          </cell>
          <cell r="X6519">
            <v>144</v>
          </cell>
          <cell r="AE6519" t="str">
            <v>PPP Main Replacement</v>
          </cell>
        </row>
        <row r="6520">
          <cell r="K6520">
            <v>2020</v>
          </cell>
          <cell r="X6520">
            <v>20124</v>
          </cell>
          <cell r="AE6520" t="str">
            <v>Distribution System Improvements</v>
          </cell>
        </row>
        <row r="6521">
          <cell r="K6521">
            <v>2021</v>
          </cell>
          <cell r="X6521">
            <v>475000</v>
          </cell>
          <cell r="AE6521" t="str">
            <v>Howey-in-the Hill Line Replacement</v>
          </cell>
        </row>
        <row r="6522">
          <cell r="K6522">
            <v>2019</v>
          </cell>
          <cell r="X6522">
            <v>0</v>
          </cell>
          <cell r="AE6522" t="str">
            <v>WesPac LNG - Port Miami</v>
          </cell>
        </row>
        <row r="6523">
          <cell r="K6523">
            <v>2027</v>
          </cell>
          <cell r="X6523">
            <v>0</v>
          </cell>
          <cell r="AE6523" t="str">
            <v>Testing and Measuring Equipment</v>
          </cell>
        </row>
        <row r="6524">
          <cell r="K6524">
            <v>2025</v>
          </cell>
          <cell r="X6524">
            <v>189000</v>
          </cell>
          <cell r="AE6524" t="str">
            <v>Cathodic Protection</v>
          </cell>
        </row>
        <row r="6525">
          <cell r="K6525">
            <v>2025</v>
          </cell>
          <cell r="X6525">
            <v>0</v>
          </cell>
          <cell r="AE6525" t="str">
            <v>Communication Equipment</v>
          </cell>
        </row>
        <row r="6526">
          <cell r="K6526">
            <v>2025</v>
          </cell>
          <cell r="X6526">
            <v>0</v>
          </cell>
          <cell r="AE6526" t="str">
            <v>Service Line Replacements</v>
          </cell>
        </row>
        <row r="6527">
          <cell r="K6527">
            <v>2018</v>
          </cell>
          <cell r="X6527">
            <v>42780</v>
          </cell>
          <cell r="AE6527" t="str">
            <v>Improvements to Property</v>
          </cell>
        </row>
        <row r="6528">
          <cell r="K6528">
            <v>2024</v>
          </cell>
          <cell r="X6528">
            <v>0</v>
          </cell>
          <cell r="AE6528" t="str">
            <v>Regulators</v>
          </cell>
        </row>
        <row r="6529">
          <cell r="K6529">
            <v>2029</v>
          </cell>
          <cell r="X6529">
            <v>0</v>
          </cell>
          <cell r="AE6529" t="str">
            <v>Misc. Non-Revenue Producing</v>
          </cell>
        </row>
        <row r="6530">
          <cell r="K6530">
            <v>2020</v>
          </cell>
          <cell r="X6530">
            <v>466595</v>
          </cell>
          <cell r="AE6530" t="str">
            <v>PPP Main Replacement</v>
          </cell>
        </row>
        <row r="6531">
          <cell r="K6531">
            <v>2024</v>
          </cell>
          <cell r="X6531">
            <v>0</v>
          </cell>
          <cell r="AE6531" t="str">
            <v>Testing and Measuring Equipment</v>
          </cell>
        </row>
        <row r="6532">
          <cell r="K6532">
            <v>2024</v>
          </cell>
          <cell r="X6532">
            <v>2850000</v>
          </cell>
          <cell r="AE6532" t="str">
            <v>Measuring and Regulation Station Equipment</v>
          </cell>
        </row>
        <row r="6533">
          <cell r="K6533">
            <v>2028</v>
          </cell>
          <cell r="X6533">
            <v>0</v>
          </cell>
          <cell r="AE6533" t="str">
            <v>Improvements to Property</v>
          </cell>
        </row>
        <row r="6534">
          <cell r="K6534">
            <v>2025</v>
          </cell>
          <cell r="X6534">
            <v>1220000</v>
          </cell>
          <cell r="AE6534" t="str">
            <v>Windows OS Upgrade - 2025/2026</v>
          </cell>
        </row>
        <row r="6535">
          <cell r="K6535">
            <v>2022</v>
          </cell>
          <cell r="X6535">
            <v>583440</v>
          </cell>
          <cell r="AE6535" t="str">
            <v>Municipal Improvements</v>
          </cell>
        </row>
        <row r="6536">
          <cell r="K6536">
            <v>2024</v>
          </cell>
          <cell r="X6536">
            <v>0</v>
          </cell>
          <cell r="AE6536" t="str">
            <v>Improvements to Property</v>
          </cell>
        </row>
        <row r="6537">
          <cell r="K6537">
            <v>2023</v>
          </cell>
          <cell r="X6537">
            <v>0</v>
          </cell>
          <cell r="AE6537" t="str">
            <v>Testing and Measuring Equipment</v>
          </cell>
        </row>
        <row r="6538">
          <cell r="K6538">
            <v>2029</v>
          </cell>
          <cell r="X6538">
            <v>0</v>
          </cell>
          <cell r="AE6538" t="str">
            <v>Tools and Shop Equipment</v>
          </cell>
        </row>
        <row r="6539">
          <cell r="K6539">
            <v>2027</v>
          </cell>
          <cell r="X6539">
            <v>6396</v>
          </cell>
          <cell r="AE6539" t="str">
            <v>Improvements to Property</v>
          </cell>
        </row>
        <row r="6540">
          <cell r="K6540">
            <v>2025</v>
          </cell>
          <cell r="X6540">
            <v>938064</v>
          </cell>
          <cell r="AE6540" t="str">
            <v>Municipal Improvements</v>
          </cell>
        </row>
        <row r="6541">
          <cell r="K6541">
            <v>2028</v>
          </cell>
          <cell r="X6541">
            <v>0</v>
          </cell>
          <cell r="AE6541" t="str">
            <v>Tools and Shop Equipment</v>
          </cell>
        </row>
        <row r="6542">
          <cell r="K6542">
            <v>2027</v>
          </cell>
          <cell r="X6542">
            <v>4352288</v>
          </cell>
          <cell r="AE6542" t="str">
            <v>Meters</v>
          </cell>
        </row>
        <row r="6543">
          <cell r="K6543">
            <v>2021</v>
          </cell>
          <cell r="X6543">
            <v>232559</v>
          </cell>
          <cell r="AE6543" t="str">
            <v>Distribution System Improvements</v>
          </cell>
        </row>
        <row r="6544">
          <cell r="K6544">
            <v>2026</v>
          </cell>
          <cell r="X6544">
            <v>0</v>
          </cell>
          <cell r="AE6544" t="str">
            <v>New Revenue Mains</v>
          </cell>
        </row>
        <row r="6545">
          <cell r="K6545">
            <v>2027</v>
          </cell>
          <cell r="X6545">
            <v>48743</v>
          </cell>
          <cell r="AE6545" t="str">
            <v>Main Replacements</v>
          </cell>
        </row>
        <row r="6546">
          <cell r="K6546">
            <v>2028</v>
          </cell>
          <cell r="X6546">
            <v>0</v>
          </cell>
          <cell r="AE6546" t="str">
            <v>Testing and Measuring Equipment</v>
          </cell>
        </row>
        <row r="6547">
          <cell r="K6547">
            <v>2023</v>
          </cell>
          <cell r="X6547">
            <v>0</v>
          </cell>
          <cell r="AE6547" t="str">
            <v>Misc. Non-Revenue Producing</v>
          </cell>
        </row>
        <row r="6548">
          <cell r="K6548">
            <v>2026</v>
          </cell>
          <cell r="X6548">
            <v>0</v>
          </cell>
          <cell r="AE6548" t="str">
            <v>Testing and Measuring Equipment</v>
          </cell>
        </row>
        <row r="6549">
          <cell r="K6549">
            <v>2029</v>
          </cell>
          <cell r="X6549">
            <v>0</v>
          </cell>
          <cell r="AE6549" t="str">
            <v>Power Operated Equipment</v>
          </cell>
        </row>
        <row r="6550">
          <cell r="K6550">
            <v>2018</v>
          </cell>
          <cell r="X6550">
            <v>0</v>
          </cell>
          <cell r="AE6550" t="str">
            <v>PPP Main Replacement</v>
          </cell>
        </row>
        <row r="6551">
          <cell r="K6551">
            <v>2028</v>
          </cell>
          <cell r="X6551">
            <v>0</v>
          </cell>
          <cell r="AE6551" t="str">
            <v>Transportation Vehicles</v>
          </cell>
        </row>
        <row r="6552">
          <cell r="K6552">
            <v>2021</v>
          </cell>
          <cell r="X6552">
            <v>25128</v>
          </cell>
          <cell r="AE6552" t="str">
            <v>Distribution System Improvements</v>
          </cell>
        </row>
        <row r="6553">
          <cell r="K6553">
            <v>2026</v>
          </cell>
          <cell r="X6553">
            <v>112931</v>
          </cell>
          <cell r="AE6553" t="str">
            <v>Distribution System Improvements</v>
          </cell>
        </row>
        <row r="6554">
          <cell r="K6554">
            <v>2025</v>
          </cell>
          <cell r="X6554">
            <v>208020</v>
          </cell>
          <cell r="AE6554" t="str">
            <v>Cathodic Protection</v>
          </cell>
        </row>
        <row r="6555">
          <cell r="K6555">
            <v>2019</v>
          </cell>
          <cell r="X6555">
            <v>0</v>
          </cell>
          <cell r="AE6555" t="str">
            <v>Office Equipment</v>
          </cell>
        </row>
        <row r="6556">
          <cell r="K6556">
            <v>2027</v>
          </cell>
          <cell r="X6556">
            <v>6096</v>
          </cell>
          <cell r="AE6556" t="str">
            <v>Distribution System Improvements</v>
          </cell>
        </row>
        <row r="6557">
          <cell r="K6557">
            <v>2020</v>
          </cell>
          <cell r="X6557">
            <v>143688</v>
          </cell>
          <cell r="AE6557" t="str">
            <v>Distribution System Improvements</v>
          </cell>
        </row>
        <row r="6558">
          <cell r="K6558">
            <v>2019</v>
          </cell>
          <cell r="X6558">
            <v>6073200.04</v>
          </cell>
          <cell r="AE6558" t="str">
            <v>Cast Iron/Bare Steel Main Repl.</v>
          </cell>
        </row>
        <row r="6559">
          <cell r="K6559">
            <v>2018</v>
          </cell>
          <cell r="X6559">
            <v>445228.4</v>
          </cell>
          <cell r="AE6559" t="str">
            <v>Meter/Reg Install - Res</v>
          </cell>
        </row>
        <row r="6560">
          <cell r="K6560">
            <v>2028</v>
          </cell>
          <cell r="X6560">
            <v>10212</v>
          </cell>
          <cell r="AE6560" t="str">
            <v>PPP Main Replacement</v>
          </cell>
        </row>
        <row r="6561">
          <cell r="K6561">
            <v>2023</v>
          </cell>
          <cell r="X6561">
            <v>0</v>
          </cell>
          <cell r="AE6561" t="str">
            <v>Tools and Shop Equipment</v>
          </cell>
        </row>
        <row r="6562">
          <cell r="K6562">
            <v>2021</v>
          </cell>
          <cell r="X6562">
            <v>0</v>
          </cell>
          <cell r="AE6562" t="str">
            <v>Transportation Vehicles</v>
          </cell>
        </row>
        <row r="6563">
          <cell r="K6563">
            <v>2018</v>
          </cell>
          <cell r="X6563">
            <v>0</v>
          </cell>
          <cell r="AE6563" t="str">
            <v>Misc. Non-Revenue Producing</v>
          </cell>
        </row>
        <row r="6564">
          <cell r="K6564">
            <v>2023</v>
          </cell>
          <cell r="X6564">
            <v>0</v>
          </cell>
          <cell r="AE6564" t="str">
            <v>New Revenue Mains</v>
          </cell>
        </row>
        <row r="6565">
          <cell r="K6565">
            <v>2018</v>
          </cell>
          <cell r="X6565">
            <v>80000</v>
          </cell>
          <cell r="AE6565" t="str">
            <v>Measuring and Regulation Station Equipment</v>
          </cell>
        </row>
        <row r="6566">
          <cell r="K6566">
            <v>2027</v>
          </cell>
          <cell r="X6566">
            <v>0</v>
          </cell>
          <cell r="AE6566" t="str">
            <v>Misc. Non-Revenue Producing</v>
          </cell>
        </row>
        <row r="6567">
          <cell r="K6567">
            <v>2019</v>
          </cell>
          <cell r="X6567">
            <v>0</v>
          </cell>
          <cell r="AE6567" t="str">
            <v>Cast Iron/Bare Steel Main Repl.</v>
          </cell>
        </row>
        <row r="6568">
          <cell r="K6568">
            <v>2026</v>
          </cell>
          <cell r="X6568">
            <v>2803608</v>
          </cell>
          <cell r="AE6568" t="str">
            <v>PPP Main Replacement</v>
          </cell>
        </row>
        <row r="6569">
          <cell r="K6569">
            <v>2028</v>
          </cell>
          <cell r="X6569">
            <v>239879</v>
          </cell>
          <cell r="AE6569" t="str">
            <v>Distribution System Improvements</v>
          </cell>
        </row>
        <row r="6570">
          <cell r="K6570">
            <v>2023</v>
          </cell>
          <cell r="X6570">
            <v>0</v>
          </cell>
          <cell r="AE6570" t="str">
            <v>Reimbursable Construction</v>
          </cell>
        </row>
        <row r="6571">
          <cell r="K6571">
            <v>2021</v>
          </cell>
          <cell r="X6571">
            <v>0</v>
          </cell>
          <cell r="AE6571" t="str">
            <v>Testing and Measuring Equipment</v>
          </cell>
        </row>
        <row r="6572">
          <cell r="K6572">
            <v>2023</v>
          </cell>
          <cell r="X6572">
            <v>407315</v>
          </cell>
          <cell r="AE6572" t="str">
            <v>New Revenue Services</v>
          </cell>
        </row>
        <row r="6573">
          <cell r="K6573">
            <v>2022</v>
          </cell>
          <cell r="X6573">
            <v>0</v>
          </cell>
          <cell r="AE6573" t="str">
            <v>Office Equipment</v>
          </cell>
        </row>
        <row r="6574">
          <cell r="K6574">
            <v>2027</v>
          </cell>
          <cell r="X6574">
            <v>4569</v>
          </cell>
          <cell r="AE6574" t="str">
            <v>Measuring and Regulation Station Equipment</v>
          </cell>
        </row>
        <row r="6575">
          <cell r="K6575">
            <v>2023</v>
          </cell>
          <cell r="X6575">
            <v>35075</v>
          </cell>
          <cell r="AE6575" t="str">
            <v>Cathodic Protection</v>
          </cell>
        </row>
        <row r="6576">
          <cell r="K6576">
            <v>2026</v>
          </cell>
          <cell r="X6576">
            <v>0</v>
          </cell>
          <cell r="AE6576" t="str">
            <v>Power Operated Equipment</v>
          </cell>
        </row>
        <row r="6577">
          <cell r="K6577">
            <v>2019</v>
          </cell>
          <cell r="X6577">
            <v>0</v>
          </cell>
          <cell r="AE6577" t="str">
            <v>Testing and Measuring Equipment</v>
          </cell>
        </row>
        <row r="6578">
          <cell r="K6578">
            <v>2021</v>
          </cell>
          <cell r="X6578">
            <v>0</v>
          </cell>
          <cell r="AE6578" t="str">
            <v>Transportation Vehicles</v>
          </cell>
        </row>
        <row r="6579">
          <cell r="K6579">
            <v>2019</v>
          </cell>
          <cell r="X6579">
            <v>20004</v>
          </cell>
          <cell r="AE6579" t="str">
            <v>Main Replacements</v>
          </cell>
        </row>
        <row r="6580">
          <cell r="K6580">
            <v>2028</v>
          </cell>
          <cell r="X6580">
            <v>499548</v>
          </cell>
          <cell r="AE6580" t="str">
            <v>New Revenue Services</v>
          </cell>
        </row>
        <row r="6581">
          <cell r="K6581">
            <v>2018</v>
          </cell>
          <cell r="X6581">
            <v>0</v>
          </cell>
          <cell r="AE6581" t="str">
            <v>Regulators</v>
          </cell>
        </row>
        <row r="6582">
          <cell r="K6582">
            <v>2020</v>
          </cell>
          <cell r="X6582">
            <v>0</v>
          </cell>
          <cell r="AE6582" t="str">
            <v>Cathodic Protection</v>
          </cell>
        </row>
        <row r="6583">
          <cell r="K6583">
            <v>2018</v>
          </cell>
          <cell r="X6583">
            <v>-140.56</v>
          </cell>
          <cell r="AE6583" t="str">
            <v>Improvements to Property</v>
          </cell>
        </row>
        <row r="6584">
          <cell r="K6584">
            <v>2026</v>
          </cell>
          <cell r="X6584">
            <v>541103</v>
          </cell>
          <cell r="AE6584" t="str">
            <v>PPP Main Replacement</v>
          </cell>
        </row>
        <row r="6585">
          <cell r="K6585">
            <v>2025</v>
          </cell>
          <cell r="X6585">
            <v>964872</v>
          </cell>
          <cell r="AE6585" t="str">
            <v>Municipal Improvements</v>
          </cell>
        </row>
        <row r="6586">
          <cell r="K6586">
            <v>2022</v>
          </cell>
          <cell r="X6586">
            <v>41940</v>
          </cell>
          <cell r="AE6586" t="str">
            <v>Meter/Reg Install - Comm</v>
          </cell>
        </row>
        <row r="6587">
          <cell r="K6587">
            <v>2028</v>
          </cell>
          <cell r="X6587">
            <v>0</v>
          </cell>
          <cell r="AE6587" t="str">
            <v>Tools and Shop Equipment</v>
          </cell>
        </row>
        <row r="6588">
          <cell r="K6588">
            <v>2021</v>
          </cell>
          <cell r="X6588">
            <v>1524048</v>
          </cell>
          <cell r="AE6588" t="str">
            <v>Main Replacements</v>
          </cell>
        </row>
        <row r="6589">
          <cell r="K6589">
            <v>2025</v>
          </cell>
          <cell r="X6589">
            <v>110172</v>
          </cell>
          <cell r="AE6589" t="str">
            <v>Distribution System Improvements</v>
          </cell>
        </row>
        <row r="6590">
          <cell r="K6590">
            <v>2021</v>
          </cell>
          <cell r="X6590">
            <v>53844</v>
          </cell>
          <cell r="AE6590" t="str">
            <v>Service Line Replacements</v>
          </cell>
        </row>
        <row r="6591">
          <cell r="K6591">
            <v>2019</v>
          </cell>
          <cell r="X6591">
            <v>6000</v>
          </cell>
          <cell r="AE6591" t="str">
            <v>Meter/Reg Install - Res</v>
          </cell>
        </row>
        <row r="6592">
          <cell r="K6592">
            <v>2025</v>
          </cell>
          <cell r="X6592">
            <v>275424</v>
          </cell>
          <cell r="AE6592" t="str">
            <v>Meter/Reg Install - Comm</v>
          </cell>
        </row>
        <row r="6593">
          <cell r="K6593">
            <v>2022</v>
          </cell>
          <cell r="X6593">
            <v>0</v>
          </cell>
          <cell r="AE6593" t="str">
            <v>Cathodic Protection</v>
          </cell>
        </row>
        <row r="6594">
          <cell r="K6594">
            <v>2020</v>
          </cell>
          <cell r="X6594">
            <v>0</v>
          </cell>
          <cell r="AE6594" t="str">
            <v>Office Equipment</v>
          </cell>
        </row>
        <row r="6595">
          <cell r="K6595">
            <v>2029</v>
          </cell>
          <cell r="X6595">
            <v>295224</v>
          </cell>
          <cell r="AE6595" t="str">
            <v>Meter/Reg Install - Res</v>
          </cell>
        </row>
        <row r="6596">
          <cell r="K6596">
            <v>2020</v>
          </cell>
          <cell r="X6596">
            <v>0</v>
          </cell>
          <cell r="AE6596" t="str">
            <v>Alternative Fueling Stations</v>
          </cell>
        </row>
        <row r="6597">
          <cell r="K6597">
            <v>2024</v>
          </cell>
          <cell r="X6597">
            <v>53741.88</v>
          </cell>
          <cell r="AE6597" t="str">
            <v>Measuring and Regulation Station Equipment</v>
          </cell>
        </row>
        <row r="6598">
          <cell r="K6598">
            <v>2020</v>
          </cell>
          <cell r="X6598">
            <v>0</v>
          </cell>
          <cell r="AE6598" t="str">
            <v>Power Operated Equipment</v>
          </cell>
        </row>
        <row r="6599">
          <cell r="K6599">
            <v>2022</v>
          </cell>
          <cell r="X6599">
            <v>0</v>
          </cell>
          <cell r="AE6599" t="str">
            <v>New Revenue Mains</v>
          </cell>
        </row>
        <row r="6600">
          <cell r="K6600">
            <v>2020</v>
          </cell>
          <cell r="X6600">
            <v>3309468</v>
          </cell>
          <cell r="AE6600" t="str">
            <v>New Revenue Services</v>
          </cell>
        </row>
        <row r="6601">
          <cell r="K6601">
            <v>2029</v>
          </cell>
          <cell r="X6601">
            <v>0</v>
          </cell>
          <cell r="AE6601" t="str">
            <v>Transportation Vehicles</v>
          </cell>
        </row>
        <row r="6602">
          <cell r="K6602">
            <v>2024</v>
          </cell>
          <cell r="X6602">
            <v>0</v>
          </cell>
          <cell r="AE6602" t="str">
            <v>Tools and Shop Equipment</v>
          </cell>
        </row>
        <row r="6603">
          <cell r="K6603">
            <v>2020</v>
          </cell>
          <cell r="X6603">
            <v>73031.28</v>
          </cell>
          <cell r="AE6603" t="str">
            <v>Measuring and Regulation Station Equipment</v>
          </cell>
        </row>
        <row r="6604">
          <cell r="K6604">
            <v>2022</v>
          </cell>
          <cell r="X6604">
            <v>0</v>
          </cell>
          <cell r="AE6604" t="str">
            <v>Tools and Shop Equipment</v>
          </cell>
        </row>
        <row r="6605">
          <cell r="K6605">
            <v>2024</v>
          </cell>
          <cell r="X6605">
            <v>763704</v>
          </cell>
          <cell r="AE6605" t="str">
            <v>New Revenue Services</v>
          </cell>
        </row>
        <row r="6606">
          <cell r="K6606">
            <v>2018</v>
          </cell>
          <cell r="X6606">
            <v>0</v>
          </cell>
          <cell r="AE6606" t="str">
            <v>PPP Main Replacement</v>
          </cell>
        </row>
        <row r="6607">
          <cell r="K6607">
            <v>2026</v>
          </cell>
          <cell r="X6607">
            <v>0</v>
          </cell>
          <cell r="AE6607" t="str">
            <v>Power Operated Equipment</v>
          </cell>
        </row>
        <row r="6608">
          <cell r="K6608">
            <v>2019</v>
          </cell>
          <cell r="X6608">
            <v>3228744</v>
          </cell>
          <cell r="AE6608" t="str">
            <v>New Revenue Services</v>
          </cell>
        </row>
        <row r="6609">
          <cell r="K6609">
            <v>2018</v>
          </cell>
          <cell r="X6609">
            <v>32000</v>
          </cell>
          <cell r="AE6609" t="str">
            <v>Main Replacements</v>
          </cell>
        </row>
        <row r="6610">
          <cell r="K6610">
            <v>2020</v>
          </cell>
          <cell r="X6610">
            <v>0</v>
          </cell>
          <cell r="AE6610" t="str">
            <v>Misc. Non-Revenue Producing</v>
          </cell>
        </row>
        <row r="6611">
          <cell r="K6611">
            <v>2022</v>
          </cell>
          <cell r="X6611">
            <v>0</v>
          </cell>
          <cell r="AE6611" t="str">
            <v>Improvements to Property</v>
          </cell>
        </row>
        <row r="6612">
          <cell r="K6612">
            <v>2018</v>
          </cell>
          <cell r="X6612">
            <v>0</v>
          </cell>
          <cell r="AE6612" t="str">
            <v>Communication Equipment</v>
          </cell>
        </row>
        <row r="6613">
          <cell r="K6613">
            <v>2018</v>
          </cell>
          <cell r="X6613">
            <v>16897.8</v>
          </cell>
          <cell r="AE6613" t="str">
            <v>Distribution System Improvements</v>
          </cell>
        </row>
        <row r="6614">
          <cell r="K6614">
            <v>2025</v>
          </cell>
          <cell r="X6614">
            <v>28992.36</v>
          </cell>
          <cell r="AE6614" t="str">
            <v>Measuring and Regulation Station Equipment</v>
          </cell>
        </row>
        <row r="6615">
          <cell r="K6615">
            <v>2026</v>
          </cell>
          <cell r="X6615">
            <v>31224</v>
          </cell>
          <cell r="AE6615" t="str">
            <v>Tools and Shop Equipment</v>
          </cell>
        </row>
        <row r="6616">
          <cell r="K6616">
            <v>2026</v>
          </cell>
          <cell r="X6616">
            <v>1248</v>
          </cell>
          <cell r="AE6616" t="str">
            <v>Tools and Shop Equipment</v>
          </cell>
        </row>
        <row r="6617">
          <cell r="K6617">
            <v>2022</v>
          </cell>
          <cell r="X6617">
            <v>96924</v>
          </cell>
          <cell r="AE6617" t="str">
            <v>Main Replacements</v>
          </cell>
        </row>
        <row r="6618">
          <cell r="K6618">
            <v>2025</v>
          </cell>
          <cell r="X6618">
            <v>3423419</v>
          </cell>
          <cell r="AE6618" t="str">
            <v>New Revenue Services</v>
          </cell>
        </row>
        <row r="6619">
          <cell r="K6619">
            <v>2029</v>
          </cell>
          <cell r="X6619">
            <v>0</v>
          </cell>
          <cell r="AE6619" t="str">
            <v>Improvements to Property</v>
          </cell>
        </row>
        <row r="6620">
          <cell r="K6620">
            <v>2029</v>
          </cell>
          <cell r="X6620">
            <v>25596</v>
          </cell>
          <cell r="AE6620" t="str">
            <v>Main Replacements</v>
          </cell>
        </row>
        <row r="6621">
          <cell r="K6621">
            <v>2024</v>
          </cell>
          <cell r="X6621">
            <v>0</v>
          </cell>
          <cell r="AE6621" t="str">
            <v>Power Operated Equipment</v>
          </cell>
        </row>
        <row r="6622">
          <cell r="K6622">
            <v>2021</v>
          </cell>
          <cell r="X6622">
            <v>100000</v>
          </cell>
          <cell r="AE6622" t="str">
            <v>Replace Trout River Crossing</v>
          </cell>
        </row>
        <row r="6623">
          <cell r="K6623">
            <v>2024</v>
          </cell>
          <cell r="X6623">
            <v>0</v>
          </cell>
          <cell r="AE6623" t="str">
            <v>Power Operated Equipment</v>
          </cell>
        </row>
        <row r="6624">
          <cell r="K6624">
            <v>2021</v>
          </cell>
          <cell r="X6624">
            <v>49904.639999999999</v>
          </cell>
          <cell r="AE6624" t="str">
            <v>Measuring and Regulation Station Equipment</v>
          </cell>
        </row>
        <row r="6625">
          <cell r="K6625">
            <v>2019</v>
          </cell>
          <cell r="X6625">
            <v>0</v>
          </cell>
          <cell r="AE6625" t="str">
            <v>Fleming Island</v>
          </cell>
        </row>
        <row r="6626">
          <cell r="K6626">
            <v>2024</v>
          </cell>
          <cell r="X6626">
            <v>0</v>
          </cell>
          <cell r="AE6626" t="str">
            <v>Alternative Fueling Stations</v>
          </cell>
        </row>
        <row r="6627">
          <cell r="K6627">
            <v>2020</v>
          </cell>
          <cell r="X6627">
            <v>39924</v>
          </cell>
          <cell r="AE6627" t="str">
            <v>Meter/Reg Install - Comm</v>
          </cell>
        </row>
        <row r="6628">
          <cell r="K6628">
            <v>2022</v>
          </cell>
          <cell r="X6628">
            <v>0</v>
          </cell>
          <cell r="AE6628" t="str">
            <v>Misc. Non-Revenue Producing</v>
          </cell>
        </row>
        <row r="6629">
          <cell r="K6629">
            <v>2025</v>
          </cell>
          <cell r="X6629">
            <v>0</v>
          </cell>
          <cell r="AE6629" t="str">
            <v>Alternative Fueling Stations</v>
          </cell>
        </row>
        <row r="6630">
          <cell r="K6630">
            <v>2021</v>
          </cell>
          <cell r="X6630">
            <v>0</v>
          </cell>
          <cell r="AE6630" t="str">
            <v>Cast Iron/Bare Steel Main Repl.</v>
          </cell>
        </row>
        <row r="6631">
          <cell r="K6631">
            <v>2029</v>
          </cell>
          <cell r="X6631">
            <v>60804.12</v>
          </cell>
          <cell r="AE6631" t="str">
            <v>Measuring and Regulation Station Equipment</v>
          </cell>
        </row>
        <row r="6632">
          <cell r="K6632">
            <v>2029</v>
          </cell>
          <cell r="X6632">
            <v>651552</v>
          </cell>
          <cell r="AE6632" t="str">
            <v>Municipal Improvements</v>
          </cell>
        </row>
        <row r="6633">
          <cell r="K6633">
            <v>2023</v>
          </cell>
          <cell r="X6633">
            <v>208740</v>
          </cell>
          <cell r="AE6633" t="str">
            <v>Transportation Vehicles</v>
          </cell>
        </row>
        <row r="6634">
          <cell r="K6634">
            <v>2021</v>
          </cell>
          <cell r="X6634">
            <v>2692224</v>
          </cell>
          <cell r="AE6634" t="str">
            <v>New Revenue Mains</v>
          </cell>
        </row>
        <row r="6635">
          <cell r="K6635">
            <v>2018</v>
          </cell>
          <cell r="X6635">
            <v>0</v>
          </cell>
          <cell r="AE6635" t="str">
            <v>Misc. Non-Revenue Producing</v>
          </cell>
        </row>
        <row r="6636">
          <cell r="K6636">
            <v>2021</v>
          </cell>
          <cell r="X6636">
            <v>0</v>
          </cell>
          <cell r="AE6636" t="str">
            <v>Panama City Airport-WestRock</v>
          </cell>
        </row>
        <row r="6637">
          <cell r="K6637">
            <v>2024</v>
          </cell>
          <cell r="X6637">
            <v>268704</v>
          </cell>
          <cell r="AE6637" t="str">
            <v>Distribution System Improvements</v>
          </cell>
        </row>
        <row r="6638">
          <cell r="K6638">
            <v>2028</v>
          </cell>
          <cell r="X6638">
            <v>0</v>
          </cell>
          <cell r="AE6638" t="str">
            <v>Transportation Vehicles</v>
          </cell>
        </row>
        <row r="6639">
          <cell r="K6639">
            <v>2026</v>
          </cell>
          <cell r="X6639">
            <v>1248</v>
          </cell>
          <cell r="AE6639" t="str">
            <v>Tools and Shop Equipment</v>
          </cell>
        </row>
        <row r="6640">
          <cell r="K6640">
            <v>2024</v>
          </cell>
          <cell r="X6640">
            <v>4242.72</v>
          </cell>
          <cell r="AE6640" t="str">
            <v>Measuring and Regulation Station Equipment</v>
          </cell>
        </row>
        <row r="6641">
          <cell r="K6641">
            <v>2018</v>
          </cell>
          <cell r="X6641">
            <v>2441362</v>
          </cell>
          <cell r="AE6641" t="str">
            <v>Gate-PH2 Wildwood Exp - Sabal Trl</v>
          </cell>
        </row>
        <row r="6642">
          <cell r="K6642">
            <v>2028</v>
          </cell>
          <cell r="X6642">
            <v>2496</v>
          </cell>
          <cell r="AE6642" t="str">
            <v>Main Replacements</v>
          </cell>
        </row>
        <row r="6643">
          <cell r="K6643">
            <v>2023</v>
          </cell>
          <cell r="X6643">
            <v>10486.2</v>
          </cell>
          <cell r="AE6643" t="str">
            <v>Measuring and Regulation Station Equipment</v>
          </cell>
        </row>
        <row r="6644">
          <cell r="K6644">
            <v>2028</v>
          </cell>
          <cell r="X6644">
            <v>1152083</v>
          </cell>
          <cell r="AE6644" t="str">
            <v>New Revenue Services</v>
          </cell>
        </row>
        <row r="6645">
          <cell r="K6645">
            <v>2029</v>
          </cell>
          <cell r="X6645">
            <v>0</v>
          </cell>
          <cell r="AE6645" t="str">
            <v>PPP Main Replacement</v>
          </cell>
        </row>
        <row r="6646">
          <cell r="K6646">
            <v>2021</v>
          </cell>
          <cell r="X6646">
            <v>0</v>
          </cell>
          <cell r="AE6646" t="str">
            <v>Regulators</v>
          </cell>
        </row>
        <row r="6647">
          <cell r="K6647">
            <v>2022</v>
          </cell>
          <cell r="X6647">
            <v>0</v>
          </cell>
          <cell r="AE6647" t="str">
            <v>Communication Equipment</v>
          </cell>
        </row>
        <row r="6648">
          <cell r="K6648">
            <v>2018</v>
          </cell>
          <cell r="X6648">
            <v>0</v>
          </cell>
          <cell r="AE6648" t="str">
            <v>Mayport/Southside/Beaches Upgrade</v>
          </cell>
        </row>
        <row r="6649">
          <cell r="K6649">
            <v>2023</v>
          </cell>
          <cell r="X6649">
            <v>0</v>
          </cell>
          <cell r="AE6649" t="str">
            <v>Transportation Vehicles</v>
          </cell>
        </row>
        <row r="6650">
          <cell r="K6650">
            <v>2028</v>
          </cell>
          <cell r="X6650">
            <v>0</v>
          </cell>
          <cell r="AE6650" t="str">
            <v>Office Equipment</v>
          </cell>
        </row>
        <row r="6651">
          <cell r="K6651">
            <v>2023</v>
          </cell>
          <cell r="X6651">
            <v>153156</v>
          </cell>
          <cell r="AE6651" t="str">
            <v>Municipal Improvements</v>
          </cell>
        </row>
        <row r="6652">
          <cell r="K6652">
            <v>2027</v>
          </cell>
          <cell r="X6652">
            <v>0</v>
          </cell>
          <cell r="AE6652" t="str">
            <v>Measuring and Regulation Station Equipment</v>
          </cell>
        </row>
        <row r="6653">
          <cell r="K6653">
            <v>2028</v>
          </cell>
          <cell r="X6653">
            <v>3136.2</v>
          </cell>
          <cell r="AE6653" t="str">
            <v>Measuring and Regulation Station Equipment</v>
          </cell>
        </row>
        <row r="6654">
          <cell r="K6654">
            <v>2021</v>
          </cell>
          <cell r="X6654">
            <v>161532</v>
          </cell>
          <cell r="AE6654" t="str">
            <v>Service Line Replacements</v>
          </cell>
        </row>
        <row r="6655">
          <cell r="K6655">
            <v>2026</v>
          </cell>
          <cell r="X6655">
            <v>0</v>
          </cell>
          <cell r="AE6655" t="str">
            <v>Communication Equipment</v>
          </cell>
        </row>
        <row r="6656">
          <cell r="K6656">
            <v>2023</v>
          </cell>
          <cell r="X6656">
            <v>0</v>
          </cell>
          <cell r="AE6656" t="str">
            <v>Cathodic Protection</v>
          </cell>
        </row>
        <row r="6657">
          <cell r="K6657">
            <v>2025</v>
          </cell>
          <cell r="X6657">
            <v>0</v>
          </cell>
          <cell r="AE6657" t="str">
            <v>Cathodic Protection</v>
          </cell>
        </row>
        <row r="6658">
          <cell r="K6658">
            <v>2028</v>
          </cell>
          <cell r="X6658">
            <v>0</v>
          </cell>
          <cell r="AE6658" t="str">
            <v>Tools and Shop Equipment</v>
          </cell>
        </row>
        <row r="6659">
          <cell r="K6659">
            <v>2025</v>
          </cell>
          <cell r="X6659">
            <v>86976</v>
          </cell>
          <cell r="AE6659" t="str">
            <v>New Revenue Services</v>
          </cell>
        </row>
        <row r="6660">
          <cell r="K6660">
            <v>2021</v>
          </cell>
          <cell r="X6660">
            <v>0</v>
          </cell>
          <cell r="AE6660" t="str">
            <v>Office Equipment</v>
          </cell>
        </row>
        <row r="6661">
          <cell r="K6661">
            <v>2024</v>
          </cell>
          <cell r="X6661">
            <v>890519</v>
          </cell>
          <cell r="AE6661" t="str">
            <v>Main Replacements</v>
          </cell>
        </row>
        <row r="6662">
          <cell r="K6662">
            <v>2023</v>
          </cell>
          <cell r="X6662">
            <v>51048</v>
          </cell>
          <cell r="AE6662" t="str">
            <v>Municipal Improvements</v>
          </cell>
        </row>
        <row r="6663">
          <cell r="K6663">
            <v>2025</v>
          </cell>
          <cell r="X6663">
            <v>0</v>
          </cell>
          <cell r="AE6663" t="str">
            <v>Improvements to Property</v>
          </cell>
        </row>
        <row r="6664">
          <cell r="K6664">
            <v>2020</v>
          </cell>
          <cell r="X6664">
            <v>2208</v>
          </cell>
          <cell r="AE6664" t="str">
            <v>Municipal Improvements</v>
          </cell>
        </row>
        <row r="6665">
          <cell r="K6665">
            <v>2023</v>
          </cell>
          <cell r="X6665">
            <v>0</v>
          </cell>
          <cell r="AE6665" t="str">
            <v>Office Equipment</v>
          </cell>
        </row>
        <row r="6666">
          <cell r="K6666">
            <v>2025</v>
          </cell>
          <cell r="X6666">
            <v>0</v>
          </cell>
          <cell r="AE6666" t="str">
            <v>New Revenue Mains</v>
          </cell>
        </row>
        <row r="6667">
          <cell r="K6667">
            <v>2029</v>
          </cell>
          <cell r="X6667">
            <v>17100</v>
          </cell>
          <cell r="AE6667" t="str">
            <v>Municipal Improvements</v>
          </cell>
        </row>
        <row r="6668">
          <cell r="K6668">
            <v>2018</v>
          </cell>
          <cell r="X6668">
            <v>160246.56</v>
          </cell>
          <cell r="AE6668" t="str">
            <v>Main Replacements</v>
          </cell>
        </row>
        <row r="6669">
          <cell r="K6669">
            <v>2022</v>
          </cell>
          <cell r="X6669">
            <v>2704.32</v>
          </cell>
          <cell r="AE6669" t="str">
            <v>Measuring and Regulation Station Equipment</v>
          </cell>
        </row>
        <row r="6670">
          <cell r="K6670">
            <v>2018</v>
          </cell>
          <cell r="X6670">
            <v>19969.740000000002</v>
          </cell>
          <cell r="AE6670" t="str">
            <v>Distribution System Improvements</v>
          </cell>
        </row>
        <row r="6671">
          <cell r="K6671">
            <v>2023</v>
          </cell>
          <cell r="X6671">
            <v>0</v>
          </cell>
          <cell r="AE6671" t="str">
            <v>Transportation Vehicles</v>
          </cell>
        </row>
        <row r="6672">
          <cell r="K6672">
            <v>2024</v>
          </cell>
          <cell r="X6672">
            <v>46668</v>
          </cell>
          <cell r="AE6672" t="str">
            <v>Distribution System Improvements</v>
          </cell>
        </row>
        <row r="6673">
          <cell r="K6673">
            <v>2019</v>
          </cell>
          <cell r="X6673">
            <v>0</v>
          </cell>
          <cell r="AE6673" t="str">
            <v>Communication Equipment</v>
          </cell>
        </row>
        <row r="6674">
          <cell r="K6674">
            <v>2021</v>
          </cell>
          <cell r="X6674">
            <v>55176</v>
          </cell>
          <cell r="AE6674" t="str">
            <v>PPP Main Replacement</v>
          </cell>
        </row>
        <row r="6675">
          <cell r="K6675">
            <v>2028</v>
          </cell>
          <cell r="X6675">
            <v>0</v>
          </cell>
          <cell r="AE6675" t="str">
            <v>Regulators</v>
          </cell>
        </row>
        <row r="6676">
          <cell r="K6676">
            <v>2025</v>
          </cell>
          <cell r="X6676">
            <v>42648</v>
          </cell>
          <cell r="AE6676" t="str">
            <v>Improvements to Property</v>
          </cell>
        </row>
        <row r="6677">
          <cell r="K6677">
            <v>2022</v>
          </cell>
          <cell r="X6677">
            <v>0</v>
          </cell>
          <cell r="AE6677" t="str">
            <v>Transportation Vehicles</v>
          </cell>
        </row>
        <row r="6678">
          <cell r="K6678">
            <v>2021</v>
          </cell>
          <cell r="X6678">
            <v>386332</v>
          </cell>
          <cell r="AE6678" t="str">
            <v>Transportation Vehicles</v>
          </cell>
        </row>
        <row r="6679">
          <cell r="K6679">
            <v>2024</v>
          </cell>
          <cell r="X6679">
            <v>565.67999999999995</v>
          </cell>
          <cell r="AE6679" t="str">
            <v>Measuring and Regulation Station Equipment</v>
          </cell>
        </row>
        <row r="6680">
          <cell r="K6680">
            <v>2022</v>
          </cell>
          <cell r="X6680">
            <v>875160</v>
          </cell>
          <cell r="AE6680" t="str">
            <v>Municipal Improvements</v>
          </cell>
        </row>
        <row r="6681">
          <cell r="K6681">
            <v>2028</v>
          </cell>
          <cell r="X6681">
            <v>0</v>
          </cell>
          <cell r="AE6681" t="str">
            <v>Main Replacements</v>
          </cell>
        </row>
        <row r="6682">
          <cell r="K6682">
            <v>2025</v>
          </cell>
          <cell r="X6682">
            <v>0</v>
          </cell>
          <cell r="AE6682" t="str">
            <v>Transportation Vehicles</v>
          </cell>
        </row>
        <row r="6683">
          <cell r="K6683">
            <v>2018</v>
          </cell>
          <cell r="X6683">
            <v>383102.2</v>
          </cell>
          <cell r="AE6683" t="str">
            <v>Distribution System Improvements</v>
          </cell>
        </row>
        <row r="6684">
          <cell r="K6684">
            <v>2029</v>
          </cell>
          <cell r="X6684">
            <v>0</v>
          </cell>
          <cell r="AE6684" t="str">
            <v>Alternative Fueling Stations</v>
          </cell>
        </row>
        <row r="6685">
          <cell r="K6685">
            <v>2025</v>
          </cell>
          <cell r="X6685">
            <v>0</v>
          </cell>
          <cell r="AE6685" t="str">
            <v>Power Operated Equipment</v>
          </cell>
        </row>
        <row r="6686">
          <cell r="K6686">
            <v>2020</v>
          </cell>
          <cell r="X6686">
            <v>0</v>
          </cell>
          <cell r="AE6686" t="str">
            <v>Misc. Non-Revenue Producing</v>
          </cell>
        </row>
        <row r="6687">
          <cell r="K6687">
            <v>2024</v>
          </cell>
          <cell r="X6687">
            <v>362051</v>
          </cell>
          <cell r="AE6687" t="str">
            <v>Main Replacements</v>
          </cell>
        </row>
        <row r="6688">
          <cell r="K6688">
            <v>2029</v>
          </cell>
          <cell r="X6688">
            <v>0</v>
          </cell>
          <cell r="AE6688" t="str">
            <v>Transportation Vehicles</v>
          </cell>
        </row>
        <row r="6689">
          <cell r="K6689">
            <v>2028</v>
          </cell>
          <cell r="X6689">
            <v>0</v>
          </cell>
          <cell r="AE6689" t="str">
            <v>Transportation Vehicles</v>
          </cell>
        </row>
        <row r="6690">
          <cell r="K6690">
            <v>2022</v>
          </cell>
          <cell r="X6690">
            <v>0</v>
          </cell>
          <cell r="AE6690" t="str">
            <v>New Revenue Mains</v>
          </cell>
        </row>
        <row r="6691">
          <cell r="K6691">
            <v>2029</v>
          </cell>
          <cell r="X6691">
            <v>0</v>
          </cell>
          <cell r="AE6691" t="str">
            <v>Regulators</v>
          </cell>
        </row>
        <row r="6692">
          <cell r="K6692">
            <v>2020</v>
          </cell>
          <cell r="X6692">
            <v>0</v>
          </cell>
          <cell r="AE6692" t="str">
            <v>Office Equipment</v>
          </cell>
        </row>
        <row r="6693">
          <cell r="K6693">
            <v>2027</v>
          </cell>
          <cell r="X6693">
            <v>39936</v>
          </cell>
          <cell r="AE6693" t="str">
            <v>PPP Main Replacement</v>
          </cell>
        </row>
        <row r="6694">
          <cell r="K6694">
            <v>2019</v>
          </cell>
          <cell r="X6694">
            <v>0</v>
          </cell>
          <cell r="AE6694" t="str">
            <v>Misc. Non-Revenue Producing</v>
          </cell>
        </row>
        <row r="6695">
          <cell r="K6695">
            <v>2021</v>
          </cell>
          <cell r="X6695">
            <v>997500</v>
          </cell>
          <cell r="AE6695" t="str">
            <v>Combee Rd &amp; East Gate to Eaton Park</v>
          </cell>
        </row>
        <row r="6696">
          <cell r="K6696">
            <v>2029</v>
          </cell>
          <cell r="X6696">
            <v>0</v>
          </cell>
          <cell r="AE6696" t="str">
            <v>New Revenue Mains</v>
          </cell>
        </row>
        <row r="6697">
          <cell r="K6697">
            <v>2021</v>
          </cell>
          <cell r="X6697">
            <v>53844</v>
          </cell>
          <cell r="AE6697" t="str">
            <v>Regulators</v>
          </cell>
        </row>
        <row r="6698">
          <cell r="K6698">
            <v>2018</v>
          </cell>
          <cell r="X6698">
            <v>49733.63</v>
          </cell>
          <cell r="AE6698" t="str">
            <v>Municipal Improvements</v>
          </cell>
        </row>
        <row r="6699">
          <cell r="K6699">
            <v>2019</v>
          </cell>
          <cell r="X6699">
            <v>0</v>
          </cell>
          <cell r="AE6699" t="str">
            <v>Tools and Shop Equipment</v>
          </cell>
        </row>
        <row r="6700">
          <cell r="K6700">
            <v>2024</v>
          </cell>
          <cell r="X6700">
            <v>463872</v>
          </cell>
          <cell r="AE6700" t="str">
            <v>New Revenue Mains</v>
          </cell>
        </row>
        <row r="6701">
          <cell r="K6701">
            <v>2021</v>
          </cell>
          <cell r="X6701">
            <v>104168</v>
          </cell>
          <cell r="AE6701" t="str">
            <v>Tools and Shop Equipment</v>
          </cell>
        </row>
        <row r="6702">
          <cell r="K6702">
            <v>2029</v>
          </cell>
          <cell r="X6702">
            <v>47076</v>
          </cell>
          <cell r="AE6702" t="str">
            <v>Improvements to Property</v>
          </cell>
        </row>
        <row r="6703">
          <cell r="K6703">
            <v>2019</v>
          </cell>
          <cell r="X6703">
            <v>0</v>
          </cell>
          <cell r="AE6703" t="str">
            <v>Transportation Vehicles</v>
          </cell>
        </row>
        <row r="6704">
          <cell r="K6704">
            <v>2024</v>
          </cell>
          <cell r="X6704">
            <v>35658</v>
          </cell>
          <cell r="AE6704" t="str">
            <v>Transportation Vehicles</v>
          </cell>
        </row>
        <row r="6705">
          <cell r="K6705">
            <v>2020</v>
          </cell>
          <cell r="X6705">
            <v>0</v>
          </cell>
          <cell r="AE6705" t="str">
            <v>Office Equipment</v>
          </cell>
        </row>
        <row r="6706">
          <cell r="K6706">
            <v>2029</v>
          </cell>
          <cell r="X6706">
            <v>0</v>
          </cell>
          <cell r="AE6706" t="str">
            <v>Meter/Reg Install - Res</v>
          </cell>
        </row>
        <row r="6707">
          <cell r="K6707">
            <v>2023</v>
          </cell>
          <cell r="X6707">
            <v>13800</v>
          </cell>
          <cell r="AE6707" t="str">
            <v>Meter/Reg Install - Comm</v>
          </cell>
        </row>
        <row r="6708">
          <cell r="K6708">
            <v>2025</v>
          </cell>
          <cell r="X6708">
            <v>426440</v>
          </cell>
          <cell r="AE6708" t="str">
            <v>Transportation Vehicles</v>
          </cell>
        </row>
        <row r="6709">
          <cell r="K6709">
            <v>2026</v>
          </cell>
          <cell r="X6709">
            <v>0</v>
          </cell>
          <cell r="AE6709" t="str">
            <v>Alternative Fueling Stations</v>
          </cell>
        </row>
        <row r="6710">
          <cell r="K6710">
            <v>2025</v>
          </cell>
          <cell r="X6710">
            <v>0</v>
          </cell>
          <cell r="AE6710" t="str">
            <v>Tools and Shop Equipment</v>
          </cell>
        </row>
        <row r="6711">
          <cell r="K6711">
            <v>2025</v>
          </cell>
          <cell r="X6711">
            <v>97476</v>
          </cell>
          <cell r="AE6711" t="str">
            <v>Transportation Vehicles</v>
          </cell>
        </row>
        <row r="6712">
          <cell r="K6712">
            <v>2025</v>
          </cell>
          <cell r="X6712">
            <v>35663</v>
          </cell>
          <cell r="AE6712" t="str">
            <v>Regulators</v>
          </cell>
        </row>
        <row r="6713">
          <cell r="K6713">
            <v>2019</v>
          </cell>
          <cell r="X6713">
            <v>1907</v>
          </cell>
          <cell r="AE6713" t="str">
            <v>PPP Main Replacement</v>
          </cell>
        </row>
        <row r="6714">
          <cell r="K6714">
            <v>2018</v>
          </cell>
          <cell r="X6714">
            <v>24800.11</v>
          </cell>
          <cell r="AE6714" t="str">
            <v>Testing and Measuring Equipment</v>
          </cell>
        </row>
        <row r="6715">
          <cell r="K6715">
            <v>2029</v>
          </cell>
          <cell r="X6715">
            <v>459228</v>
          </cell>
          <cell r="AE6715" t="str">
            <v>New Revenue Services</v>
          </cell>
        </row>
        <row r="6716">
          <cell r="K6716">
            <v>2029</v>
          </cell>
          <cell r="X6716">
            <v>0</v>
          </cell>
          <cell r="AE6716" t="str">
            <v>Power Operated Equipment</v>
          </cell>
        </row>
        <row r="6717">
          <cell r="K6717">
            <v>2019</v>
          </cell>
          <cell r="X6717">
            <v>79992</v>
          </cell>
          <cell r="AE6717" t="str">
            <v>Main Replacements</v>
          </cell>
        </row>
        <row r="6718">
          <cell r="K6718">
            <v>2018</v>
          </cell>
          <cell r="X6718">
            <v>11886.38</v>
          </cell>
          <cell r="AE6718" t="str">
            <v>Tools and Shop Equipment</v>
          </cell>
        </row>
        <row r="6719">
          <cell r="K6719">
            <v>2018</v>
          </cell>
          <cell r="X6719">
            <v>14407.96</v>
          </cell>
          <cell r="AE6719" t="str">
            <v>Replace Trout River Crossing</v>
          </cell>
        </row>
        <row r="6720">
          <cell r="K6720">
            <v>2023</v>
          </cell>
          <cell r="X6720">
            <v>0</v>
          </cell>
          <cell r="AE6720" t="str">
            <v>Misc. Non-Revenue Producing</v>
          </cell>
        </row>
        <row r="6721">
          <cell r="K6721">
            <v>2029</v>
          </cell>
          <cell r="X6721">
            <v>0</v>
          </cell>
          <cell r="AE6721" t="str">
            <v>Office Equipment</v>
          </cell>
        </row>
        <row r="6722">
          <cell r="K6722">
            <v>2022</v>
          </cell>
          <cell r="X6722">
            <v>347711</v>
          </cell>
          <cell r="AE6722" t="str">
            <v>Meter/Reg Install - Res</v>
          </cell>
        </row>
        <row r="6723">
          <cell r="K6723">
            <v>2025</v>
          </cell>
          <cell r="X6723">
            <v>600000</v>
          </cell>
          <cell r="AE6723" t="str">
            <v>Main-Replace-Fulford to 11th Street</v>
          </cell>
        </row>
        <row r="6724">
          <cell r="K6724">
            <v>2029</v>
          </cell>
          <cell r="X6724">
            <v>0</v>
          </cell>
          <cell r="AE6724" t="str">
            <v>Transportation Vehicles</v>
          </cell>
        </row>
        <row r="6725">
          <cell r="K6725">
            <v>2018</v>
          </cell>
          <cell r="X6725">
            <v>0</v>
          </cell>
          <cell r="AE6725" t="str">
            <v>Baldwin Odorizer Tank</v>
          </cell>
        </row>
        <row r="6726">
          <cell r="K6726">
            <v>2026</v>
          </cell>
          <cell r="X6726">
            <v>0</v>
          </cell>
          <cell r="AE6726" t="str">
            <v>Misc. Non-Revenue Producing</v>
          </cell>
        </row>
        <row r="6727">
          <cell r="K6727">
            <v>2024</v>
          </cell>
          <cell r="X6727">
            <v>0</v>
          </cell>
          <cell r="AE6727" t="str">
            <v>Communication Equipment</v>
          </cell>
        </row>
        <row r="6728">
          <cell r="K6728">
            <v>2019</v>
          </cell>
          <cell r="X6728">
            <v>780900</v>
          </cell>
          <cell r="AE6728" t="str">
            <v>PPP Main Replacement</v>
          </cell>
        </row>
        <row r="6729">
          <cell r="K6729">
            <v>2019</v>
          </cell>
          <cell r="X6729">
            <v>184500</v>
          </cell>
          <cell r="AE6729" t="str">
            <v>Meter/Reg Install - Res</v>
          </cell>
        </row>
        <row r="6730">
          <cell r="K6730">
            <v>2019</v>
          </cell>
          <cell r="X6730">
            <v>3750</v>
          </cell>
          <cell r="AE6730" t="str">
            <v>Measuring and Regulation Station Equipment</v>
          </cell>
        </row>
        <row r="6731">
          <cell r="K6731">
            <v>2020</v>
          </cell>
          <cell r="X6731">
            <v>32302</v>
          </cell>
          <cell r="AE6731" t="str">
            <v>Transportation Vehicles</v>
          </cell>
        </row>
        <row r="6732">
          <cell r="K6732">
            <v>2027</v>
          </cell>
          <cell r="X6732">
            <v>0</v>
          </cell>
          <cell r="AE6732" t="str">
            <v>Office Equipment</v>
          </cell>
        </row>
        <row r="6733">
          <cell r="K6733">
            <v>2020</v>
          </cell>
          <cell r="X6733">
            <v>2122260</v>
          </cell>
          <cell r="AE6733" t="str">
            <v>New Revenue Mains</v>
          </cell>
        </row>
        <row r="6734">
          <cell r="K6734">
            <v>2025</v>
          </cell>
          <cell r="X6734">
            <v>225851</v>
          </cell>
          <cell r="AE6734" t="str">
            <v>Cathodic Protection</v>
          </cell>
        </row>
        <row r="6735">
          <cell r="K6735">
            <v>2023</v>
          </cell>
          <cell r="X6735">
            <v>0</v>
          </cell>
          <cell r="AE6735" t="str">
            <v>Improvements to Property</v>
          </cell>
        </row>
        <row r="6736">
          <cell r="K6736">
            <v>2022</v>
          </cell>
          <cell r="X6736">
            <v>0</v>
          </cell>
          <cell r="AE6736" t="str">
            <v>Communication Equipment</v>
          </cell>
        </row>
        <row r="6737">
          <cell r="K6737">
            <v>2027</v>
          </cell>
          <cell r="X6737">
            <v>156</v>
          </cell>
          <cell r="AE6737" t="str">
            <v>PPP Main Replacement</v>
          </cell>
        </row>
        <row r="6738">
          <cell r="K6738">
            <v>2024</v>
          </cell>
          <cell r="X6738">
            <v>0</v>
          </cell>
          <cell r="AE6738" t="str">
            <v>New Revenue Mains</v>
          </cell>
        </row>
        <row r="6739">
          <cell r="K6739">
            <v>2027</v>
          </cell>
          <cell r="X6739">
            <v>14988</v>
          </cell>
          <cell r="AE6739" t="str">
            <v>Meter/Reg Install - Comm</v>
          </cell>
        </row>
        <row r="6740">
          <cell r="K6740">
            <v>2023</v>
          </cell>
          <cell r="X6740">
            <v>0</v>
          </cell>
          <cell r="AE6740" t="str">
            <v>Tools and Shop Equipment</v>
          </cell>
        </row>
        <row r="6741">
          <cell r="K6741">
            <v>2024</v>
          </cell>
          <cell r="X6741">
            <v>13920</v>
          </cell>
          <cell r="AE6741" t="str">
            <v>Meter/Reg Install - Comm</v>
          </cell>
        </row>
        <row r="6742">
          <cell r="K6742">
            <v>2026</v>
          </cell>
          <cell r="X6742">
            <v>185196</v>
          </cell>
          <cell r="AE6742" t="str">
            <v>Meter/Reg Install - Comm</v>
          </cell>
        </row>
        <row r="6743">
          <cell r="K6743">
            <v>2029</v>
          </cell>
          <cell r="X6743">
            <v>199439</v>
          </cell>
          <cell r="AE6743" t="str">
            <v>Meter/Reg Install - Comm</v>
          </cell>
        </row>
        <row r="6744">
          <cell r="K6744">
            <v>2019</v>
          </cell>
          <cell r="X6744">
            <v>20608</v>
          </cell>
          <cell r="AE6744" t="str">
            <v>Power Operated Equipment</v>
          </cell>
        </row>
        <row r="6745">
          <cell r="K6745">
            <v>2022</v>
          </cell>
          <cell r="X6745">
            <v>60000</v>
          </cell>
          <cell r="AE6745" t="str">
            <v>Power Operated Equipment</v>
          </cell>
        </row>
        <row r="6746">
          <cell r="K6746">
            <v>2021</v>
          </cell>
          <cell r="X6746">
            <v>344604</v>
          </cell>
          <cell r="AE6746" t="str">
            <v>New Revenue Services</v>
          </cell>
        </row>
        <row r="6747">
          <cell r="K6747">
            <v>2024</v>
          </cell>
          <cell r="X6747">
            <v>12568752</v>
          </cell>
          <cell r="AE6747" t="str">
            <v>New Revenue Mains</v>
          </cell>
        </row>
        <row r="6748">
          <cell r="K6748">
            <v>2018</v>
          </cell>
          <cell r="X6748">
            <v>0</v>
          </cell>
          <cell r="AE6748" t="str">
            <v>Misc. Non-Revenue Producing</v>
          </cell>
        </row>
        <row r="6749">
          <cell r="K6749">
            <v>2021</v>
          </cell>
          <cell r="X6749">
            <v>0</v>
          </cell>
          <cell r="AE6749" t="str">
            <v>Misc. Non-Revenue Producing</v>
          </cell>
        </row>
        <row r="6750">
          <cell r="K6750">
            <v>2029</v>
          </cell>
          <cell r="X6750">
            <v>0</v>
          </cell>
          <cell r="AE6750" t="str">
            <v>Improvements to Property</v>
          </cell>
        </row>
        <row r="6751">
          <cell r="K6751">
            <v>2029</v>
          </cell>
          <cell r="X6751">
            <v>2880192</v>
          </cell>
          <cell r="AE6751" t="str">
            <v>New Revenue Services</v>
          </cell>
        </row>
        <row r="6752">
          <cell r="K6752">
            <v>2025</v>
          </cell>
          <cell r="X6752">
            <v>27780</v>
          </cell>
          <cell r="AE6752" t="str">
            <v>PPP Main Replacement</v>
          </cell>
        </row>
        <row r="6753">
          <cell r="K6753">
            <v>2029</v>
          </cell>
          <cell r="X6753">
            <v>0</v>
          </cell>
          <cell r="AE6753" t="str">
            <v>Tools and Shop Equipment</v>
          </cell>
        </row>
        <row r="6754">
          <cell r="K6754">
            <v>2027</v>
          </cell>
          <cell r="X6754">
            <v>2496</v>
          </cell>
          <cell r="AE6754" t="str">
            <v>New Revenue Services</v>
          </cell>
        </row>
        <row r="6755">
          <cell r="K6755">
            <v>2018</v>
          </cell>
          <cell r="X6755">
            <v>0</v>
          </cell>
          <cell r="AE6755" t="str">
            <v>PPP Main Replacement</v>
          </cell>
        </row>
        <row r="6756">
          <cell r="K6756">
            <v>2022</v>
          </cell>
          <cell r="X6756">
            <v>78000</v>
          </cell>
          <cell r="AE6756" t="str">
            <v>Power Operated Equipment</v>
          </cell>
        </row>
        <row r="6757">
          <cell r="K6757">
            <v>2023</v>
          </cell>
          <cell r="X6757">
            <v>0</v>
          </cell>
          <cell r="AE6757" t="str">
            <v>Communication Equipment</v>
          </cell>
        </row>
        <row r="6758">
          <cell r="K6758">
            <v>2022</v>
          </cell>
          <cell r="X6758">
            <v>0</v>
          </cell>
          <cell r="AE6758" t="str">
            <v>Howey-in-the Hill Line Replacement</v>
          </cell>
        </row>
        <row r="6759">
          <cell r="K6759">
            <v>2023</v>
          </cell>
          <cell r="X6759">
            <v>3089820</v>
          </cell>
          <cell r="AE6759" t="str">
            <v>PPP Main Replacement</v>
          </cell>
        </row>
        <row r="6760">
          <cell r="K6760">
            <v>2024</v>
          </cell>
          <cell r="X6760">
            <v>59436</v>
          </cell>
          <cell r="AE6760" t="str">
            <v>Improvements to Property</v>
          </cell>
        </row>
        <row r="6761">
          <cell r="K6761">
            <v>2024</v>
          </cell>
          <cell r="X6761">
            <v>0</v>
          </cell>
          <cell r="AE6761" t="str">
            <v>Improvements to Property</v>
          </cell>
        </row>
        <row r="6762">
          <cell r="K6762">
            <v>2029</v>
          </cell>
          <cell r="X6762">
            <v>283343</v>
          </cell>
          <cell r="AE6762" t="str">
            <v>Distribution System Improvements</v>
          </cell>
        </row>
        <row r="6763">
          <cell r="K6763">
            <v>2028</v>
          </cell>
          <cell r="X6763">
            <v>156</v>
          </cell>
          <cell r="AE6763" t="str">
            <v>PPP Main Replacement</v>
          </cell>
        </row>
        <row r="6764">
          <cell r="K6764">
            <v>2025</v>
          </cell>
          <cell r="X6764">
            <v>0</v>
          </cell>
          <cell r="AE6764" t="str">
            <v>Alternative Fueling Stations</v>
          </cell>
        </row>
        <row r="6765">
          <cell r="K6765">
            <v>2022</v>
          </cell>
          <cell r="X6765">
            <v>2704.32</v>
          </cell>
          <cell r="AE6765" t="str">
            <v>Measuring and Regulation Station Equipment</v>
          </cell>
        </row>
        <row r="6766">
          <cell r="K6766">
            <v>2021</v>
          </cell>
          <cell r="X6766">
            <v>475000</v>
          </cell>
          <cell r="AE6766" t="str">
            <v>Teraveirty Subdivision</v>
          </cell>
        </row>
        <row r="6767">
          <cell r="K6767">
            <v>2029</v>
          </cell>
          <cell r="X6767">
            <v>104964</v>
          </cell>
          <cell r="AE6767" t="str">
            <v>New Revenue Mains</v>
          </cell>
        </row>
        <row r="6768">
          <cell r="K6768">
            <v>2024</v>
          </cell>
          <cell r="X6768">
            <v>0</v>
          </cell>
          <cell r="AE6768" t="str">
            <v>Misc. Non-Revenue Producing</v>
          </cell>
        </row>
        <row r="6769">
          <cell r="K6769">
            <v>2024</v>
          </cell>
          <cell r="X6769">
            <v>19800</v>
          </cell>
          <cell r="AE6769" t="str">
            <v>Meter/Reg Install - Comm</v>
          </cell>
        </row>
        <row r="6770">
          <cell r="K6770">
            <v>2021</v>
          </cell>
          <cell r="X6770">
            <v>107688</v>
          </cell>
          <cell r="AE6770" t="str">
            <v>New Revenue Services</v>
          </cell>
        </row>
        <row r="6771">
          <cell r="K6771">
            <v>2023</v>
          </cell>
          <cell r="X6771">
            <v>0</v>
          </cell>
          <cell r="AE6771" t="str">
            <v>Misc. Non-Revenue Producing</v>
          </cell>
        </row>
        <row r="6772">
          <cell r="K6772">
            <v>2028</v>
          </cell>
          <cell r="X6772">
            <v>15360</v>
          </cell>
          <cell r="AE6772" t="str">
            <v>Meter/Reg Install - Res</v>
          </cell>
        </row>
        <row r="6773">
          <cell r="K6773">
            <v>2026</v>
          </cell>
          <cell r="X6773">
            <v>5940</v>
          </cell>
          <cell r="AE6773" t="str">
            <v>Distribution System Improvements</v>
          </cell>
        </row>
        <row r="6774">
          <cell r="K6774">
            <v>2022</v>
          </cell>
          <cell r="X6774">
            <v>0</v>
          </cell>
          <cell r="AE6774" t="str">
            <v>Misc. Non-Revenue Producing</v>
          </cell>
        </row>
        <row r="6775">
          <cell r="K6775">
            <v>2020</v>
          </cell>
          <cell r="X6775">
            <v>105060</v>
          </cell>
          <cell r="AE6775" t="str">
            <v>New Revenue Services</v>
          </cell>
        </row>
        <row r="6776">
          <cell r="K6776">
            <v>2027</v>
          </cell>
          <cell r="X6776">
            <v>237287</v>
          </cell>
          <cell r="AE6776" t="str">
            <v>Cathodic Protection</v>
          </cell>
        </row>
        <row r="6777">
          <cell r="K6777">
            <v>2023</v>
          </cell>
          <cell r="X6777">
            <v>486384</v>
          </cell>
          <cell r="AE6777" t="str">
            <v>PPP Main Replacement</v>
          </cell>
        </row>
        <row r="6778">
          <cell r="K6778">
            <v>2022</v>
          </cell>
          <cell r="X6778">
            <v>538.44000000000005</v>
          </cell>
          <cell r="AE6778" t="str">
            <v>Measuring and Regulation Station Equipment</v>
          </cell>
        </row>
        <row r="6779">
          <cell r="K6779">
            <v>2027</v>
          </cell>
          <cell r="X6779">
            <v>37464</v>
          </cell>
          <cell r="AE6779" t="str">
            <v>Regulators</v>
          </cell>
        </row>
        <row r="6780">
          <cell r="K6780">
            <v>2021</v>
          </cell>
          <cell r="X6780">
            <v>32304</v>
          </cell>
          <cell r="AE6780" t="str">
            <v>Regulators</v>
          </cell>
        </row>
        <row r="6781">
          <cell r="K6781">
            <v>2023</v>
          </cell>
          <cell r="X6781">
            <v>12864</v>
          </cell>
          <cell r="AE6781" t="str">
            <v>Distribution System Improvements</v>
          </cell>
        </row>
        <row r="6782">
          <cell r="K6782">
            <v>2021</v>
          </cell>
          <cell r="X6782">
            <v>0</v>
          </cell>
          <cell r="AE6782" t="str">
            <v>Office Equipment</v>
          </cell>
        </row>
        <row r="6783">
          <cell r="K6783">
            <v>2028</v>
          </cell>
          <cell r="X6783">
            <v>0</v>
          </cell>
          <cell r="AE6783" t="str">
            <v>Communication Equipment</v>
          </cell>
        </row>
        <row r="6784">
          <cell r="K6784">
            <v>2029</v>
          </cell>
          <cell r="X6784">
            <v>51203</v>
          </cell>
          <cell r="AE6784" t="str">
            <v>Main Replacements</v>
          </cell>
        </row>
        <row r="6785">
          <cell r="K6785">
            <v>2023</v>
          </cell>
          <cell r="X6785">
            <v>282852</v>
          </cell>
          <cell r="AE6785" t="str">
            <v>New Revenue Mains</v>
          </cell>
        </row>
        <row r="6786">
          <cell r="K6786">
            <v>2026</v>
          </cell>
          <cell r="X6786">
            <v>0</v>
          </cell>
          <cell r="AE6786" t="str">
            <v>Testing and Measuring Equipment</v>
          </cell>
        </row>
        <row r="6787">
          <cell r="K6787">
            <v>2019</v>
          </cell>
          <cell r="X6787">
            <v>102503</v>
          </cell>
          <cell r="AE6787" t="str">
            <v>Service Line Replacements</v>
          </cell>
        </row>
        <row r="6788">
          <cell r="K6788">
            <v>2018</v>
          </cell>
          <cell r="X6788">
            <v>46500</v>
          </cell>
          <cell r="AE6788" t="str">
            <v>Improvements to Property</v>
          </cell>
        </row>
        <row r="6789">
          <cell r="K6789">
            <v>2019</v>
          </cell>
          <cell r="X6789">
            <v>0</v>
          </cell>
          <cell r="AE6789" t="str">
            <v>PPP Main Replacement</v>
          </cell>
        </row>
        <row r="6790">
          <cell r="K6790">
            <v>2019</v>
          </cell>
          <cell r="X6790">
            <v>4320000</v>
          </cell>
          <cell r="AE6790" t="str">
            <v>Cast Iron/Bare Steel Main Repl.</v>
          </cell>
        </row>
        <row r="6791">
          <cell r="K6791">
            <v>2029</v>
          </cell>
          <cell r="X6791">
            <v>0</v>
          </cell>
          <cell r="AE6791" t="str">
            <v>PPP Main Replacement</v>
          </cell>
        </row>
        <row r="6792">
          <cell r="K6792">
            <v>2023</v>
          </cell>
          <cell r="X6792">
            <v>0</v>
          </cell>
          <cell r="AE6792" t="str">
            <v>Transportation Vehicles</v>
          </cell>
        </row>
        <row r="6793">
          <cell r="K6793">
            <v>2019</v>
          </cell>
          <cell r="X6793">
            <v>0</v>
          </cell>
          <cell r="AE6793" t="str">
            <v>Alternative Fueling Stations</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ULTRAUS"/>
      <sheetName val="ULTCONSOL"/>
      <sheetName val="TCAEUS"/>
      <sheetName val="TCAEUS-QTR"/>
      <sheetName val="GOCONSOL"/>
      <sheetName val="SJCONSOL"/>
      <sheetName val="IPCONSOL"/>
      <sheetName val="TEJASCONSOL"/>
      <sheetName val="PVCONSOL"/>
      <sheetName val="TPSPVCONSO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OF CONTENTS"/>
      <sheetName val="CF 9&amp;3 VS BUDGET"/>
      <sheetName val="DATA 2011"/>
      <sheetName val="Data 2012"/>
      <sheetName val="GL Lookup"/>
      <sheetName val="RECON Detail"/>
      <sheetName val="Presentation pages"/>
      <sheetName val="RECONS Variance"/>
      <sheetName val="RECONS Variance (2)"/>
      <sheetName val="O&amp;M reconcile"/>
      <sheetName val="Sheet1"/>
      <sheetName val="MEMO"/>
      <sheetName val="DOWNLOAD"/>
      <sheetName val="New format"/>
      <sheetName val="MTHLY RECON"/>
      <sheetName val="OTHER"/>
      <sheetName val="QTR RECON"/>
      <sheetName val="OOR"/>
      <sheetName val="O_INC_DED"/>
      <sheetName val="OTHER (2)"/>
      <sheetName val="BALANCE SH."/>
      <sheetName val="INCOME STAT."/>
      <sheetName val="BS ACCTS"/>
      <sheetName val="Conversion file"/>
      <sheetName val="IS ACCTS"/>
      <sheetName val="CASH FLOWS"/>
      <sheetName val="CASH FLOWS BKUP"/>
      <sheetName val="New CF Pres"/>
      <sheetName val="CF impact"/>
      <sheetName val="CASH FLOWS (95)"/>
      <sheetName val="CASH FLOWS BKUP (95)"/>
      <sheetName val="PLANT"/>
      <sheetName val="CF Hybrid"/>
      <sheetName val="OTHER INC."/>
      <sheetName val="O M"/>
      <sheetName val="Cash Pres 1"/>
      <sheetName val="Cash Pres 2"/>
      <sheetName val="Cash Pres 3"/>
      <sheetName val="Cash Pres 4"/>
      <sheetName val="CF GOALS"/>
      <sheetName val="FOR INCENTIVE GOAL"/>
      <sheetName val="CF BKUP TECO ENERGY"/>
      <sheetName val="CAPITAL"/>
      <sheetName val="TEC_Earning Analysis"/>
      <sheetName val="Business Plan"/>
      <sheetName val="Estimates Recon"/>
      <sheetName val="STOCK"/>
      <sheetName val="REVENUE"/>
      <sheetName val="CONS ROI"/>
      <sheetName val="ENVIR ROI"/>
      <sheetName val="OBISACCTS"/>
      <sheetName val="VISACCTS"/>
      <sheetName val="PYISACCTS"/>
      <sheetName val="VPYISACCTS"/>
      <sheetName val="GOAL 7 BUD"/>
      <sheetName val="OOR TEFIS"/>
      <sheetName val="O_INC_DED TEFIS"/>
      <sheetName val="DEF REV INT 99"/>
      <sheetName val="DEF REV INT 98"/>
      <sheetName val="DEF REV JE"/>
      <sheetName val="REV REFUND "/>
      <sheetName val="INT ANALYSIS"/>
      <sheetName val="DEF REV INT 95"/>
      <sheetName val="DEF REV INT 96"/>
      <sheetName val="DEF REV INT 97"/>
      <sheetName val="OOR MEMO"/>
      <sheetName val="N E L"/>
      <sheetName val="OBBSACCTS"/>
      <sheetName val="VBSACCTS"/>
      <sheetName val="CF Recon "/>
      <sheetName val="HEADING"/>
      <sheetName val="RECONS"/>
      <sheetName val="RANGENAMES"/>
      <sheetName val="Polk_recon"/>
      <sheetName val="OBINCOME STAT."/>
      <sheetName val="OBREVENUE"/>
      <sheetName val="OOR VAR"/>
      <sheetName val="BUDGET RECON"/>
      <sheetName val="PROCEDURES"/>
      <sheetName val="EE Procedures"/>
      <sheetName val="2010 CF Budget"/>
      <sheetName val="10 CF BUD WKST"/>
      <sheetName val="2009 BS A Budget (FINAL)"/>
      <sheetName val="2009 BS L Budget (FINAL)"/>
      <sheetName val="TECO BS TEMPLATE"/>
      <sheetName val="2009 IS Budget  (FINAL)"/>
      <sheetName val="TECO IS TEMPLATE"/>
      <sheetName val="Review sheet"/>
      <sheetName val="CF detail"/>
      <sheetName val="BALANCE SH.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2)"/>
      <sheetName val="Detail "/>
      <sheetName val="Sheet1"/>
      <sheetName val="Page 4"/>
      <sheetName val="DOWNLOAD"/>
      <sheetName val="2005_BUDGET"/>
      <sheetName val="DL1204"/>
      <sheetName val="DEC03 DOWNLOAD"/>
      <sheetName val="TEST Presentation"/>
      <sheetName val="CF Pres"/>
      <sheetName val="Presentation"/>
      <sheetName val="Detail (Old version)"/>
    </sheetNames>
    <sheetDataSet>
      <sheetData sheetId="0"/>
      <sheetData sheetId="1"/>
      <sheetData sheetId="2"/>
      <sheetData sheetId="3"/>
      <sheetData sheetId="4" refreshError="1"/>
      <sheetData sheetId="5" refreshError="1">
        <row r="2">
          <cell r="B2">
            <v>38384.580287384262</v>
          </cell>
        </row>
        <row r="3">
          <cell r="A3" t="str">
            <v>BALANCE SHEET DETAIL</v>
          </cell>
        </row>
        <row r="4">
          <cell r="A4" t="str">
            <v>2005 BUDGET</v>
          </cell>
          <cell r="C4" t="str">
            <v>ACTUAL</v>
          </cell>
          <cell r="D4" t="str">
            <v>BUDGET</v>
          </cell>
          <cell r="E4" t="str">
            <v>BUDGET</v>
          </cell>
          <cell r="F4" t="str">
            <v>BUDGET</v>
          </cell>
          <cell r="G4" t="str">
            <v>BUDGET</v>
          </cell>
          <cell r="H4" t="str">
            <v>BUDGET</v>
          </cell>
          <cell r="I4" t="str">
            <v>BUDGET</v>
          </cell>
          <cell r="J4" t="str">
            <v>BUDGET</v>
          </cell>
          <cell r="K4" t="str">
            <v>BUDGET</v>
          </cell>
          <cell r="L4" t="str">
            <v>BUDGET</v>
          </cell>
          <cell r="M4" t="str">
            <v>BUDGET</v>
          </cell>
          <cell r="N4" t="str">
            <v>BUDGET</v>
          </cell>
          <cell r="O4" t="str">
            <v>BUDGET</v>
          </cell>
        </row>
        <row r="5">
          <cell r="A5" t="str">
            <v>ACCT NO</v>
          </cell>
          <cell r="B5" t="str">
            <v>DESCRIPTION</v>
          </cell>
          <cell r="C5" t="str">
            <v>DEC 2004</v>
          </cell>
          <cell r="D5" t="str">
            <v>JAN 2005</v>
          </cell>
          <cell r="E5" t="str">
            <v>FEB 2005</v>
          </cell>
          <cell r="F5" t="str">
            <v>MAR 2005</v>
          </cell>
          <cell r="G5" t="str">
            <v>APR 2005</v>
          </cell>
          <cell r="H5" t="str">
            <v>MAY 2005</v>
          </cell>
          <cell r="I5" t="str">
            <v>JUN 2005</v>
          </cell>
          <cell r="J5" t="str">
            <v>JUL 2005</v>
          </cell>
          <cell r="K5" t="str">
            <v>AUG 2005</v>
          </cell>
          <cell r="L5" t="str">
            <v>SEP 2005</v>
          </cell>
          <cell r="M5" t="str">
            <v>OCT 2005</v>
          </cell>
          <cell r="N5" t="str">
            <v>NOV 2005</v>
          </cell>
          <cell r="O5" t="str">
            <v>DEC 2005</v>
          </cell>
        </row>
        <row r="6">
          <cell r="A6" t="str">
            <v>101</v>
          </cell>
          <cell r="B6" t="str">
            <v>Util Plant In Svc Classified</v>
          </cell>
          <cell r="C6">
            <v>3858226</v>
          </cell>
          <cell r="D6">
            <v>3855343.53369</v>
          </cell>
          <cell r="E6">
            <v>3858021.53369</v>
          </cell>
          <cell r="F6">
            <v>3860204.53369</v>
          </cell>
          <cell r="G6">
            <v>3862592.53369</v>
          </cell>
          <cell r="H6">
            <v>3864885.53369</v>
          </cell>
          <cell r="I6">
            <v>4167246.53369</v>
          </cell>
          <cell r="J6">
            <v>4163924.53369</v>
          </cell>
          <cell r="K6">
            <v>4166646.53369</v>
          </cell>
          <cell r="L6">
            <v>4159916.53369</v>
          </cell>
          <cell r="M6">
            <v>4162263.53369</v>
          </cell>
          <cell r="N6">
            <v>4164358.53369</v>
          </cell>
          <cell r="O6">
            <v>4162942.53369</v>
          </cell>
        </row>
        <row r="7">
          <cell r="A7" t="str">
            <v>10102</v>
          </cell>
          <cell r="B7" t="str">
            <v>Asset Retirement Obligation</v>
          </cell>
          <cell r="C7">
            <v>90</v>
          </cell>
          <cell r="D7">
            <v>89.533690000000007</v>
          </cell>
          <cell r="E7">
            <v>89.533690000000007</v>
          </cell>
          <cell r="F7">
            <v>89.533690000000007</v>
          </cell>
          <cell r="G7">
            <v>89.533690000000007</v>
          </cell>
          <cell r="H7">
            <v>89.533690000000007</v>
          </cell>
          <cell r="I7">
            <v>89.533690000000007</v>
          </cell>
          <cell r="J7">
            <v>89.533690000000007</v>
          </cell>
          <cell r="K7">
            <v>89.533690000000007</v>
          </cell>
          <cell r="L7">
            <v>89.533690000000007</v>
          </cell>
          <cell r="M7">
            <v>89.533690000000007</v>
          </cell>
          <cell r="N7">
            <v>89.533690000000007</v>
          </cell>
          <cell r="O7">
            <v>89.533690000000007</v>
          </cell>
        </row>
        <row r="8">
          <cell r="A8" t="str">
            <v>102</v>
          </cell>
          <cell r="B8" t="str">
            <v>Electric Plant Purchased or Sold</v>
          </cell>
          <cell r="C8">
            <v>-21</v>
          </cell>
          <cell r="D8">
            <v>-11.9</v>
          </cell>
          <cell r="E8">
            <v>-11.9</v>
          </cell>
          <cell r="F8">
            <v>-11.9</v>
          </cell>
          <cell r="G8">
            <v>-11.9</v>
          </cell>
          <cell r="H8">
            <v>-11.9</v>
          </cell>
          <cell r="I8">
            <v>-11.9</v>
          </cell>
          <cell r="J8">
            <v>-11.9</v>
          </cell>
          <cell r="K8">
            <v>-11.9</v>
          </cell>
          <cell r="L8">
            <v>-11.9</v>
          </cell>
          <cell r="M8">
            <v>-11.9</v>
          </cell>
          <cell r="N8">
            <v>-11.9</v>
          </cell>
          <cell r="O8">
            <v>-11.9</v>
          </cell>
        </row>
        <row r="9">
          <cell r="A9" t="str">
            <v>105</v>
          </cell>
          <cell r="B9" t="str">
            <v>Property Held For Future Use</v>
          </cell>
          <cell r="C9">
            <v>33532</v>
          </cell>
          <cell r="D9">
            <v>33538</v>
          </cell>
          <cell r="E9">
            <v>33543</v>
          </cell>
          <cell r="F9">
            <v>33549</v>
          </cell>
          <cell r="G9">
            <v>33555</v>
          </cell>
          <cell r="H9">
            <v>33560</v>
          </cell>
          <cell r="I9">
            <v>33916</v>
          </cell>
          <cell r="J9">
            <v>33921</v>
          </cell>
          <cell r="K9">
            <v>33927</v>
          </cell>
          <cell r="L9">
            <v>33933</v>
          </cell>
          <cell r="M9">
            <v>34288</v>
          </cell>
          <cell r="N9">
            <v>34294</v>
          </cell>
          <cell r="O9">
            <v>34300</v>
          </cell>
        </row>
        <row r="10">
          <cell r="A10" t="str">
            <v>106</v>
          </cell>
          <cell r="B10" t="str">
            <v>Util Plant In Svc Not Classif</v>
          </cell>
          <cell r="C10">
            <v>913043</v>
          </cell>
          <cell r="D10">
            <v>922112</v>
          </cell>
          <cell r="E10">
            <v>925839</v>
          </cell>
          <cell r="F10">
            <v>931890</v>
          </cell>
          <cell r="G10">
            <v>936798</v>
          </cell>
          <cell r="H10">
            <v>942003</v>
          </cell>
          <cell r="I10">
            <v>647331</v>
          </cell>
          <cell r="J10">
            <v>663634</v>
          </cell>
          <cell r="K10">
            <v>668876</v>
          </cell>
          <cell r="L10">
            <v>673823</v>
          </cell>
          <cell r="M10">
            <v>679218</v>
          </cell>
          <cell r="N10">
            <v>684991</v>
          </cell>
          <cell r="O10">
            <v>725345</v>
          </cell>
        </row>
        <row r="11">
          <cell r="A11" t="str">
            <v>107</v>
          </cell>
          <cell r="B11" t="str">
            <v>Construction Work In Progress</v>
          </cell>
          <cell r="C11">
            <v>86791</v>
          </cell>
          <cell r="D11">
            <v>89286</v>
          </cell>
          <cell r="E11">
            <v>95470</v>
          </cell>
          <cell r="F11">
            <v>101502</v>
          </cell>
          <cell r="G11">
            <v>106431</v>
          </cell>
          <cell r="H11">
            <v>111517</v>
          </cell>
          <cell r="I11">
            <v>117773</v>
          </cell>
          <cell r="J11">
            <v>112791</v>
          </cell>
          <cell r="K11">
            <v>119556</v>
          </cell>
          <cell r="L11">
            <v>128096</v>
          </cell>
          <cell r="M11">
            <v>141760</v>
          </cell>
          <cell r="N11">
            <v>152413</v>
          </cell>
          <cell r="O11">
            <v>124115</v>
          </cell>
        </row>
        <row r="12">
          <cell r="A12" t="str">
            <v>108</v>
          </cell>
          <cell r="B12" t="str">
            <v>Accumulated Depreciation</v>
          </cell>
          <cell r="C12">
            <v>-1722615</v>
          </cell>
          <cell r="D12">
            <v>-1734611</v>
          </cell>
          <cell r="E12">
            <v>-1746827</v>
          </cell>
          <cell r="F12">
            <v>-1758512</v>
          </cell>
          <cell r="G12">
            <v>-1770436</v>
          </cell>
          <cell r="H12">
            <v>-1782549</v>
          </cell>
          <cell r="I12">
            <v>-1794487</v>
          </cell>
          <cell r="J12">
            <v>-1800866</v>
          </cell>
          <cell r="K12">
            <v>-1813450</v>
          </cell>
          <cell r="L12">
            <v>-1825457</v>
          </cell>
          <cell r="M12">
            <v>-1836676</v>
          </cell>
          <cell r="N12">
            <v>-1848155</v>
          </cell>
          <cell r="O12">
            <v>-1857212</v>
          </cell>
        </row>
        <row r="13">
          <cell r="A13" t="str">
            <v>10805</v>
          </cell>
          <cell r="B13" t="str">
            <v>Accumulated Depreciation - ARO</v>
          </cell>
          <cell r="C13">
            <v>-44</v>
          </cell>
          <cell r="D13">
            <v>-44</v>
          </cell>
          <cell r="E13">
            <v>-44</v>
          </cell>
          <cell r="F13">
            <v>-44</v>
          </cell>
          <cell r="G13">
            <v>-44</v>
          </cell>
          <cell r="H13">
            <v>-44</v>
          </cell>
          <cell r="I13">
            <v>-44</v>
          </cell>
          <cell r="J13">
            <v>-44</v>
          </cell>
          <cell r="K13">
            <v>-44</v>
          </cell>
          <cell r="L13">
            <v>-44</v>
          </cell>
          <cell r="M13">
            <v>-44</v>
          </cell>
          <cell r="N13">
            <v>-44</v>
          </cell>
          <cell r="O13">
            <v>-44</v>
          </cell>
        </row>
        <row r="14">
          <cell r="A14" t="str">
            <v>111</v>
          </cell>
          <cell r="B14" t="str">
            <v>Accumulated Amortization</v>
          </cell>
          <cell r="C14">
            <v>-20359</v>
          </cell>
          <cell r="D14">
            <v>-20778</v>
          </cell>
          <cell r="E14">
            <v>-21414</v>
          </cell>
          <cell r="F14">
            <v>-21968</v>
          </cell>
          <cell r="G14">
            <v>-22559</v>
          </cell>
          <cell r="H14">
            <v>-22877</v>
          </cell>
          <cell r="I14">
            <v>-23439</v>
          </cell>
          <cell r="J14">
            <v>-24029</v>
          </cell>
          <cell r="K14">
            <v>-24532</v>
          </cell>
          <cell r="L14">
            <v>-15948</v>
          </cell>
          <cell r="M14">
            <v>-16280</v>
          </cell>
          <cell r="N14">
            <v>-16642</v>
          </cell>
          <cell r="O14">
            <v>-16566</v>
          </cell>
        </row>
        <row r="15">
          <cell r="A15" t="str">
            <v>114</v>
          </cell>
          <cell r="B15" t="str">
            <v>Acquisition Adjustment</v>
          </cell>
          <cell r="C15">
            <v>5016</v>
          </cell>
          <cell r="D15">
            <v>4997</v>
          </cell>
          <cell r="E15">
            <v>4978</v>
          </cell>
          <cell r="F15">
            <v>4959</v>
          </cell>
          <cell r="G15">
            <v>4941</v>
          </cell>
          <cell r="H15">
            <v>4922</v>
          </cell>
          <cell r="I15">
            <v>4903</v>
          </cell>
          <cell r="J15">
            <v>4884</v>
          </cell>
          <cell r="K15">
            <v>4865</v>
          </cell>
          <cell r="L15">
            <v>4846</v>
          </cell>
          <cell r="M15">
            <v>4828</v>
          </cell>
          <cell r="N15">
            <v>4809</v>
          </cell>
          <cell r="O15">
            <v>4790</v>
          </cell>
        </row>
        <row r="16">
          <cell r="A16" t="str">
            <v>121</v>
          </cell>
          <cell r="B16" t="str">
            <v>Non-Utility Property</v>
          </cell>
          <cell r="C16">
            <v>6455</v>
          </cell>
          <cell r="D16">
            <v>6474</v>
          </cell>
          <cell r="E16">
            <v>6496</v>
          </cell>
          <cell r="F16">
            <v>6534</v>
          </cell>
          <cell r="G16">
            <v>6566</v>
          </cell>
          <cell r="H16">
            <v>6642</v>
          </cell>
          <cell r="I16">
            <v>6783</v>
          </cell>
          <cell r="J16">
            <v>6932</v>
          </cell>
          <cell r="K16">
            <v>7083</v>
          </cell>
          <cell r="L16">
            <v>7168</v>
          </cell>
          <cell r="M16">
            <v>7208</v>
          </cell>
          <cell r="N16">
            <v>7234</v>
          </cell>
          <cell r="O16">
            <v>7255</v>
          </cell>
        </row>
        <row r="17">
          <cell r="A17" t="str">
            <v>122</v>
          </cell>
          <cell r="B17" t="str">
            <v>Accum Depr Non-Utility Prop</v>
          </cell>
          <cell r="C17">
            <v>-2905</v>
          </cell>
          <cell r="D17">
            <v>-2932</v>
          </cell>
          <cell r="E17">
            <v>-2968</v>
          </cell>
          <cell r="F17">
            <v>-3000</v>
          </cell>
          <cell r="G17">
            <v>-3016</v>
          </cell>
          <cell r="H17">
            <v>-3049</v>
          </cell>
          <cell r="I17">
            <v>-3082</v>
          </cell>
          <cell r="J17">
            <v>-3101</v>
          </cell>
          <cell r="K17">
            <v>-3092</v>
          </cell>
          <cell r="L17">
            <v>-3081</v>
          </cell>
          <cell r="M17">
            <v>-3089</v>
          </cell>
          <cell r="N17">
            <v>-3129</v>
          </cell>
          <cell r="O17">
            <v>-3161</v>
          </cell>
        </row>
        <row r="18">
          <cell r="A18" t="str">
            <v>123</v>
          </cell>
          <cell r="B18" t="str">
            <v>Investment In Assoc Company</v>
          </cell>
          <cell r="C18">
            <v>271</v>
          </cell>
          <cell r="D18">
            <v>271</v>
          </cell>
          <cell r="E18">
            <v>271</v>
          </cell>
          <cell r="F18">
            <v>271</v>
          </cell>
          <cell r="G18">
            <v>271</v>
          </cell>
          <cell r="H18">
            <v>271</v>
          </cell>
          <cell r="I18">
            <v>271</v>
          </cell>
          <cell r="J18">
            <v>271</v>
          </cell>
          <cell r="K18">
            <v>271</v>
          </cell>
          <cell r="L18">
            <v>271</v>
          </cell>
          <cell r="M18">
            <v>271</v>
          </cell>
          <cell r="N18">
            <v>271</v>
          </cell>
          <cell r="O18">
            <v>271</v>
          </cell>
        </row>
        <row r="19">
          <cell r="A19" t="str">
            <v>124</v>
          </cell>
          <cell r="B19" t="str">
            <v>Advance- RTO</v>
          </cell>
          <cell r="C19">
            <v>1</v>
          </cell>
          <cell r="D19">
            <v>1</v>
          </cell>
          <cell r="E19">
            <v>1</v>
          </cell>
          <cell r="F19">
            <v>1</v>
          </cell>
          <cell r="G19">
            <v>1</v>
          </cell>
          <cell r="H19">
            <v>1</v>
          </cell>
          <cell r="I19">
            <v>1</v>
          </cell>
          <cell r="J19">
            <v>1</v>
          </cell>
          <cell r="K19">
            <v>1</v>
          </cell>
          <cell r="L19">
            <v>1</v>
          </cell>
          <cell r="M19">
            <v>1</v>
          </cell>
          <cell r="N19">
            <v>1</v>
          </cell>
          <cell r="O19">
            <v>1</v>
          </cell>
        </row>
        <row r="20">
          <cell r="A20" t="str">
            <v>129</v>
          </cell>
          <cell r="B20" t="str">
            <v>Special Funds (Restricted cash)</v>
          </cell>
          <cell r="C20">
            <v>0</v>
          </cell>
          <cell r="D20">
            <v>0</v>
          </cell>
          <cell r="E20">
            <v>0</v>
          </cell>
          <cell r="F20">
            <v>0</v>
          </cell>
          <cell r="G20">
            <v>0</v>
          </cell>
          <cell r="H20">
            <v>0</v>
          </cell>
          <cell r="I20">
            <v>0</v>
          </cell>
          <cell r="J20">
            <v>0</v>
          </cell>
          <cell r="K20">
            <v>0</v>
          </cell>
          <cell r="L20">
            <v>0</v>
          </cell>
          <cell r="M20">
            <v>0</v>
          </cell>
          <cell r="N20">
            <v>0</v>
          </cell>
          <cell r="O20">
            <v>0</v>
          </cell>
        </row>
        <row r="21">
          <cell r="A21" t="str">
            <v>131</v>
          </cell>
          <cell r="B21" t="str">
            <v>Cash</v>
          </cell>
          <cell r="C21">
            <v>0</v>
          </cell>
          <cell r="D21">
            <v>0</v>
          </cell>
          <cell r="E21">
            <v>0</v>
          </cell>
          <cell r="F21">
            <v>0</v>
          </cell>
          <cell r="G21">
            <v>0</v>
          </cell>
          <cell r="H21">
            <v>0</v>
          </cell>
          <cell r="I21">
            <v>0</v>
          </cell>
          <cell r="J21">
            <v>0</v>
          </cell>
          <cell r="K21">
            <v>0</v>
          </cell>
          <cell r="L21">
            <v>0</v>
          </cell>
          <cell r="M21">
            <v>0</v>
          </cell>
          <cell r="N21">
            <v>0</v>
          </cell>
          <cell r="O21">
            <v>0</v>
          </cell>
        </row>
        <row r="22">
          <cell r="A22" t="str">
            <v>134</v>
          </cell>
          <cell r="B22" t="str">
            <v>Other Special Deposits</v>
          </cell>
          <cell r="C22">
            <v>39</v>
          </cell>
          <cell r="D22">
            <v>39</v>
          </cell>
          <cell r="E22">
            <v>39</v>
          </cell>
          <cell r="F22">
            <v>39</v>
          </cell>
          <cell r="G22">
            <v>39</v>
          </cell>
          <cell r="H22">
            <v>39</v>
          </cell>
          <cell r="I22">
            <v>39</v>
          </cell>
          <cell r="J22">
            <v>39</v>
          </cell>
          <cell r="K22">
            <v>39</v>
          </cell>
          <cell r="L22">
            <v>39</v>
          </cell>
          <cell r="M22">
            <v>39</v>
          </cell>
          <cell r="N22">
            <v>39</v>
          </cell>
          <cell r="O22">
            <v>39</v>
          </cell>
        </row>
        <row r="23">
          <cell r="A23" t="str">
            <v>135</v>
          </cell>
          <cell r="B23" t="str">
            <v>Working Fund</v>
          </cell>
          <cell r="C23">
            <v>88</v>
          </cell>
          <cell r="D23">
            <v>88</v>
          </cell>
          <cell r="E23">
            <v>88</v>
          </cell>
          <cell r="F23">
            <v>88</v>
          </cell>
          <cell r="G23">
            <v>88</v>
          </cell>
          <cell r="H23">
            <v>88</v>
          </cell>
          <cell r="I23">
            <v>88</v>
          </cell>
          <cell r="J23">
            <v>88</v>
          </cell>
          <cell r="K23">
            <v>88</v>
          </cell>
          <cell r="L23">
            <v>88</v>
          </cell>
          <cell r="M23">
            <v>88</v>
          </cell>
          <cell r="N23">
            <v>88</v>
          </cell>
          <cell r="O23">
            <v>88</v>
          </cell>
        </row>
        <row r="24">
          <cell r="A24" t="str">
            <v>136</v>
          </cell>
          <cell r="B24" t="str">
            <v>Temporary Investments</v>
          </cell>
          <cell r="C24">
            <v>2100</v>
          </cell>
          <cell r="D24">
            <v>1000</v>
          </cell>
          <cell r="E24">
            <v>1000</v>
          </cell>
          <cell r="F24">
            <v>1000</v>
          </cell>
          <cell r="G24">
            <v>1000</v>
          </cell>
          <cell r="H24">
            <v>1000</v>
          </cell>
          <cell r="I24">
            <v>1000</v>
          </cell>
          <cell r="J24">
            <v>1000</v>
          </cell>
          <cell r="K24">
            <v>1000</v>
          </cell>
          <cell r="L24">
            <v>1000</v>
          </cell>
          <cell r="M24">
            <v>1000</v>
          </cell>
          <cell r="N24">
            <v>1000</v>
          </cell>
          <cell r="O24">
            <v>1000</v>
          </cell>
        </row>
        <row r="25">
          <cell r="A25" t="str">
            <v>13620</v>
          </cell>
          <cell r="B25" t="str">
            <v>Cash Equivalents</v>
          </cell>
          <cell r="C25">
            <v>2100</v>
          </cell>
          <cell r="D25">
            <v>1000</v>
          </cell>
          <cell r="E25">
            <v>1000</v>
          </cell>
          <cell r="F25">
            <v>1000</v>
          </cell>
          <cell r="G25">
            <v>1000</v>
          </cell>
          <cell r="H25">
            <v>1000</v>
          </cell>
          <cell r="I25">
            <v>1000</v>
          </cell>
          <cell r="J25">
            <v>1000</v>
          </cell>
          <cell r="K25">
            <v>1000</v>
          </cell>
          <cell r="L25">
            <v>1000</v>
          </cell>
          <cell r="M25">
            <v>1000</v>
          </cell>
          <cell r="N25">
            <v>1000</v>
          </cell>
          <cell r="O25">
            <v>1000</v>
          </cell>
        </row>
        <row r="26">
          <cell r="A26" t="str">
            <v>141</v>
          </cell>
          <cell r="B26" t="str">
            <v>Notes Receivable</v>
          </cell>
          <cell r="C26">
            <v>625</v>
          </cell>
          <cell r="D26">
            <v>625</v>
          </cell>
          <cell r="E26">
            <v>625</v>
          </cell>
          <cell r="F26">
            <v>625</v>
          </cell>
          <cell r="G26">
            <v>625</v>
          </cell>
          <cell r="H26">
            <v>625</v>
          </cell>
          <cell r="I26">
            <v>625</v>
          </cell>
          <cell r="J26">
            <v>625</v>
          </cell>
          <cell r="K26">
            <v>625</v>
          </cell>
          <cell r="L26">
            <v>625</v>
          </cell>
          <cell r="M26">
            <v>625</v>
          </cell>
          <cell r="N26">
            <v>625</v>
          </cell>
          <cell r="O26">
            <v>625</v>
          </cell>
        </row>
        <row r="27">
          <cell r="A27" t="str">
            <v>142</v>
          </cell>
          <cell r="B27" t="str">
            <v>Customer Receivables</v>
          </cell>
          <cell r="C27">
            <v>112561</v>
          </cell>
          <cell r="D27">
            <v>114909</v>
          </cell>
          <cell r="E27">
            <v>116402</v>
          </cell>
          <cell r="F27">
            <v>107453</v>
          </cell>
          <cell r="G27">
            <v>102843</v>
          </cell>
          <cell r="H27">
            <v>116361</v>
          </cell>
          <cell r="I27">
            <v>134012</v>
          </cell>
          <cell r="J27">
            <v>138932</v>
          </cell>
          <cell r="K27">
            <v>144296</v>
          </cell>
          <cell r="L27">
            <v>151718</v>
          </cell>
          <cell r="M27">
            <v>134811</v>
          </cell>
          <cell r="N27">
            <v>128140</v>
          </cell>
          <cell r="O27">
            <v>122098</v>
          </cell>
        </row>
        <row r="28">
          <cell r="A28" t="str">
            <v>143</v>
          </cell>
          <cell r="B28" t="str">
            <v>Total  Accounts Receivable</v>
          </cell>
          <cell r="C28">
            <v>36053</v>
          </cell>
          <cell r="D28">
            <v>8122</v>
          </cell>
          <cell r="E28">
            <v>11199</v>
          </cell>
          <cell r="F28">
            <v>7657</v>
          </cell>
          <cell r="G28">
            <v>8080</v>
          </cell>
          <cell r="H28">
            <v>9006</v>
          </cell>
          <cell r="I28">
            <v>8088</v>
          </cell>
          <cell r="J28">
            <v>10398</v>
          </cell>
          <cell r="K28">
            <v>6868</v>
          </cell>
          <cell r="L28">
            <v>6826</v>
          </cell>
          <cell r="M28">
            <v>5742</v>
          </cell>
          <cell r="N28">
            <v>5139</v>
          </cell>
          <cell r="O28">
            <v>4982</v>
          </cell>
        </row>
        <row r="29">
          <cell r="A29" t="str">
            <v>14300</v>
          </cell>
          <cell r="B29" t="str">
            <v>All other Accouts Receivables (derived)</v>
          </cell>
          <cell r="C29">
            <v>90</v>
          </cell>
          <cell r="D29">
            <v>80</v>
          </cell>
          <cell r="E29">
            <v>80</v>
          </cell>
          <cell r="F29">
            <v>80</v>
          </cell>
          <cell r="G29">
            <v>80</v>
          </cell>
          <cell r="H29">
            <v>80</v>
          </cell>
          <cell r="I29">
            <v>80</v>
          </cell>
          <cell r="J29">
            <v>80</v>
          </cell>
          <cell r="K29">
            <v>80</v>
          </cell>
          <cell r="L29">
            <v>80</v>
          </cell>
          <cell r="M29">
            <v>80</v>
          </cell>
          <cell r="N29">
            <v>80</v>
          </cell>
          <cell r="O29">
            <v>80</v>
          </cell>
        </row>
        <row r="30">
          <cell r="A30" t="str">
            <v>14301</v>
          </cell>
          <cell r="B30" t="str">
            <v xml:space="preserve"> Other Accts Receivable</v>
          </cell>
          <cell r="C30">
            <v>31874</v>
          </cell>
          <cell r="D30">
            <v>3965</v>
          </cell>
          <cell r="E30">
            <v>5612</v>
          </cell>
          <cell r="F30">
            <v>3989</v>
          </cell>
          <cell r="G30">
            <v>4383</v>
          </cell>
          <cell r="H30">
            <v>3664</v>
          </cell>
          <cell r="I30">
            <v>2799</v>
          </cell>
          <cell r="J30">
            <v>5218</v>
          </cell>
          <cell r="K30">
            <v>1741</v>
          </cell>
          <cell r="L30">
            <v>1605</v>
          </cell>
          <cell r="M30">
            <v>2166</v>
          </cell>
          <cell r="N30">
            <v>2086</v>
          </cell>
          <cell r="O30">
            <v>1741</v>
          </cell>
        </row>
        <row r="31">
          <cell r="A31" t="str">
            <v>14303</v>
          </cell>
          <cell r="B31" t="str">
            <v xml:space="preserve"> Employee Loans Rec-Ex Employ</v>
          </cell>
          <cell r="C31">
            <v>0</v>
          </cell>
          <cell r="D31">
            <v>0</v>
          </cell>
          <cell r="E31">
            <v>0</v>
          </cell>
          <cell r="F31">
            <v>0</v>
          </cell>
          <cell r="G31">
            <v>0</v>
          </cell>
          <cell r="H31">
            <v>0</v>
          </cell>
          <cell r="I31">
            <v>0</v>
          </cell>
          <cell r="J31">
            <v>0</v>
          </cell>
          <cell r="K31">
            <v>0</v>
          </cell>
          <cell r="L31">
            <v>0</v>
          </cell>
          <cell r="M31">
            <v>0</v>
          </cell>
          <cell r="N31">
            <v>0</v>
          </cell>
          <cell r="O31">
            <v>0</v>
          </cell>
        </row>
        <row r="32">
          <cell r="A32" t="str">
            <v>14311</v>
          </cell>
          <cell r="B32" t="str">
            <v xml:space="preserve"> Interchange Receivable (143.11-.39&amp;.41-.50,.60,.65-.67)</v>
          </cell>
          <cell r="C32">
            <v>4089</v>
          </cell>
          <cell r="D32">
            <v>4077</v>
          </cell>
          <cell r="E32">
            <v>5507</v>
          </cell>
          <cell r="F32">
            <v>3588</v>
          </cell>
          <cell r="G32">
            <v>3617</v>
          </cell>
          <cell r="H32">
            <v>5262</v>
          </cell>
          <cell r="I32">
            <v>5209</v>
          </cell>
          <cell r="J32">
            <v>5100</v>
          </cell>
          <cell r="K32">
            <v>5047</v>
          </cell>
          <cell r="L32">
            <v>5141</v>
          </cell>
          <cell r="M32">
            <v>3496</v>
          </cell>
          <cell r="N32">
            <v>2973</v>
          </cell>
          <cell r="O32">
            <v>3161</v>
          </cell>
        </row>
        <row r="33">
          <cell r="A33" t="str">
            <v>144</v>
          </cell>
          <cell r="B33" t="str">
            <v>Accum Prov Uncollect Accts</v>
          </cell>
          <cell r="C33">
            <v>-650</v>
          </cell>
          <cell r="D33">
            <v>-605</v>
          </cell>
          <cell r="E33">
            <v>-577</v>
          </cell>
          <cell r="F33">
            <v>-546</v>
          </cell>
          <cell r="G33">
            <v>-510</v>
          </cell>
          <cell r="H33">
            <v>-522</v>
          </cell>
          <cell r="I33">
            <v>-579</v>
          </cell>
          <cell r="J33">
            <v>-655</v>
          </cell>
          <cell r="K33">
            <v>-709</v>
          </cell>
          <cell r="L33">
            <v>-730</v>
          </cell>
          <cell r="M33">
            <v>-709</v>
          </cell>
          <cell r="N33">
            <v>-650</v>
          </cell>
          <cell r="O33">
            <v>-583</v>
          </cell>
        </row>
        <row r="34">
          <cell r="A34" t="str">
            <v>146</v>
          </cell>
          <cell r="B34" t="str">
            <v>Accts Receivable-Assoc Co &amp; Others</v>
          </cell>
          <cell r="C34">
            <v>11675</v>
          </cell>
          <cell r="D34">
            <v>19099</v>
          </cell>
          <cell r="E34">
            <v>15237</v>
          </cell>
          <cell r="F34">
            <v>17588</v>
          </cell>
          <cell r="G34">
            <v>18130</v>
          </cell>
          <cell r="H34">
            <v>18320</v>
          </cell>
          <cell r="I34">
            <v>19367</v>
          </cell>
          <cell r="J34">
            <v>20663</v>
          </cell>
          <cell r="K34">
            <v>24847</v>
          </cell>
          <cell r="L34">
            <v>21593</v>
          </cell>
          <cell r="M34">
            <v>23769</v>
          </cell>
          <cell r="N34">
            <v>22540</v>
          </cell>
          <cell r="O34">
            <v>13925</v>
          </cell>
        </row>
        <row r="35">
          <cell r="A35" t="str">
            <v>14600</v>
          </cell>
          <cell r="B35" t="str">
            <v>All other A/R-Assoc Co &amp; Others (derived)</v>
          </cell>
          <cell r="C35">
            <v>2761</v>
          </cell>
          <cell r="D35">
            <v>4148</v>
          </cell>
          <cell r="E35">
            <v>4327</v>
          </cell>
          <cell r="F35">
            <v>4612</v>
          </cell>
          <cell r="G35">
            <v>4184</v>
          </cell>
          <cell r="H35">
            <v>4651</v>
          </cell>
          <cell r="I35">
            <v>5007</v>
          </cell>
          <cell r="J35">
            <v>5514</v>
          </cell>
          <cell r="K35">
            <v>5186</v>
          </cell>
          <cell r="L35">
            <v>5223</v>
          </cell>
          <cell r="M35">
            <v>5447</v>
          </cell>
          <cell r="N35">
            <v>5139</v>
          </cell>
          <cell r="O35">
            <v>5113</v>
          </cell>
        </row>
        <row r="36">
          <cell r="A36" t="str">
            <v>14616</v>
          </cell>
          <cell r="B36" t="str">
            <v xml:space="preserve"> A/R-PE&amp;C</v>
          </cell>
          <cell r="C36">
            <v>834</v>
          </cell>
          <cell r="D36">
            <v>50</v>
          </cell>
          <cell r="E36">
            <v>66</v>
          </cell>
          <cell r="F36">
            <v>63</v>
          </cell>
          <cell r="G36">
            <v>24</v>
          </cell>
          <cell r="H36">
            <v>50</v>
          </cell>
          <cell r="I36">
            <v>138</v>
          </cell>
          <cell r="J36">
            <v>199</v>
          </cell>
          <cell r="K36">
            <v>281</v>
          </cell>
          <cell r="L36">
            <v>167</v>
          </cell>
          <cell r="M36">
            <v>134</v>
          </cell>
          <cell r="N36">
            <v>236</v>
          </cell>
          <cell r="O36">
            <v>323</v>
          </cell>
        </row>
        <row r="37">
          <cell r="A37" t="str">
            <v>14621</v>
          </cell>
          <cell r="B37" t="str">
            <v xml:space="preserve"> A/R-Hardee Power Part.-Interchange</v>
          </cell>
          <cell r="C37">
            <v>-2</v>
          </cell>
          <cell r="D37">
            <v>0</v>
          </cell>
          <cell r="E37">
            <v>0</v>
          </cell>
          <cell r="F37">
            <v>0</v>
          </cell>
          <cell r="G37">
            <v>0</v>
          </cell>
          <cell r="H37">
            <v>0</v>
          </cell>
          <cell r="I37">
            <v>0</v>
          </cell>
          <cell r="J37">
            <v>0</v>
          </cell>
          <cell r="K37">
            <v>0</v>
          </cell>
          <cell r="L37">
            <v>0</v>
          </cell>
          <cell r="M37">
            <v>0</v>
          </cell>
          <cell r="N37">
            <v>0</v>
          </cell>
          <cell r="O37">
            <v>0</v>
          </cell>
        </row>
        <row r="38">
          <cell r="A38" t="str">
            <v>14623</v>
          </cell>
          <cell r="B38" t="str">
            <v xml:space="preserve"> A/ R-TECO Power Service</v>
          </cell>
          <cell r="C38">
            <v>15</v>
          </cell>
          <cell r="D38">
            <v>0</v>
          </cell>
          <cell r="E38">
            <v>0</v>
          </cell>
          <cell r="F38">
            <v>0</v>
          </cell>
          <cell r="G38">
            <v>0</v>
          </cell>
          <cell r="H38">
            <v>0</v>
          </cell>
          <cell r="I38">
            <v>0</v>
          </cell>
          <cell r="J38">
            <v>0</v>
          </cell>
          <cell r="K38">
            <v>0</v>
          </cell>
          <cell r="L38">
            <v>0</v>
          </cell>
          <cell r="M38">
            <v>0</v>
          </cell>
          <cell r="N38">
            <v>0</v>
          </cell>
          <cell r="O38">
            <v>0</v>
          </cell>
        </row>
        <row r="39">
          <cell r="A39" t="str">
            <v>14624</v>
          </cell>
          <cell r="B39" t="str">
            <v xml:space="preserve"> Accts Rec-TERMCO</v>
          </cell>
          <cell r="C39">
            <v>0</v>
          </cell>
          <cell r="D39">
            <v>0</v>
          </cell>
          <cell r="E39">
            <v>0</v>
          </cell>
          <cell r="F39">
            <v>0</v>
          </cell>
          <cell r="G39">
            <v>0</v>
          </cell>
          <cell r="H39">
            <v>0</v>
          </cell>
          <cell r="I39">
            <v>0</v>
          </cell>
          <cell r="J39">
            <v>0</v>
          </cell>
          <cell r="K39">
            <v>0</v>
          </cell>
          <cell r="L39">
            <v>0</v>
          </cell>
          <cell r="M39">
            <v>0</v>
          </cell>
          <cell r="N39">
            <v>0</v>
          </cell>
          <cell r="O39">
            <v>0</v>
          </cell>
        </row>
        <row r="40">
          <cell r="A40" t="str">
            <v>14625</v>
          </cell>
          <cell r="B40" t="str">
            <v xml:space="preserve"> A/R-TECO Energy Source</v>
          </cell>
          <cell r="C40">
            <v>1</v>
          </cell>
          <cell r="D40">
            <v>15</v>
          </cell>
          <cell r="E40">
            <v>0</v>
          </cell>
          <cell r="F40">
            <v>-15</v>
          </cell>
          <cell r="G40">
            <v>0</v>
          </cell>
          <cell r="H40">
            <v>1</v>
          </cell>
          <cell r="I40">
            <v>1</v>
          </cell>
          <cell r="J40">
            <v>0</v>
          </cell>
          <cell r="K40">
            <v>0</v>
          </cell>
          <cell r="L40">
            <v>1</v>
          </cell>
          <cell r="M40">
            <v>1</v>
          </cell>
          <cell r="N40">
            <v>0</v>
          </cell>
          <cell r="O40">
            <v>0</v>
          </cell>
        </row>
        <row r="41">
          <cell r="A41" t="str">
            <v>14628</v>
          </cell>
          <cell r="B41" t="str">
            <v xml:space="preserve"> A/R-Hardee Power Part.-Operations</v>
          </cell>
          <cell r="C41">
            <v>21</v>
          </cell>
          <cell r="D41">
            <v>0</v>
          </cell>
          <cell r="E41">
            <v>0</v>
          </cell>
          <cell r="F41">
            <v>0</v>
          </cell>
          <cell r="G41">
            <v>0</v>
          </cell>
          <cell r="H41">
            <v>0</v>
          </cell>
          <cell r="I41">
            <v>0</v>
          </cell>
          <cell r="J41">
            <v>0</v>
          </cell>
          <cell r="K41">
            <v>0</v>
          </cell>
          <cell r="L41">
            <v>0</v>
          </cell>
          <cell r="M41">
            <v>0</v>
          </cell>
          <cell r="N41">
            <v>0</v>
          </cell>
          <cell r="O41">
            <v>0</v>
          </cell>
        </row>
        <row r="42">
          <cell r="A42" t="str">
            <v>14650</v>
          </cell>
          <cell r="B42" t="str">
            <v xml:space="preserve"> A/R-Peoples Gas Systems (Natural)</v>
          </cell>
          <cell r="C42">
            <v>8045</v>
          </cell>
          <cell r="D42">
            <v>15165</v>
          </cell>
          <cell r="E42">
            <v>11144</v>
          </cell>
          <cell r="F42">
            <v>13207</v>
          </cell>
          <cell r="G42">
            <v>14221</v>
          </cell>
          <cell r="H42">
            <v>13913</v>
          </cell>
          <cell r="I42">
            <v>14551</v>
          </cell>
          <cell r="J42">
            <v>15295</v>
          </cell>
          <cell r="K42">
            <v>19722</v>
          </cell>
          <cell r="L42">
            <v>16580</v>
          </cell>
          <cell r="M42">
            <v>18609</v>
          </cell>
          <cell r="N42">
            <v>17632</v>
          </cell>
          <cell r="O42">
            <v>9000</v>
          </cell>
        </row>
        <row r="43">
          <cell r="A43" t="str">
            <v>14653</v>
          </cell>
          <cell r="B43" t="str">
            <v xml:space="preserve"> A/R-Peoples Gas</v>
          </cell>
          <cell r="C43">
            <v>0</v>
          </cell>
          <cell r="D43">
            <v>-279</v>
          </cell>
          <cell r="E43">
            <v>-300</v>
          </cell>
          <cell r="F43">
            <v>-279</v>
          </cell>
          <cell r="G43">
            <v>-299</v>
          </cell>
          <cell r="H43">
            <v>-295</v>
          </cell>
          <cell r="I43">
            <v>-330</v>
          </cell>
          <cell r="J43">
            <v>-345</v>
          </cell>
          <cell r="K43">
            <v>-342</v>
          </cell>
          <cell r="L43">
            <v>-378</v>
          </cell>
          <cell r="M43">
            <v>-422</v>
          </cell>
          <cell r="N43">
            <v>-467</v>
          </cell>
          <cell r="O43">
            <v>-511</v>
          </cell>
        </row>
        <row r="44">
          <cell r="A44" t="str">
            <v>14655</v>
          </cell>
          <cell r="B44" t="str">
            <v xml:space="preserve"> A/R-Peoples Gas Company (Propane)</v>
          </cell>
          <cell r="C44">
            <v>0</v>
          </cell>
          <cell r="D44">
            <v>0</v>
          </cell>
          <cell r="E44">
            <v>0</v>
          </cell>
          <cell r="F44">
            <v>0</v>
          </cell>
          <cell r="G44">
            <v>0</v>
          </cell>
          <cell r="H44">
            <v>0</v>
          </cell>
          <cell r="I44">
            <v>0</v>
          </cell>
          <cell r="J44">
            <v>0</v>
          </cell>
          <cell r="K44">
            <v>0</v>
          </cell>
          <cell r="L44">
            <v>0</v>
          </cell>
          <cell r="M44">
            <v>0</v>
          </cell>
          <cell r="N44">
            <v>0</v>
          </cell>
          <cell r="O44">
            <v>0</v>
          </cell>
        </row>
        <row r="45">
          <cell r="A45" t="str">
            <v>151</v>
          </cell>
          <cell r="B45" t="str">
            <v>Fuel Stock</v>
          </cell>
          <cell r="C45">
            <v>34324</v>
          </cell>
          <cell r="D45">
            <v>42597</v>
          </cell>
          <cell r="E45">
            <v>43742</v>
          </cell>
          <cell r="F45">
            <v>43764</v>
          </cell>
          <cell r="G45">
            <v>43606</v>
          </cell>
          <cell r="H45">
            <v>45059</v>
          </cell>
          <cell r="I45">
            <v>45500</v>
          </cell>
          <cell r="J45">
            <v>45140</v>
          </cell>
          <cell r="K45">
            <v>44547</v>
          </cell>
          <cell r="L45">
            <v>46109</v>
          </cell>
          <cell r="M45">
            <v>48356</v>
          </cell>
          <cell r="N45">
            <v>51837</v>
          </cell>
          <cell r="O45">
            <v>50444</v>
          </cell>
        </row>
        <row r="46">
          <cell r="A46" t="str">
            <v>152</v>
          </cell>
          <cell r="B46" t="str">
            <v>Fuel Stock Expense</v>
          </cell>
          <cell r="C46">
            <v>0</v>
          </cell>
          <cell r="D46">
            <v>0</v>
          </cell>
          <cell r="E46">
            <v>0</v>
          </cell>
          <cell r="F46">
            <v>0</v>
          </cell>
          <cell r="G46">
            <v>0</v>
          </cell>
          <cell r="H46">
            <v>0</v>
          </cell>
          <cell r="I46">
            <v>0</v>
          </cell>
          <cell r="J46">
            <v>0</v>
          </cell>
          <cell r="K46">
            <v>0</v>
          </cell>
          <cell r="L46">
            <v>0</v>
          </cell>
          <cell r="M46">
            <v>0</v>
          </cell>
          <cell r="N46">
            <v>0</v>
          </cell>
          <cell r="O46">
            <v>0</v>
          </cell>
        </row>
        <row r="47">
          <cell r="A47" t="str">
            <v>154</v>
          </cell>
          <cell r="B47" t="str">
            <v>Materials &amp; Supplies (153, 154)</v>
          </cell>
          <cell r="C47">
            <v>46438</v>
          </cell>
          <cell r="D47">
            <v>46405</v>
          </cell>
          <cell r="E47">
            <v>46372</v>
          </cell>
          <cell r="F47">
            <v>46338</v>
          </cell>
          <cell r="G47">
            <v>46305</v>
          </cell>
          <cell r="H47">
            <v>46272</v>
          </cell>
          <cell r="I47">
            <v>46238</v>
          </cell>
          <cell r="J47">
            <v>46205</v>
          </cell>
          <cell r="K47">
            <v>46172</v>
          </cell>
          <cell r="L47">
            <v>46138</v>
          </cell>
          <cell r="M47">
            <v>46105</v>
          </cell>
          <cell r="N47">
            <v>46072</v>
          </cell>
          <cell r="O47">
            <v>46038</v>
          </cell>
        </row>
        <row r="48">
          <cell r="A48" t="str">
            <v>158</v>
          </cell>
          <cell r="B48" t="str">
            <v>CAAA Allowances</v>
          </cell>
          <cell r="C48">
            <v>0</v>
          </cell>
          <cell r="D48">
            <v>0</v>
          </cell>
          <cell r="E48">
            <v>0</v>
          </cell>
          <cell r="F48">
            <v>0</v>
          </cell>
          <cell r="G48">
            <v>0</v>
          </cell>
          <cell r="H48">
            <v>0</v>
          </cell>
          <cell r="I48">
            <v>0</v>
          </cell>
          <cell r="J48">
            <v>0</v>
          </cell>
          <cell r="K48">
            <v>0</v>
          </cell>
          <cell r="L48">
            <v>0</v>
          </cell>
          <cell r="M48">
            <v>0</v>
          </cell>
          <cell r="N48">
            <v>0</v>
          </cell>
          <cell r="O48">
            <v>0</v>
          </cell>
        </row>
        <row r="49">
          <cell r="A49" t="str">
            <v>163</v>
          </cell>
          <cell r="B49" t="str">
            <v>Stores Clearing</v>
          </cell>
          <cell r="C49">
            <v>0</v>
          </cell>
          <cell r="D49">
            <v>0</v>
          </cell>
          <cell r="E49">
            <v>0</v>
          </cell>
          <cell r="F49">
            <v>0</v>
          </cell>
          <cell r="G49">
            <v>0</v>
          </cell>
          <cell r="H49">
            <v>0</v>
          </cell>
          <cell r="I49">
            <v>0</v>
          </cell>
          <cell r="J49">
            <v>0</v>
          </cell>
          <cell r="K49">
            <v>0</v>
          </cell>
          <cell r="L49">
            <v>0</v>
          </cell>
          <cell r="M49">
            <v>0</v>
          </cell>
          <cell r="N49">
            <v>0</v>
          </cell>
          <cell r="O49">
            <v>0</v>
          </cell>
        </row>
        <row r="50">
          <cell r="A50" t="str">
            <v>165</v>
          </cell>
          <cell r="B50" t="str">
            <v>Prepayments</v>
          </cell>
          <cell r="C50">
            <v>26694</v>
          </cell>
          <cell r="D50">
            <v>29670</v>
          </cell>
          <cell r="E50">
            <v>27914</v>
          </cell>
          <cell r="F50">
            <v>26824</v>
          </cell>
          <cell r="G50">
            <v>28872</v>
          </cell>
          <cell r="H50">
            <v>26977</v>
          </cell>
          <cell r="I50">
            <v>28812</v>
          </cell>
          <cell r="J50">
            <v>28943</v>
          </cell>
          <cell r="K50">
            <v>26632</v>
          </cell>
          <cell r="L50">
            <v>33203</v>
          </cell>
          <cell r="M50">
            <v>31235</v>
          </cell>
          <cell r="N50">
            <v>30648</v>
          </cell>
          <cell r="O50">
            <v>28891</v>
          </cell>
        </row>
        <row r="51">
          <cell r="A51" t="str">
            <v>16501</v>
          </cell>
          <cell r="B51" t="str">
            <v xml:space="preserve"> Prepaid Ins (16501-14,18)</v>
          </cell>
          <cell r="C51">
            <v>2411</v>
          </cell>
          <cell r="D51">
            <v>1887</v>
          </cell>
          <cell r="E51">
            <v>1325</v>
          </cell>
          <cell r="F51">
            <v>762</v>
          </cell>
          <cell r="G51">
            <v>3978</v>
          </cell>
          <cell r="H51">
            <v>3328</v>
          </cell>
          <cell r="I51">
            <v>6031</v>
          </cell>
          <cell r="J51">
            <v>7634</v>
          </cell>
          <cell r="K51">
            <v>6794</v>
          </cell>
          <cell r="L51">
            <v>5953</v>
          </cell>
          <cell r="M51">
            <v>5180</v>
          </cell>
          <cell r="N51">
            <v>4340</v>
          </cell>
          <cell r="O51">
            <v>3527</v>
          </cell>
        </row>
        <row r="52">
          <cell r="A52" t="str">
            <v>16516</v>
          </cell>
          <cell r="B52" t="str">
            <v xml:space="preserve"> Prepaid Insurance Teco Plaza</v>
          </cell>
          <cell r="C52">
            <v>0</v>
          </cell>
          <cell r="D52">
            <v>0</v>
          </cell>
          <cell r="E52">
            <v>0</v>
          </cell>
          <cell r="F52">
            <v>0</v>
          </cell>
          <cell r="G52">
            <v>0</v>
          </cell>
          <cell r="H52">
            <v>0</v>
          </cell>
          <cell r="I52">
            <v>0</v>
          </cell>
          <cell r="J52">
            <v>0</v>
          </cell>
          <cell r="K52">
            <v>0</v>
          </cell>
          <cell r="L52">
            <v>0</v>
          </cell>
          <cell r="M52">
            <v>0</v>
          </cell>
          <cell r="N52">
            <v>0</v>
          </cell>
          <cell r="O52">
            <v>0</v>
          </cell>
        </row>
        <row r="53">
          <cell r="A53" t="str">
            <v>16550</v>
          </cell>
          <cell r="B53" t="str">
            <v xml:space="preserve"> Misc Prepaid Items (16550, 16553)</v>
          </cell>
          <cell r="C53">
            <v>723</v>
          </cell>
          <cell r="D53">
            <v>1734</v>
          </cell>
          <cell r="E53">
            <v>1618</v>
          </cell>
          <cell r="F53">
            <v>1501</v>
          </cell>
          <cell r="G53">
            <v>1385</v>
          </cell>
          <cell r="H53">
            <v>1268</v>
          </cell>
          <cell r="I53">
            <v>1152</v>
          </cell>
          <cell r="J53">
            <v>1036</v>
          </cell>
          <cell r="K53">
            <v>919</v>
          </cell>
          <cell r="L53">
            <v>803</v>
          </cell>
          <cell r="M53">
            <v>686</v>
          </cell>
          <cell r="N53">
            <v>1967</v>
          </cell>
          <cell r="O53">
            <v>1850</v>
          </cell>
        </row>
        <row r="54">
          <cell r="A54" t="str">
            <v>16551</v>
          </cell>
          <cell r="B54" t="str">
            <v xml:space="preserve"> Prepaid Pension - Qualified PLA</v>
          </cell>
          <cell r="C54">
            <v>16753</v>
          </cell>
          <cell r="D54">
            <v>16146</v>
          </cell>
          <cell r="E54">
            <v>15539</v>
          </cell>
          <cell r="F54">
            <v>14932</v>
          </cell>
          <cell r="G54">
            <v>14325</v>
          </cell>
          <cell r="H54">
            <v>13718</v>
          </cell>
          <cell r="I54">
            <v>13111</v>
          </cell>
          <cell r="J54">
            <v>12504</v>
          </cell>
          <cell r="K54">
            <v>11897</v>
          </cell>
          <cell r="L54">
            <v>19040</v>
          </cell>
          <cell r="M54">
            <v>18433</v>
          </cell>
          <cell r="N54">
            <v>17826</v>
          </cell>
          <cell r="O54">
            <v>17219</v>
          </cell>
        </row>
        <row r="55">
          <cell r="A55" t="str">
            <v>16552</v>
          </cell>
          <cell r="B55" t="str">
            <v>Advance-Hills Co Water Serv</v>
          </cell>
          <cell r="C55">
            <v>305</v>
          </cell>
          <cell r="D55">
            <v>303</v>
          </cell>
          <cell r="E55">
            <v>301</v>
          </cell>
          <cell r="F55">
            <v>300</v>
          </cell>
          <cell r="G55">
            <v>298</v>
          </cell>
          <cell r="H55">
            <v>297</v>
          </cell>
          <cell r="I55">
            <v>295</v>
          </cell>
          <cell r="J55">
            <v>293</v>
          </cell>
          <cell r="K55">
            <v>292</v>
          </cell>
          <cell r="L55">
            <v>290</v>
          </cell>
          <cell r="M55">
            <v>288</v>
          </cell>
          <cell r="N55">
            <v>287</v>
          </cell>
          <cell r="O55">
            <v>285</v>
          </cell>
        </row>
        <row r="56">
          <cell r="A56" t="str">
            <v>16560</v>
          </cell>
          <cell r="B56" t="str">
            <v>Prepaid Interest Comm Paper</v>
          </cell>
          <cell r="C56">
            <v>0</v>
          </cell>
          <cell r="D56">
            <v>0</v>
          </cell>
          <cell r="E56">
            <v>0</v>
          </cell>
          <cell r="F56">
            <v>0</v>
          </cell>
          <cell r="G56">
            <v>0</v>
          </cell>
          <cell r="H56">
            <v>0</v>
          </cell>
          <cell r="I56">
            <v>0</v>
          </cell>
          <cell r="J56">
            <v>0</v>
          </cell>
          <cell r="K56">
            <v>0</v>
          </cell>
          <cell r="L56">
            <v>0</v>
          </cell>
          <cell r="M56">
            <v>0</v>
          </cell>
          <cell r="N56">
            <v>0</v>
          </cell>
          <cell r="O56">
            <v>0</v>
          </cell>
        </row>
        <row r="57">
          <cell r="A57" t="str">
            <v>16570</v>
          </cell>
          <cell r="B57" t="str">
            <v>Polk G.E.Contract/Turbines</v>
          </cell>
          <cell r="C57">
            <v>0</v>
          </cell>
          <cell r="D57">
            <v>0</v>
          </cell>
          <cell r="E57">
            <v>0</v>
          </cell>
          <cell r="F57">
            <v>0</v>
          </cell>
          <cell r="G57">
            <v>0</v>
          </cell>
          <cell r="H57">
            <v>0</v>
          </cell>
          <cell r="I57">
            <v>0</v>
          </cell>
          <cell r="J57">
            <v>0</v>
          </cell>
          <cell r="K57">
            <v>0</v>
          </cell>
          <cell r="L57">
            <v>0</v>
          </cell>
          <cell r="M57">
            <v>0</v>
          </cell>
          <cell r="N57">
            <v>0</v>
          </cell>
          <cell r="O57">
            <v>0</v>
          </cell>
        </row>
        <row r="58">
          <cell r="A58" t="str">
            <v>16571</v>
          </cell>
          <cell r="B58" t="str">
            <v>LTSA Prepaid - Polk Unit #1</v>
          </cell>
          <cell r="C58">
            <v>1115</v>
          </cell>
          <cell r="D58">
            <v>4265</v>
          </cell>
          <cell r="E58">
            <v>3896</v>
          </cell>
          <cell r="F58">
            <v>3527</v>
          </cell>
          <cell r="G58">
            <v>3159</v>
          </cell>
          <cell r="H58">
            <v>2790</v>
          </cell>
          <cell r="I58">
            <v>2421</v>
          </cell>
          <cell r="J58">
            <v>2052</v>
          </cell>
          <cell r="K58">
            <v>1683</v>
          </cell>
          <cell r="L58">
            <v>1315</v>
          </cell>
          <cell r="M58">
            <v>946</v>
          </cell>
          <cell r="N58">
            <v>577</v>
          </cell>
          <cell r="O58">
            <v>208</v>
          </cell>
        </row>
        <row r="59">
          <cell r="A59" t="str">
            <v>16572</v>
          </cell>
          <cell r="B59" t="str">
            <v>CSA Prepaid - Polk (16572, 16573)</v>
          </cell>
          <cell r="C59">
            <v>0</v>
          </cell>
          <cell r="D59">
            <v>-51</v>
          </cell>
          <cell r="E59">
            <v>-151</v>
          </cell>
          <cell r="F59">
            <v>416</v>
          </cell>
          <cell r="G59">
            <v>341</v>
          </cell>
          <cell r="H59">
            <v>190</v>
          </cell>
          <cell r="I59">
            <v>416</v>
          </cell>
          <cell r="J59">
            <v>38</v>
          </cell>
          <cell r="K59">
            <v>-339</v>
          </cell>
          <cell r="L59">
            <v>416</v>
          </cell>
          <cell r="M59">
            <v>316</v>
          </cell>
          <cell r="N59">
            <v>265</v>
          </cell>
          <cell r="O59">
            <v>416</v>
          </cell>
        </row>
        <row r="60">
          <cell r="A60" t="str">
            <v>16580</v>
          </cell>
          <cell r="B60" t="str">
            <v>CSA Prepaid - Bayside #1</v>
          </cell>
          <cell r="C60">
            <v>2292</v>
          </cell>
          <cell r="D60">
            <v>2292</v>
          </cell>
          <cell r="E60">
            <v>2292</v>
          </cell>
          <cell r="F60">
            <v>2292</v>
          </cell>
          <cell r="G60">
            <v>2292</v>
          </cell>
          <cell r="H60">
            <v>2292</v>
          </cell>
          <cell r="I60">
            <v>2292</v>
          </cell>
          <cell r="J60">
            <v>2292</v>
          </cell>
          <cell r="K60">
            <v>2292</v>
          </cell>
          <cell r="L60">
            <v>2292</v>
          </cell>
          <cell r="M60">
            <v>2292</v>
          </cell>
          <cell r="N60">
            <v>2292</v>
          </cell>
          <cell r="O60">
            <v>2292</v>
          </cell>
        </row>
        <row r="61">
          <cell r="A61" t="str">
            <v>16581</v>
          </cell>
          <cell r="B61" t="str">
            <v>CSA Prepaid - Bayside #2</v>
          </cell>
          <cell r="C61">
            <v>3094</v>
          </cell>
          <cell r="D61">
            <v>3094</v>
          </cell>
          <cell r="E61">
            <v>3094</v>
          </cell>
          <cell r="F61">
            <v>3094</v>
          </cell>
          <cell r="G61">
            <v>3094</v>
          </cell>
          <cell r="H61">
            <v>3094</v>
          </cell>
          <cell r="I61">
            <v>3094</v>
          </cell>
          <cell r="J61">
            <v>3094</v>
          </cell>
          <cell r="K61">
            <v>3094</v>
          </cell>
          <cell r="L61">
            <v>3094</v>
          </cell>
          <cell r="M61">
            <v>3094</v>
          </cell>
          <cell r="N61">
            <v>3094</v>
          </cell>
          <cell r="O61">
            <v>3094</v>
          </cell>
        </row>
        <row r="62">
          <cell r="A62" t="str">
            <v>171</v>
          </cell>
          <cell r="B62" t="str">
            <v>Interest Receivable</v>
          </cell>
          <cell r="C62">
            <v>-11</v>
          </cell>
          <cell r="D62">
            <v>-9</v>
          </cell>
          <cell r="E62">
            <v>-7</v>
          </cell>
          <cell r="F62">
            <v>-5</v>
          </cell>
          <cell r="G62">
            <v>-3</v>
          </cell>
          <cell r="H62">
            <v>-1</v>
          </cell>
          <cell r="I62">
            <v>1</v>
          </cell>
          <cell r="J62">
            <v>4</v>
          </cell>
          <cell r="K62">
            <v>7</v>
          </cell>
          <cell r="L62">
            <v>9</v>
          </cell>
          <cell r="M62">
            <v>12</v>
          </cell>
          <cell r="N62">
            <v>14</v>
          </cell>
          <cell r="O62">
            <v>16</v>
          </cell>
        </row>
        <row r="63">
          <cell r="A63" t="str">
            <v>17103</v>
          </cell>
          <cell r="B63" t="str">
            <v xml:space="preserve"> Interest Rec-Comm Paper</v>
          </cell>
          <cell r="C63">
            <v>-12</v>
          </cell>
          <cell r="D63">
            <v>-12</v>
          </cell>
          <cell r="E63">
            <v>-12</v>
          </cell>
          <cell r="F63">
            <v>-12</v>
          </cell>
          <cell r="G63">
            <v>-12</v>
          </cell>
          <cell r="H63">
            <v>-12</v>
          </cell>
          <cell r="I63">
            <v>-12</v>
          </cell>
          <cell r="J63">
            <v>-12</v>
          </cell>
          <cell r="K63">
            <v>-12</v>
          </cell>
          <cell r="L63">
            <v>-12</v>
          </cell>
          <cell r="M63">
            <v>-12</v>
          </cell>
          <cell r="N63">
            <v>-12</v>
          </cell>
          <cell r="O63">
            <v>-12</v>
          </cell>
        </row>
        <row r="64">
          <cell r="A64" t="str">
            <v>17141</v>
          </cell>
          <cell r="B64" t="str">
            <v>Interest Receivable - RTO</v>
          </cell>
          <cell r="C64">
            <v>1</v>
          </cell>
          <cell r="D64">
            <v>3</v>
          </cell>
          <cell r="E64">
            <v>5</v>
          </cell>
          <cell r="F64">
            <v>7</v>
          </cell>
          <cell r="G64">
            <v>9</v>
          </cell>
          <cell r="H64">
            <v>11</v>
          </cell>
          <cell r="I64">
            <v>13</v>
          </cell>
          <cell r="J64">
            <v>16</v>
          </cell>
          <cell r="K64">
            <v>19</v>
          </cell>
          <cell r="L64">
            <v>21</v>
          </cell>
          <cell r="M64">
            <v>24</v>
          </cell>
          <cell r="N64">
            <v>26</v>
          </cell>
          <cell r="O64">
            <v>28</v>
          </cell>
        </row>
        <row r="65">
          <cell r="A65" t="str">
            <v>173</v>
          </cell>
          <cell r="B65" t="str">
            <v>Unbilled Revenue Rec (17301,17303 GTE)</v>
          </cell>
          <cell r="C65">
            <v>32567</v>
          </cell>
          <cell r="D65">
            <v>30822</v>
          </cell>
          <cell r="E65">
            <v>28695</v>
          </cell>
          <cell r="F65">
            <v>31018</v>
          </cell>
          <cell r="G65">
            <v>30036</v>
          </cell>
          <cell r="H65">
            <v>39143</v>
          </cell>
          <cell r="I65">
            <v>39800</v>
          </cell>
          <cell r="J65">
            <v>42720</v>
          </cell>
          <cell r="K65">
            <v>45120</v>
          </cell>
          <cell r="L65">
            <v>39330</v>
          </cell>
          <cell r="M65">
            <v>38553</v>
          </cell>
          <cell r="N65">
            <v>34904</v>
          </cell>
          <cell r="O65">
            <v>33900</v>
          </cell>
        </row>
        <row r="66">
          <cell r="A66" t="str">
            <v>176</v>
          </cell>
          <cell r="B66" t="str">
            <v>Derivative</v>
          </cell>
          <cell r="C66">
            <v>12271</v>
          </cell>
          <cell r="D66">
            <v>10586</v>
          </cell>
          <cell r="E66">
            <v>8417</v>
          </cell>
          <cell r="F66">
            <v>6908</v>
          </cell>
          <cell r="G66">
            <v>6264</v>
          </cell>
          <cell r="H66">
            <v>5036</v>
          </cell>
          <cell r="I66">
            <v>4005</v>
          </cell>
          <cell r="J66">
            <v>3080</v>
          </cell>
          <cell r="K66">
            <v>2806</v>
          </cell>
          <cell r="L66">
            <v>2317</v>
          </cell>
          <cell r="M66">
            <v>1569</v>
          </cell>
          <cell r="N66">
            <v>844</v>
          </cell>
          <cell r="O66">
            <v>640</v>
          </cell>
        </row>
        <row r="67">
          <cell r="A67" t="str">
            <v>17601</v>
          </cell>
          <cell r="B67" t="str">
            <v xml:space="preserve"> Deferred Debit - Derivative</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17602</v>
          </cell>
          <cell r="B68" t="str">
            <v xml:space="preserve"> Deferred Debit - Regulatory Derivative</v>
          </cell>
          <cell r="C68">
            <v>11631</v>
          </cell>
          <cell r="D68">
            <v>10089</v>
          </cell>
          <cell r="E68">
            <v>8110</v>
          </cell>
          <cell r="F68">
            <v>6891</v>
          </cell>
          <cell r="G68">
            <v>6246</v>
          </cell>
          <cell r="H68">
            <v>5026</v>
          </cell>
          <cell r="I68">
            <v>4001</v>
          </cell>
          <cell r="J68">
            <v>3080</v>
          </cell>
          <cell r="K68">
            <v>2806</v>
          </cell>
          <cell r="L68">
            <v>2317</v>
          </cell>
          <cell r="M68">
            <v>1569</v>
          </cell>
          <cell r="N68">
            <v>844</v>
          </cell>
          <cell r="O68">
            <v>640</v>
          </cell>
        </row>
        <row r="69">
          <cell r="A69" t="str">
            <v>17603</v>
          </cell>
          <cell r="B69" t="str">
            <v xml:space="preserve"> Deferred Debit - Reg Tax Derivative</v>
          </cell>
          <cell r="C69">
            <v>0</v>
          </cell>
          <cell r="D69">
            <v>0</v>
          </cell>
          <cell r="E69">
            <v>0</v>
          </cell>
          <cell r="F69">
            <v>0</v>
          </cell>
          <cell r="G69">
            <v>0</v>
          </cell>
          <cell r="H69">
            <v>0</v>
          </cell>
          <cell r="I69">
            <v>0</v>
          </cell>
          <cell r="J69">
            <v>0</v>
          </cell>
          <cell r="K69">
            <v>0</v>
          </cell>
          <cell r="L69">
            <v>0</v>
          </cell>
          <cell r="M69">
            <v>0</v>
          </cell>
          <cell r="N69">
            <v>0</v>
          </cell>
          <cell r="O69">
            <v>0</v>
          </cell>
        </row>
        <row r="70">
          <cell r="A70" t="str">
            <v>17604</v>
          </cell>
          <cell r="B70" t="str">
            <v xml:space="preserve"> Deferred Debit - Long Term Derivative</v>
          </cell>
          <cell r="C70">
            <v>0</v>
          </cell>
          <cell r="D70">
            <v>0</v>
          </cell>
          <cell r="E70">
            <v>0</v>
          </cell>
          <cell r="F70">
            <v>0</v>
          </cell>
          <cell r="G70">
            <v>0</v>
          </cell>
          <cell r="H70">
            <v>0</v>
          </cell>
          <cell r="I70">
            <v>0</v>
          </cell>
          <cell r="J70">
            <v>0</v>
          </cell>
          <cell r="K70">
            <v>0</v>
          </cell>
          <cell r="L70">
            <v>0</v>
          </cell>
          <cell r="M70">
            <v>0</v>
          </cell>
          <cell r="N70">
            <v>0</v>
          </cell>
          <cell r="O70">
            <v>0</v>
          </cell>
        </row>
        <row r="71">
          <cell r="A71" t="str">
            <v>17605</v>
          </cell>
          <cell r="B71" t="str">
            <v xml:space="preserve"> Deferred Debit - Reg LT Derivative</v>
          </cell>
          <cell r="C71">
            <v>640</v>
          </cell>
          <cell r="D71">
            <v>497</v>
          </cell>
          <cell r="E71">
            <v>307</v>
          </cell>
          <cell r="F71">
            <v>17</v>
          </cell>
          <cell r="G71">
            <v>18</v>
          </cell>
          <cell r="H71">
            <v>10</v>
          </cell>
          <cell r="I71">
            <v>4</v>
          </cell>
          <cell r="J71">
            <v>0</v>
          </cell>
          <cell r="K71">
            <v>0</v>
          </cell>
          <cell r="L71">
            <v>0</v>
          </cell>
          <cell r="M71">
            <v>0</v>
          </cell>
          <cell r="N71">
            <v>0</v>
          </cell>
          <cell r="O71">
            <v>0</v>
          </cell>
        </row>
        <row r="72">
          <cell r="A72" t="str">
            <v>181</v>
          </cell>
          <cell r="B72" t="str">
            <v>Unamortized Debt Expense</v>
          </cell>
          <cell r="C72">
            <v>17104</v>
          </cell>
          <cell r="D72">
            <v>16924</v>
          </cell>
          <cell r="E72">
            <v>16744</v>
          </cell>
          <cell r="F72">
            <v>16564</v>
          </cell>
          <cell r="G72">
            <v>16384</v>
          </cell>
          <cell r="H72">
            <v>16204</v>
          </cell>
          <cell r="I72">
            <v>16024</v>
          </cell>
          <cell r="J72">
            <v>15844</v>
          </cell>
          <cell r="K72">
            <v>15664</v>
          </cell>
          <cell r="L72">
            <v>15484</v>
          </cell>
          <cell r="M72">
            <v>15304</v>
          </cell>
          <cell r="N72">
            <v>15124</v>
          </cell>
          <cell r="O72">
            <v>14944</v>
          </cell>
        </row>
        <row r="73">
          <cell r="A73" t="str">
            <v>182</v>
          </cell>
          <cell r="B73" t="str">
            <v>Regulatory Assets</v>
          </cell>
          <cell r="C73">
            <v>127629</v>
          </cell>
          <cell r="D73">
            <v>120652</v>
          </cell>
          <cell r="E73">
            <v>111822</v>
          </cell>
          <cell r="F73">
            <v>108566</v>
          </cell>
          <cell r="G73">
            <v>104360</v>
          </cell>
          <cell r="H73">
            <v>104896</v>
          </cell>
          <cell r="I73">
            <v>103490</v>
          </cell>
          <cell r="J73">
            <v>107569</v>
          </cell>
          <cell r="K73">
            <v>111750</v>
          </cell>
          <cell r="L73">
            <v>106563</v>
          </cell>
          <cell r="M73">
            <v>105294</v>
          </cell>
          <cell r="N73">
            <v>101841</v>
          </cell>
          <cell r="O73">
            <v>95574</v>
          </cell>
        </row>
        <row r="74">
          <cell r="A74" t="str">
            <v>18200</v>
          </cell>
          <cell r="B74" t="str">
            <v>All Other Regulatory Assets (derived)</v>
          </cell>
          <cell r="C74">
            <v>-1</v>
          </cell>
          <cell r="D74">
            <v>-1</v>
          </cell>
          <cell r="E74">
            <v>-1</v>
          </cell>
          <cell r="F74">
            <v>-1</v>
          </cell>
          <cell r="G74">
            <v>-1</v>
          </cell>
          <cell r="H74">
            <v>-1</v>
          </cell>
          <cell r="I74">
            <v>-1</v>
          </cell>
          <cell r="J74">
            <v>-1</v>
          </cell>
          <cell r="K74">
            <v>-1</v>
          </cell>
          <cell r="L74">
            <v>-1</v>
          </cell>
          <cell r="M74">
            <v>-1</v>
          </cell>
          <cell r="N74">
            <v>-1</v>
          </cell>
          <cell r="O74">
            <v>-1</v>
          </cell>
        </row>
        <row r="75">
          <cell r="A75" t="str">
            <v>18201</v>
          </cell>
          <cell r="B75" t="str">
            <v>ARO Regulatory Asset</v>
          </cell>
          <cell r="C75">
            <v>247</v>
          </cell>
          <cell r="D75">
            <v>247</v>
          </cell>
          <cell r="E75">
            <v>247</v>
          </cell>
          <cell r="F75">
            <v>247</v>
          </cell>
          <cell r="G75">
            <v>247</v>
          </cell>
          <cell r="H75">
            <v>247</v>
          </cell>
          <cell r="I75">
            <v>247</v>
          </cell>
          <cell r="J75">
            <v>247</v>
          </cell>
          <cell r="K75">
            <v>247</v>
          </cell>
          <cell r="L75">
            <v>247</v>
          </cell>
          <cell r="M75">
            <v>247</v>
          </cell>
          <cell r="N75">
            <v>247</v>
          </cell>
          <cell r="O75">
            <v>247</v>
          </cell>
        </row>
        <row r="76">
          <cell r="A76" t="str">
            <v>18230</v>
          </cell>
          <cell r="B76" t="str">
            <v xml:space="preserve"> Regulatory Assets/FAS109 Inc Taxes</v>
          </cell>
          <cell r="C76">
            <v>59107</v>
          </cell>
          <cell r="D76">
            <v>58789</v>
          </cell>
          <cell r="E76">
            <v>58470</v>
          </cell>
          <cell r="F76">
            <v>58152</v>
          </cell>
          <cell r="G76">
            <v>57834</v>
          </cell>
          <cell r="H76">
            <v>57516</v>
          </cell>
          <cell r="I76">
            <v>57197</v>
          </cell>
          <cell r="J76">
            <v>56879</v>
          </cell>
          <cell r="K76">
            <v>56561</v>
          </cell>
          <cell r="L76">
            <v>56243</v>
          </cell>
          <cell r="M76">
            <v>55924</v>
          </cell>
          <cell r="N76">
            <v>55606</v>
          </cell>
          <cell r="O76">
            <v>55288</v>
          </cell>
        </row>
        <row r="77">
          <cell r="A77" t="str">
            <v>18231</v>
          </cell>
          <cell r="B77" t="str">
            <v xml:space="preserve"> Deferred Debit - Regulatory Tax Asset</v>
          </cell>
          <cell r="C77">
            <v>0</v>
          </cell>
          <cell r="D77">
            <v>0</v>
          </cell>
          <cell r="E77">
            <v>0</v>
          </cell>
          <cell r="F77">
            <v>0</v>
          </cell>
          <cell r="G77">
            <v>0</v>
          </cell>
          <cell r="H77">
            <v>0</v>
          </cell>
          <cell r="I77">
            <v>0</v>
          </cell>
          <cell r="J77">
            <v>0</v>
          </cell>
          <cell r="K77">
            <v>0</v>
          </cell>
          <cell r="L77">
            <v>0</v>
          </cell>
          <cell r="M77">
            <v>0</v>
          </cell>
          <cell r="N77">
            <v>0</v>
          </cell>
          <cell r="O77">
            <v>0</v>
          </cell>
        </row>
        <row r="78">
          <cell r="A78" t="str">
            <v>18232</v>
          </cell>
          <cell r="B78" t="str">
            <v xml:space="preserve"> Deferred Conservation</v>
          </cell>
          <cell r="C78">
            <v>0</v>
          </cell>
          <cell r="D78">
            <v>0</v>
          </cell>
          <cell r="E78">
            <v>0</v>
          </cell>
          <cell r="F78">
            <v>0</v>
          </cell>
          <cell r="G78">
            <v>0</v>
          </cell>
          <cell r="H78">
            <v>0</v>
          </cell>
          <cell r="I78">
            <v>0</v>
          </cell>
          <cell r="J78">
            <v>0</v>
          </cell>
          <cell r="K78">
            <v>0</v>
          </cell>
          <cell r="L78">
            <v>0</v>
          </cell>
          <cell r="M78">
            <v>0</v>
          </cell>
          <cell r="N78">
            <v>0</v>
          </cell>
          <cell r="O78">
            <v>0</v>
          </cell>
        </row>
        <row r="79">
          <cell r="A79" t="str">
            <v>18233</v>
          </cell>
          <cell r="B79" t="str">
            <v xml:space="preserve"> Deferred Fuel - Retail</v>
          </cell>
          <cell r="C79">
            <v>25878</v>
          </cell>
          <cell r="D79">
            <v>20181</v>
          </cell>
          <cell r="E79">
            <v>12293</v>
          </cell>
          <cell r="F79">
            <v>9702</v>
          </cell>
          <cell r="G79">
            <v>6285</v>
          </cell>
          <cell r="H79">
            <v>7860</v>
          </cell>
          <cell r="I79">
            <v>8376</v>
          </cell>
          <cell r="J79">
            <v>14504</v>
          </cell>
          <cell r="K79">
            <v>20735</v>
          </cell>
          <cell r="L79">
            <v>18023</v>
          </cell>
          <cell r="M79">
            <v>18556</v>
          </cell>
          <cell r="N79">
            <v>16071</v>
          </cell>
          <cell r="O79">
            <v>10704</v>
          </cell>
        </row>
        <row r="80">
          <cell r="A80" t="str">
            <v>18234</v>
          </cell>
          <cell r="B80" t="str">
            <v xml:space="preserve"> Deferred Capacity</v>
          </cell>
          <cell r="C80">
            <v>7126</v>
          </cell>
          <cell r="D80">
            <v>6759</v>
          </cell>
          <cell r="E80">
            <v>6778</v>
          </cell>
          <cell r="F80">
            <v>6990</v>
          </cell>
          <cell r="G80">
            <v>7174</v>
          </cell>
          <cell r="H80">
            <v>6776</v>
          </cell>
          <cell r="I80">
            <v>5627</v>
          </cell>
          <cell r="J80">
            <v>4199</v>
          </cell>
          <cell r="K80">
            <v>2759</v>
          </cell>
          <cell r="L80">
            <v>1140</v>
          </cell>
          <cell r="M80">
            <v>115</v>
          </cell>
          <cell r="N80">
            <v>0</v>
          </cell>
          <cell r="O80">
            <v>0</v>
          </cell>
        </row>
        <row r="81">
          <cell r="A81" t="str">
            <v>18235</v>
          </cell>
          <cell r="B81" t="str">
            <v xml:space="preserve"> Deferred Fuel - Wholesale</v>
          </cell>
          <cell r="C81">
            <v>1923</v>
          </cell>
          <cell r="D81">
            <v>1718</v>
          </cell>
          <cell r="E81">
            <v>1465</v>
          </cell>
          <cell r="F81">
            <v>1291</v>
          </cell>
          <cell r="G81">
            <v>1018</v>
          </cell>
          <cell r="H81">
            <v>1073</v>
          </cell>
          <cell r="I81">
            <v>994</v>
          </cell>
          <cell r="J81">
            <v>1066</v>
          </cell>
          <cell r="K81">
            <v>1147</v>
          </cell>
          <cell r="L81">
            <v>979</v>
          </cell>
          <cell r="M81">
            <v>889</v>
          </cell>
          <cell r="N81">
            <v>721</v>
          </cell>
          <cell r="O81">
            <v>503</v>
          </cell>
        </row>
        <row r="82">
          <cell r="A82" t="str">
            <v>18236</v>
          </cell>
          <cell r="B82" t="str">
            <v xml:space="preserve"> Unamortized Peabody Buyout</v>
          </cell>
          <cell r="C82">
            <v>0</v>
          </cell>
          <cell r="D82">
            <v>0</v>
          </cell>
          <cell r="E82">
            <v>0</v>
          </cell>
          <cell r="F82">
            <v>0</v>
          </cell>
          <cell r="G82">
            <v>0</v>
          </cell>
          <cell r="H82">
            <v>0</v>
          </cell>
          <cell r="I82">
            <v>0</v>
          </cell>
          <cell r="J82">
            <v>0</v>
          </cell>
          <cell r="K82">
            <v>0</v>
          </cell>
          <cell r="L82">
            <v>0</v>
          </cell>
          <cell r="M82">
            <v>0</v>
          </cell>
          <cell r="N82">
            <v>0</v>
          </cell>
          <cell r="O82">
            <v>0</v>
          </cell>
        </row>
        <row r="83">
          <cell r="A83" t="str">
            <v>18238</v>
          </cell>
          <cell r="B83" t="str">
            <v xml:space="preserve"> Deferred Environmental</v>
          </cell>
          <cell r="C83">
            <v>0</v>
          </cell>
          <cell r="D83">
            <v>0</v>
          </cell>
          <cell r="E83">
            <v>0</v>
          </cell>
          <cell r="F83">
            <v>0</v>
          </cell>
          <cell r="G83">
            <v>0</v>
          </cell>
          <cell r="H83">
            <v>0</v>
          </cell>
          <cell r="I83">
            <v>0</v>
          </cell>
          <cell r="J83">
            <v>0</v>
          </cell>
          <cell r="K83">
            <v>0</v>
          </cell>
          <cell r="L83">
            <v>0</v>
          </cell>
          <cell r="M83">
            <v>0</v>
          </cell>
          <cell r="N83">
            <v>0</v>
          </cell>
          <cell r="O83">
            <v>0</v>
          </cell>
        </row>
        <row r="84">
          <cell r="A84" t="str">
            <v>18240</v>
          </cell>
          <cell r="B84" t="str">
            <v xml:space="preserve"> Deferred Interest Expense (182.41-.46)</v>
          </cell>
          <cell r="C84">
            <v>5361</v>
          </cell>
          <cell r="D84">
            <v>5298</v>
          </cell>
          <cell r="E84">
            <v>5234</v>
          </cell>
          <cell r="F84">
            <v>5171</v>
          </cell>
          <cell r="G84">
            <v>5108</v>
          </cell>
          <cell r="H84">
            <v>5046</v>
          </cell>
          <cell r="I84">
            <v>4985</v>
          </cell>
          <cell r="J84">
            <v>4923</v>
          </cell>
          <cell r="K84">
            <v>4861</v>
          </cell>
          <cell r="L84">
            <v>4799</v>
          </cell>
          <cell r="M84">
            <v>4737</v>
          </cell>
          <cell r="N84">
            <v>4675</v>
          </cell>
          <cell r="O84">
            <v>4614</v>
          </cell>
        </row>
        <row r="85">
          <cell r="A85" t="str">
            <v>18251</v>
          </cell>
          <cell r="B85" t="str">
            <v xml:space="preserve"> Residential Load Management</v>
          </cell>
          <cell r="C85">
            <v>3501</v>
          </cell>
          <cell r="D85">
            <v>3391</v>
          </cell>
          <cell r="E85">
            <v>3283</v>
          </cell>
          <cell r="F85">
            <v>3178</v>
          </cell>
          <cell r="G85">
            <v>3076</v>
          </cell>
          <cell r="H85">
            <v>2976</v>
          </cell>
          <cell r="I85">
            <v>2878</v>
          </cell>
          <cell r="J85">
            <v>2782</v>
          </cell>
          <cell r="K85">
            <v>2688</v>
          </cell>
          <cell r="L85">
            <v>2596</v>
          </cell>
          <cell r="M85">
            <v>2506</v>
          </cell>
          <cell r="N85">
            <v>2418</v>
          </cell>
          <cell r="O85">
            <v>2331</v>
          </cell>
        </row>
        <row r="86">
          <cell r="A86" t="str">
            <v>18252</v>
          </cell>
          <cell r="B86" t="str">
            <v xml:space="preserve"> Comm-Indust Load Management</v>
          </cell>
          <cell r="C86">
            <v>8</v>
          </cell>
          <cell r="D86">
            <v>8</v>
          </cell>
          <cell r="E86">
            <v>8</v>
          </cell>
          <cell r="F86">
            <v>8</v>
          </cell>
          <cell r="G86">
            <v>8</v>
          </cell>
          <cell r="H86">
            <v>8</v>
          </cell>
          <cell r="I86">
            <v>8</v>
          </cell>
          <cell r="J86">
            <v>8</v>
          </cell>
          <cell r="K86">
            <v>8</v>
          </cell>
          <cell r="L86">
            <v>8</v>
          </cell>
          <cell r="M86">
            <v>8</v>
          </cell>
          <cell r="N86">
            <v>8</v>
          </cell>
          <cell r="O86">
            <v>8</v>
          </cell>
        </row>
        <row r="87">
          <cell r="A87" t="str">
            <v>18289</v>
          </cell>
          <cell r="B87" t="str">
            <v>Unamortized Loss (182.80 -.99)</v>
          </cell>
          <cell r="C87">
            <v>24479</v>
          </cell>
          <cell r="D87">
            <v>24262</v>
          </cell>
          <cell r="E87">
            <v>24045</v>
          </cell>
          <cell r="F87">
            <v>23828</v>
          </cell>
          <cell r="G87">
            <v>23611</v>
          </cell>
          <cell r="H87">
            <v>23395</v>
          </cell>
          <cell r="I87">
            <v>23179</v>
          </cell>
          <cell r="J87">
            <v>22962</v>
          </cell>
          <cell r="K87">
            <v>22745</v>
          </cell>
          <cell r="L87">
            <v>22529</v>
          </cell>
          <cell r="M87">
            <v>22313</v>
          </cell>
          <cell r="N87">
            <v>22096</v>
          </cell>
          <cell r="O87">
            <v>21880</v>
          </cell>
        </row>
        <row r="88">
          <cell r="A88" t="str">
            <v>183</v>
          </cell>
          <cell r="B88" t="str">
            <v>Preliminary Survey &amp; Investigation</v>
          </cell>
          <cell r="C88">
            <v>1100</v>
          </cell>
          <cell r="D88">
            <v>413</v>
          </cell>
          <cell r="E88">
            <v>434</v>
          </cell>
          <cell r="F88">
            <v>482</v>
          </cell>
          <cell r="G88">
            <v>512</v>
          </cell>
          <cell r="H88">
            <v>548</v>
          </cell>
          <cell r="I88">
            <v>612</v>
          </cell>
          <cell r="J88">
            <v>655</v>
          </cell>
          <cell r="K88">
            <v>696</v>
          </cell>
          <cell r="L88">
            <v>754</v>
          </cell>
          <cell r="M88">
            <v>780</v>
          </cell>
          <cell r="N88">
            <v>799</v>
          </cell>
          <cell r="O88">
            <v>838</v>
          </cell>
        </row>
        <row r="89">
          <cell r="A89" t="str">
            <v>184</v>
          </cell>
          <cell r="B89" t="str">
            <v>Clearing Accounts</v>
          </cell>
          <cell r="C89">
            <v>154</v>
          </cell>
          <cell r="D89">
            <v>154</v>
          </cell>
          <cell r="E89">
            <v>154</v>
          </cell>
          <cell r="F89">
            <v>154</v>
          </cell>
          <cell r="G89">
            <v>154</v>
          </cell>
          <cell r="H89">
            <v>154</v>
          </cell>
          <cell r="I89">
            <v>154</v>
          </cell>
          <cell r="J89">
            <v>154</v>
          </cell>
          <cell r="K89">
            <v>154</v>
          </cell>
          <cell r="L89">
            <v>154</v>
          </cell>
          <cell r="M89">
            <v>154</v>
          </cell>
          <cell r="N89">
            <v>154</v>
          </cell>
          <cell r="O89">
            <v>154</v>
          </cell>
        </row>
        <row r="90">
          <cell r="A90" t="str">
            <v>186</v>
          </cell>
          <cell r="B90" t="str">
            <v>Deferred Debits</v>
          </cell>
          <cell r="C90">
            <v>2248</v>
          </cell>
          <cell r="D90">
            <v>2331</v>
          </cell>
          <cell r="E90">
            <v>2415</v>
          </cell>
          <cell r="F90">
            <v>2498</v>
          </cell>
          <cell r="G90">
            <v>2581</v>
          </cell>
          <cell r="H90">
            <v>2665</v>
          </cell>
          <cell r="I90">
            <v>2748</v>
          </cell>
          <cell r="J90">
            <v>2831</v>
          </cell>
          <cell r="K90">
            <v>2915</v>
          </cell>
          <cell r="L90">
            <v>2998</v>
          </cell>
          <cell r="M90">
            <v>3081</v>
          </cell>
          <cell r="N90">
            <v>3165</v>
          </cell>
          <cell r="O90">
            <v>3248</v>
          </cell>
        </row>
        <row r="91">
          <cell r="A91" t="str">
            <v>18600</v>
          </cell>
          <cell r="B91" t="str">
            <v>All  Other Misc. Deferred Debits (derived)</v>
          </cell>
          <cell r="C91">
            <v>2243</v>
          </cell>
          <cell r="D91">
            <v>2243</v>
          </cell>
          <cell r="E91">
            <v>2243</v>
          </cell>
          <cell r="F91">
            <v>2243</v>
          </cell>
          <cell r="G91">
            <v>2243</v>
          </cell>
          <cell r="H91">
            <v>2243</v>
          </cell>
          <cell r="I91">
            <v>2243</v>
          </cell>
          <cell r="J91">
            <v>2243</v>
          </cell>
          <cell r="K91">
            <v>2243</v>
          </cell>
          <cell r="L91">
            <v>2243</v>
          </cell>
          <cell r="M91">
            <v>2243</v>
          </cell>
          <cell r="N91">
            <v>2243</v>
          </cell>
          <cell r="O91">
            <v>2243</v>
          </cell>
        </row>
        <row r="92">
          <cell r="A92" t="str">
            <v>18641</v>
          </cell>
          <cell r="B92" t="str">
            <v>Deferred Debit RTO</v>
          </cell>
          <cell r="C92">
            <v>5</v>
          </cell>
          <cell r="D92">
            <v>88</v>
          </cell>
          <cell r="E92">
            <v>172</v>
          </cell>
          <cell r="F92">
            <v>255</v>
          </cell>
          <cell r="G92">
            <v>338</v>
          </cell>
          <cell r="H92">
            <v>422</v>
          </cell>
          <cell r="I92">
            <v>505</v>
          </cell>
          <cell r="J92">
            <v>588</v>
          </cell>
          <cell r="K92">
            <v>672</v>
          </cell>
          <cell r="L92">
            <v>755</v>
          </cell>
          <cell r="M92">
            <v>838</v>
          </cell>
          <cell r="N92">
            <v>922</v>
          </cell>
          <cell r="O92">
            <v>1005</v>
          </cell>
        </row>
        <row r="93">
          <cell r="A93" t="str">
            <v>18651</v>
          </cell>
          <cell r="B93" t="str">
            <v>Derivative</v>
          </cell>
          <cell r="C93">
            <v>0</v>
          </cell>
          <cell r="D93">
            <v>0</v>
          </cell>
          <cell r="E93">
            <v>0</v>
          </cell>
          <cell r="F93">
            <v>0</v>
          </cell>
          <cell r="G93">
            <v>0</v>
          </cell>
          <cell r="H93">
            <v>0</v>
          </cell>
          <cell r="I93">
            <v>0</v>
          </cell>
          <cell r="J93">
            <v>0</v>
          </cell>
          <cell r="K93">
            <v>0</v>
          </cell>
          <cell r="L93">
            <v>0</v>
          </cell>
          <cell r="M93">
            <v>0</v>
          </cell>
          <cell r="N93">
            <v>0</v>
          </cell>
          <cell r="O93">
            <v>0</v>
          </cell>
        </row>
        <row r="94">
          <cell r="A94" t="str">
            <v>188</v>
          </cell>
          <cell r="B94" t="str">
            <v>Deferred Debits</v>
          </cell>
          <cell r="C94">
            <v>0</v>
          </cell>
          <cell r="D94">
            <v>0</v>
          </cell>
          <cell r="E94">
            <v>0</v>
          </cell>
          <cell r="F94">
            <v>0</v>
          </cell>
          <cell r="G94">
            <v>0</v>
          </cell>
          <cell r="H94">
            <v>0</v>
          </cell>
          <cell r="I94">
            <v>0</v>
          </cell>
          <cell r="J94">
            <v>0</v>
          </cell>
          <cell r="K94">
            <v>0</v>
          </cell>
          <cell r="L94">
            <v>0</v>
          </cell>
          <cell r="M94">
            <v>0</v>
          </cell>
          <cell r="N94">
            <v>0</v>
          </cell>
          <cell r="O94">
            <v>0</v>
          </cell>
        </row>
        <row r="95">
          <cell r="A95" t="str">
            <v>190</v>
          </cell>
          <cell r="B95" t="str">
            <v>Deferred Income Taxes</v>
          </cell>
          <cell r="C95">
            <v>123205</v>
          </cell>
          <cell r="D95">
            <v>123262</v>
          </cell>
          <cell r="E95">
            <v>123321</v>
          </cell>
          <cell r="F95">
            <v>123377</v>
          </cell>
          <cell r="G95">
            <v>123435</v>
          </cell>
          <cell r="H95">
            <v>123492</v>
          </cell>
          <cell r="I95">
            <v>123550</v>
          </cell>
          <cell r="J95">
            <v>123608</v>
          </cell>
          <cell r="K95">
            <v>123665</v>
          </cell>
          <cell r="L95">
            <v>123723</v>
          </cell>
          <cell r="M95">
            <v>123781</v>
          </cell>
          <cell r="N95">
            <v>123839</v>
          </cell>
          <cell r="O95">
            <v>123896</v>
          </cell>
        </row>
        <row r="96">
          <cell r="A96" t="str">
            <v>19000</v>
          </cell>
          <cell r="B96" t="str">
            <v>All other def Income Taxes (derived)</v>
          </cell>
          <cell r="C96">
            <v>110621</v>
          </cell>
          <cell r="D96">
            <v>110820</v>
          </cell>
          <cell r="E96">
            <v>111019</v>
          </cell>
          <cell r="F96">
            <v>111217</v>
          </cell>
          <cell r="G96">
            <v>111416</v>
          </cell>
          <cell r="H96">
            <v>111614</v>
          </cell>
          <cell r="I96">
            <v>111813</v>
          </cell>
          <cell r="J96">
            <v>112012</v>
          </cell>
          <cell r="K96">
            <v>112210</v>
          </cell>
          <cell r="L96">
            <v>112409</v>
          </cell>
          <cell r="M96">
            <v>112607</v>
          </cell>
          <cell r="N96">
            <v>112806</v>
          </cell>
          <cell r="O96">
            <v>113005</v>
          </cell>
        </row>
        <row r="97">
          <cell r="A97" t="str">
            <v>19021</v>
          </cell>
          <cell r="B97" t="str">
            <v xml:space="preserve"> Def Income Tax Non-Utility</v>
          </cell>
          <cell r="C97">
            <v>51</v>
          </cell>
          <cell r="D97">
            <v>48</v>
          </cell>
          <cell r="E97">
            <v>46</v>
          </cell>
          <cell r="F97">
            <v>44</v>
          </cell>
          <cell r="G97">
            <v>41</v>
          </cell>
          <cell r="H97">
            <v>39</v>
          </cell>
          <cell r="I97">
            <v>36</v>
          </cell>
          <cell r="J97">
            <v>34</v>
          </cell>
          <cell r="K97">
            <v>32</v>
          </cell>
          <cell r="L97">
            <v>29</v>
          </cell>
          <cell r="M97">
            <v>27</v>
          </cell>
          <cell r="N97">
            <v>25</v>
          </cell>
          <cell r="O97">
            <v>22</v>
          </cell>
        </row>
        <row r="98">
          <cell r="A98" t="str">
            <v>19022</v>
          </cell>
          <cell r="B98" t="str">
            <v xml:space="preserve"> Def Income Tax Non-Utility</v>
          </cell>
          <cell r="C98">
            <v>707</v>
          </cell>
          <cell r="D98">
            <v>693</v>
          </cell>
          <cell r="E98">
            <v>679</v>
          </cell>
          <cell r="F98">
            <v>664</v>
          </cell>
          <cell r="G98">
            <v>650</v>
          </cell>
          <cell r="H98">
            <v>636</v>
          </cell>
          <cell r="I98">
            <v>622</v>
          </cell>
          <cell r="J98">
            <v>607</v>
          </cell>
          <cell r="K98">
            <v>593</v>
          </cell>
          <cell r="L98">
            <v>579</v>
          </cell>
          <cell r="M98">
            <v>565</v>
          </cell>
          <cell r="N98">
            <v>551</v>
          </cell>
          <cell r="O98">
            <v>536</v>
          </cell>
        </row>
        <row r="99">
          <cell r="A99" t="str">
            <v>19025</v>
          </cell>
          <cell r="B99" t="str">
            <v xml:space="preserve"> Def FD ITC - FAS109 Inc Tax</v>
          </cell>
          <cell r="C99">
            <v>11826</v>
          </cell>
          <cell r="D99">
            <v>11701</v>
          </cell>
          <cell r="E99">
            <v>11577</v>
          </cell>
          <cell r="F99">
            <v>11452</v>
          </cell>
          <cell r="G99">
            <v>11328</v>
          </cell>
          <cell r="H99">
            <v>11203</v>
          </cell>
          <cell r="I99">
            <v>11079</v>
          </cell>
          <cell r="J99">
            <v>10955</v>
          </cell>
          <cell r="K99">
            <v>10830</v>
          </cell>
          <cell r="L99">
            <v>10706</v>
          </cell>
          <cell r="M99">
            <v>10582</v>
          </cell>
          <cell r="N99">
            <v>10457</v>
          </cell>
          <cell r="O99">
            <v>10333</v>
          </cell>
        </row>
        <row r="100">
          <cell r="A100" t="str">
            <v>201</v>
          </cell>
          <cell r="B100" t="str">
            <v>Common Stock</v>
          </cell>
          <cell r="C100">
            <v>-119697</v>
          </cell>
          <cell r="D100">
            <v>-119697</v>
          </cell>
          <cell r="E100">
            <v>-119697</v>
          </cell>
          <cell r="F100">
            <v>-119697</v>
          </cell>
          <cell r="G100">
            <v>-119697</v>
          </cell>
          <cell r="H100">
            <v>-119697</v>
          </cell>
          <cell r="I100">
            <v>-119697</v>
          </cell>
          <cell r="J100">
            <v>-119697</v>
          </cell>
          <cell r="K100">
            <v>-119697</v>
          </cell>
          <cell r="L100">
            <v>-119697</v>
          </cell>
          <cell r="M100">
            <v>-119697</v>
          </cell>
          <cell r="N100">
            <v>-119697</v>
          </cell>
          <cell r="O100">
            <v>-119697</v>
          </cell>
        </row>
        <row r="101">
          <cell r="A101"/>
          <cell r="B101" t="str">
            <v xml:space="preserve"> Misc Paid In Capital</v>
          </cell>
          <cell r="C101">
            <v>0</v>
          </cell>
          <cell r="D101">
            <v>0</v>
          </cell>
          <cell r="E101">
            <v>0</v>
          </cell>
          <cell r="F101">
            <v>0</v>
          </cell>
          <cell r="G101">
            <v>0</v>
          </cell>
          <cell r="H101">
            <v>0</v>
          </cell>
          <cell r="I101">
            <v>0</v>
          </cell>
          <cell r="J101">
            <v>0</v>
          </cell>
          <cell r="K101">
            <v>0</v>
          </cell>
          <cell r="L101">
            <v>0</v>
          </cell>
          <cell r="M101">
            <v>0</v>
          </cell>
          <cell r="N101">
            <v>0</v>
          </cell>
          <cell r="O101">
            <v>0</v>
          </cell>
        </row>
        <row r="102">
          <cell r="A102"/>
          <cell r="B102" t="str">
            <v xml:space="preserve">   Beg Balance</v>
          </cell>
          <cell r="C102">
            <v>-1102240</v>
          </cell>
          <cell r="D102">
            <v>-1102240</v>
          </cell>
          <cell r="E102">
            <v>-1102240</v>
          </cell>
          <cell r="F102">
            <v>-1102240</v>
          </cell>
          <cell r="G102">
            <v>-1102240</v>
          </cell>
          <cell r="H102">
            <v>-1102240</v>
          </cell>
          <cell r="I102">
            <v>-1102240</v>
          </cell>
          <cell r="J102">
            <v>-1102240</v>
          </cell>
          <cell r="K102">
            <v>-1102240</v>
          </cell>
          <cell r="L102">
            <v>-1102240</v>
          </cell>
          <cell r="M102">
            <v>-1102240</v>
          </cell>
          <cell r="N102">
            <v>-1102240</v>
          </cell>
          <cell r="O102">
            <v>-1102240</v>
          </cell>
        </row>
        <row r="103">
          <cell r="A103"/>
          <cell r="B103" t="str">
            <v xml:space="preserve">   Equity Contribution</v>
          </cell>
          <cell r="C103">
            <v>0</v>
          </cell>
          <cell r="D103">
            <v>0</v>
          </cell>
          <cell r="E103">
            <v>0</v>
          </cell>
          <cell r="F103">
            <v>0</v>
          </cell>
          <cell r="G103">
            <v>0</v>
          </cell>
          <cell r="H103">
            <v>0</v>
          </cell>
          <cell r="I103">
            <v>0</v>
          </cell>
          <cell r="J103">
            <v>0</v>
          </cell>
          <cell r="K103">
            <v>0</v>
          </cell>
          <cell r="L103">
            <v>0</v>
          </cell>
          <cell r="M103">
            <v>0</v>
          </cell>
          <cell r="N103">
            <v>0</v>
          </cell>
          <cell r="O103">
            <v>0</v>
          </cell>
        </row>
        <row r="104">
          <cell r="A104" t="str">
            <v>211</v>
          </cell>
          <cell r="B104" t="str">
            <v>End Bal Misc Paid In Capital</v>
          </cell>
          <cell r="C104">
            <v>-1102240</v>
          </cell>
          <cell r="D104">
            <v>-1102240</v>
          </cell>
          <cell r="E104">
            <v>-1102240</v>
          </cell>
          <cell r="F104">
            <v>-1102240</v>
          </cell>
          <cell r="G104">
            <v>-1102240</v>
          </cell>
          <cell r="H104">
            <v>-1102240</v>
          </cell>
          <cell r="I104">
            <v>-1102240</v>
          </cell>
          <cell r="J104">
            <v>-1102240</v>
          </cell>
          <cell r="K104">
            <v>-1102240</v>
          </cell>
          <cell r="L104">
            <v>-1102240</v>
          </cell>
          <cell r="M104">
            <v>-1102240</v>
          </cell>
          <cell r="N104">
            <v>-1102240</v>
          </cell>
          <cell r="O104">
            <v>-1102240</v>
          </cell>
        </row>
        <row r="105">
          <cell r="A105" t="str">
            <v>214</v>
          </cell>
          <cell r="B105" t="str">
            <v>Capital Stock Expense</v>
          </cell>
          <cell r="C105">
            <v>701</v>
          </cell>
          <cell r="D105">
            <v>701</v>
          </cell>
          <cell r="E105">
            <v>701</v>
          </cell>
          <cell r="F105">
            <v>701</v>
          </cell>
          <cell r="G105">
            <v>701</v>
          </cell>
          <cell r="H105">
            <v>701</v>
          </cell>
          <cell r="I105">
            <v>701</v>
          </cell>
          <cell r="J105">
            <v>701</v>
          </cell>
          <cell r="K105">
            <v>701</v>
          </cell>
          <cell r="L105">
            <v>701</v>
          </cell>
          <cell r="M105">
            <v>701</v>
          </cell>
          <cell r="N105">
            <v>701</v>
          </cell>
          <cell r="O105">
            <v>701</v>
          </cell>
        </row>
        <row r="106">
          <cell r="A106"/>
          <cell r="B106" t="str">
            <v xml:space="preserve">   Beg Bal Retained Earnings</v>
          </cell>
          <cell r="C106">
            <v>-170701</v>
          </cell>
          <cell r="D106">
            <v>-173599</v>
          </cell>
          <cell r="E106">
            <v>-148781</v>
          </cell>
          <cell r="F106">
            <v>-156904</v>
          </cell>
          <cell r="G106">
            <v>-165092</v>
          </cell>
          <cell r="H106">
            <v>-152423</v>
          </cell>
          <cell r="I106">
            <v>-169694</v>
          </cell>
          <cell r="J106">
            <v>-187451</v>
          </cell>
          <cell r="K106">
            <v>-175995</v>
          </cell>
          <cell r="L106">
            <v>-196971</v>
          </cell>
          <cell r="M106">
            <v>-212540</v>
          </cell>
          <cell r="N106">
            <v>-166850</v>
          </cell>
          <cell r="O106">
            <v>-172310</v>
          </cell>
        </row>
        <row r="107">
          <cell r="A107"/>
          <cell r="B107" t="str">
            <v xml:space="preserve">   Net Income</v>
          </cell>
          <cell r="C107">
            <v>-2899</v>
          </cell>
          <cell r="D107">
            <v>-8915</v>
          </cell>
          <cell r="E107">
            <v>-8123</v>
          </cell>
          <cell r="F107">
            <v>-8188</v>
          </cell>
          <cell r="G107">
            <v>-7267</v>
          </cell>
          <cell r="H107">
            <v>-17271</v>
          </cell>
          <cell r="I107">
            <v>-17757</v>
          </cell>
          <cell r="J107">
            <v>-21270</v>
          </cell>
          <cell r="K107">
            <v>-20976</v>
          </cell>
          <cell r="L107">
            <v>-15569</v>
          </cell>
          <cell r="M107">
            <v>-14313</v>
          </cell>
          <cell r="N107">
            <v>-5460</v>
          </cell>
          <cell r="O107">
            <v>-6996</v>
          </cell>
        </row>
        <row r="108">
          <cell r="B108" t="str">
            <v xml:space="preserve">   Common Dividends</v>
          </cell>
          <cell r="C108">
            <v>0</v>
          </cell>
          <cell r="D108">
            <v>33733</v>
          </cell>
          <cell r="E108">
            <v>0</v>
          </cell>
          <cell r="F108">
            <v>0</v>
          </cell>
          <cell r="G108">
            <v>19936</v>
          </cell>
          <cell r="H108">
            <v>0</v>
          </cell>
          <cell r="I108">
            <v>0</v>
          </cell>
          <cell r="J108">
            <v>32726</v>
          </cell>
          <cell r="K108">
            <v>0</v>
          </cell>
          <cell r="L108">
            <v>0</v>
          </cell>
          <cell r="M108">
            <v>60003</v>
          </cell>
          <cell r="N108">
            <v>0</v>
          </cell>
          <cell r="O108">
            <v>0</v>
          </cell>
        </row>
        <row r="109">
          <cell r="B109" t="str">
            <v xml:space="preserve">   Adjustments (manual input)</v>
          </cell>
          <cell r="C109">
            <v>0</v>
          </cell>
          <cell r="D109">
            <v>0</v>
          </cell>
          <cell r="E109">
            <v>0</v>
          </cell>
          <cell r="F109">
            <v>0</v>
          </cell>
          <cell r="G109">
            <v>0</v>
          </cell>
          <cell r="H109">
            <v>0</v>
          </cell>
          <cell r="I109">
            <v>0</v>
          </cell>
          <cell r="J109">
            <v>0</v>
          </cell>
          <cell r="K109">
            <v>0</v>
          </cell>
          <cell r="L109">
            <v>0</v>
          </cell>
          <cell r="M109">
            <v>0</v>
          </cell>
          <cell r="N109">
            <v>0</v>
          </cell>
          <cell r="O109">
            <v>0</v>
          </cell>
        </row>
        <row r="110">
          <cell r="A110" t="str">
            <v>216</v>
          </cell>
          <cell r="B110" t="str">
            <v>Unappropr Retained Earnings</v>
          </cell>
          <cell r="C110">
            <v>-173599</v>
          </cell>
          <cell r="D110">
            <v>-148781</v>
          </cell>
          <cell r="E110">
            <v>-156904</v>
          </cell>
          <cell r="F110">
            <v>-165092</v>
          </cell>
          <cell r="G110">
            <v>-152423</v>
          </cell>
          <cell r="H110">
            <v>-169694</v>
          </cell>
          <cell r="I110">
            <v>-187451</v>
          </cell>
          <cell r="J110">
            <v>-175995</v>
          </cell>
          <cell r="K110">
            <v>-196971</v>
          </cell>
          <cell r="L110">
            <v>-212540</v>
          </cell>
          <cell r="M110">
            <v>-166850</v>
          </cell>
          <cell r="N110">
            <v>-172310</v>
          </cell>
          <cell r="O110">
            <v>-179306</v>
          </cell>
        </row>
        <row r="111">
          <cell r="A111" t="str">
            <v>219</v>
          </cell>
          <cell r="B111" t="str">
            <v xml:space="preserve"> OCI - Derivative</v>
          </cell>
          <cell r="C111">
            <v>0</v>
          </cell>
          <cell r="D111">
            <v>0</v>
          </cell>
          <cell r="E111">
            <v>0</v>
          </cell>
          <cell r="F111">
            <v>0</v>
          </cell>
          <cell r="G111">
            <v>0</v>
          </cell>
          <cell r="H111">
            <v>0</v>
          </cell>
          <cell r="I111">
            <v>0</v>
          </cell>
          <cell r="J111">
            <v>0</v>
          </cell>
          <cell r="K111">
            <v>0</v>
          </cell>
          <cell r="L111">
            <v>0</v>
          </cell>
          <cell r="M111">
            <v>0</v>
          </cell>
          <cell r="N111">
            <v>0</v>
          </cell>
          <cell r="O111">
            <v>0</v>
          </cell>
        </row>
        <row r="112">
          <cell r="A112" t="str">
            <v>221</v>
          </cell>
          <cell r="B112" t="str">
            <v>Bonds Payable</v>
          </cell>
          <cell r="C112">
            <v>-1348840</v>
          </cell>
          <cell r="D112">
            <v>-1348840</v>
          </cell>
          <cell r="E112">
            <v>-1348840</v>
          </cell>
          <cell r="F112">
            <v>-1348840</v>
          </cell>
          <cell r="G112">
            <v>-1348840</v>
          </cell>
          <cell r="H112">
            <v>-1348840</v>
          </cell>
          <cell r="I112">
            <v>-1348840</v>
          </cell>
          <cell r="J112">
            <v>-1348840</v>
          </cell>
          <cell r="K112">
            <v>-1348840</v>
          </cell>
          <cell r="L112">
            <v>-1348840</v>
          </cell>
          <cell r="M112">
            <v>-1348840</v>
          </cell>
          <cell r="N112">
            <v>-1348840</v>
          </cell>
          <cell r="O112">
            <v>-1348840</v>
          </cell>
        </row>
        <row r="113">
          <cell r="A113" t="str">
            <v>22121</v>
          </cell>
          <cell r="B113" t="str">
            <v xml:space="preserve"> Bonds Var $51.605 1990 Series</v>
          </cell>
          <cell r="C113">
            <v>-51605</v>
          </cell>
          <cell r="D113">
            <v>-51605</v>
          </cell>
          <cell r="E113">
            <v>-51605</v>
          </cell>
          <cell r="F113">
            <v>-51605</v>
          </cell>
          <cell r="G113">
            <v>-51605</v>
          </cell>
          <cell r="H113">
            <v>-51605</v>
          </cell>
          <cell r="I113">
            <v>-51605</v>
          </cell>
          <cell r="J113">
            <v>-51605</v>
          </cell>
          <cell r="K113">
            <v>-51605</v>
          </cell>
          <cell r="L113">
            <v>-51605</v>
          </cell>
          <cell r="M113">
            <v>-51605</v>
          </cell>
          <cell r="N113">
            <v>-51605</v>
          </cell>
          <cell r="O113">
            <v>-51605</v>
          </cell>
        </row>
        <row r="114">
          <cell r="A114" t="str">
            <v>22126</v>
          </cell>
          <cell r="B114" t="str">
            <v xml:space="preserve"> Bonds 1992 HCIDA Series-OBO Tariff</v>
          </cell>
          <cell r="C114">
            <v>-54200</v>
          </cell>
          <cell r="D114">
            <v>-54200</v>
          </cell>
          <cell r="E114">
            <v>-54200</v>
          </cell>
          <cell r="F114">
            <v>-54200</v>
          </cell>
          <cell r="G114">
            <v>-54200</v>
          </cell>
          <cell r="H114">
            <v>-54200</v>
          </cell>
          <cell r="I114">
            <v>-54200</v>
          </cell>
          <cell r="J114">
            <v>-54200</v>
          </cell>
          <cell r="K114">
            <v>-54200</v>
          </cell>
          <cell r="L114">
            <v>-54200</v>
          </cell>
          <cell r="M114">
            <v>-54200</v>
          </cell>
          <cell r="N114">
            <v>-54200</v>
          </cell>
          <cell r="O114">
            <v>-54200</v>
          </cell>
        </row>
        <row r="115">
          <cell r="A115" t="str">
            <v>22128</v>
          </cell>
          <cell r="B115" t="str">
            <v xml:space="preserve"> Bonds 7 3/4% Series Due 2022</v>
          </cell>
          <cell r="C115">
            <v>0</v>
          </cell>
          <cell r="D115">
            <v>0</v>
          </cell>
          <cell r="E115">
            <v>0</v>
          </cell>
          <cell r="F115">
            <v>0</v>
          </cell>
          <cell r="G115">
            <v>0</v>
          </cell>
          <cell r="H115">
            <v>0</v>
          </cell>
          <cell r="I115">
            <v>0</v>
          </cell>
          <cell r="J115">
            <v>0</v>
          </cell>
          <cell r="K115">
            <v>0</v>
          </cell>
          <cell r="L115">
            <v>0</v>
          </cell>
          <cell r="M115">
            <v>0</v>
          </cell>
          <cell r="N115">
            <v>0</v>
          </cell>
          <cell r="O115">
            <v>0</v>
          </cell>
        </row>
        <row r="116">
          <cell r="A116" t="str">
            <v>22132</v>
          </cell>
          <cell r="B116" t="str">
            <v xml:space="preserve"> Bonds Var $20M Due 2020</v>
          </cell>
          <cell r="C116">
            <v>-20000</v>
          </cell>
          <cell r="D116">
            <v>-20000</v>
          </cell>
          <cell r="E116">
            <v>-20000</v>
          </cell>
          <cell r="F116">
            <v>-20000</v>
          </cell>
          <cell r="G116">
            <v>-20000</v>
          </cell>
          <cell r="H116">
            <v>-20000</v>
          </cell>
          <cell r="I116">
            <v>-20000</v>
          </cell>
          <cell r="J116">
            <v>-20000</v>
          </cell>
          <cell r="K116">
            <v>-20000</v>
          </cell>
          <cell r="L116">
            <v>-20000</v>
          </cell>
          <cell r="M116">
            <v>-20000</v>
          </cell>
          <cell r="N116">
            <v>-20000</v>
          </cell>
          <cell r="O116">
            <v>-20000</v>
          </cell>
        </row>
        <row r="117">
          <cell r="A117" t="str">
            <v>22134</v>
          </cell>
          <cell r="B117" t="str">
            <v xml:space="preserve"> Bonds $85.95M Due 2024</v>
          </cell>
          <cell r="C117">
            <v>-85950</v>
          </cell>
          <cell r="D117">
            <v>-85950</v>
          </cell>
          <cell r="E117">
            <v>-85950</v>
          </cell>
          <cell r="F117">
            <v>-85950</v>
          </cell>
          <cell r="G117">
            <v>-85950</v>
          </cell>
          <cell r="H117">
            <v>-85950</v>
          </cell>
          <cell r="I117">
            <v>-85950</v>
          </cell>
          <cell r="J117">
            <v>-85950</v>
          </cell>
          <cell r="K117">
            <v>-85950</v>
          </cell>
          <cell r="L117">
            <v>-85950</v>
          </cell>
          <cell r="M117">
            <v>-85950</v>
          </cell>
          <cell r="N117">
            <v>-85950</v>
          </cell>
          <cell r="O117">
            <v>-85950</v>
          </cell>
        </row>
        <row r="118">
          <cell r="A118" t="str">
            <v>22137</v>
          </cell>
          <cell r="B118" t="str">
            <v xml:space="preserve"> Bonds 2030 Series</v>
          </cell>
          <cell r="C118">
            <v>-75000</v>
          </cell>
          <cell r="D118">
            <v>-75000</v>
          </cell>
          <cell r="E118">
            <v>-75000</v>
          </cell>
          <cell r="F118">
            <v>-75000</v>
          </cell>
          <cell r="G118">
            <v>-75000</v>
          </cell>
          <cell r="H118">
            <v>-75000</v>
          </cell>
          <cell r="I118">
            <v>-75000</v>
          </cell>
          <cell r="J118">
            <v>-75000</v>
          </cell>
          <cell r="K118">
            <v>-75000</v>
          </cell>
          <cell r="L118">
            <v>-75000</v>
          </cell>
          <cell r="M118">
            <v>-75000</v>
          </cell>
          <cell r="N118">
            <v>-75000</v>
          </cell>
          <cell r="O118">
            <v>-75000</v>
          </cell>
        </row>
        <row r="119">
          <cell r="A119" t="str">
            <v>22146</v>
          </cell>
          <cell r="B119" t="str">
            <v xml:space="preserve"> Bond 6.875% 2001 Series Due 2012</v>
          </cell>
          <cell r="C119">
            <v>-210000</v>
          </cell>
          <cell r="D119">
            <v>-210000</v>
          </cell>
          <cell r="E119">
            <v>-210000</v>
          </cell>
          <cell r="F119">
            <v>-210000</v>
          </cell>
          <cell r="G119">
            <v>-210000</v>
          </cell>
          <cell r="H119">
            <v>-210000</v>
          </cell>
          <cell r="I119">
            <v>-210000</v>
          </cell>
          <cell r="J119">
            <v>-210000</v>
          </cell>
          <cell r="K119">
            <v>-210000</v>
          </cell>
          <cell r="L119">
            <v>-210000</v>
          </cell>
          <cell r="M119">
            <v>-210000</v>
          </cell>
          <cell r="N119">
            <v>-210000</v>
          </cell>
          <cell r="O119">
            <v>-210000</v>
          </cell>
        </row>
        <row r="120">
          <cell r="A120" t="str">
            <v>22147</v>
          </cell>
          <cell r="B120" t="str">
            <v xml:space="preserve"> Bond 5.1% 2002 Series Due 2013</v>
          </cell>
          <cell r="C120">
            <v>-60685</v>
          </cell>
          <cell r="D120">
            <v>-60685</v>
          </cell>
          <cell r="E120">
            <v>-60685</v>
          </cell>
          <cell r="F120">
            <v>-60685</v>
          </cell>
          <cell r="G120">
            <v>-60685</v>
          </cell>
          <cell r="H120">
            <v>-60685</v>
          </cell>
          <cell r="I120">
            <v>-60685</v>
          </cell>
          <cell r="J120">
            <v>-60685</v>
          </cell>
          <cell r="K120">
            <v>-60685</v>
          </cell>
          <cell r="L120">
            <v>-60685</v>
          </cell>
          <cell r="M120">
            <v>-60685</v>
          </cell>
          <cell r="N120">
            <v>-60685</v>
          </cell>
          <cell r="O120">
            <v>-60685</v>
          </cell>
        </row>
        <row r="121">
          <cell r="A121" t="str">
            <v>22148</v>
          </cell>
          <cell r="B121" t="str">
            <v xml:space="preserve"> Bond 5.5% 2002 Series Due 2023</v>
          </cell>
          <cell r="C121">
            <v>-86400</v>
          </cell>
          <cell r="D121">
            <v>-86400</v>
          </cell>
          <cell r="E121">
            <v>-86400</v>
          </cell>
          <cell r="F121">
            <v>-86400</v>
          </cell>
          <cell r="G121">
            <v>-86400</v>
          </cell>
          <cell r="H121">
            <v>-86400</v>
          </cell>
          <cell r="I121">
            <v>-86400</v>
          </cell>
          <cell r="J121">
            <v>-86400</v>
          </cell>
          <cell r="K121">
            <v>-86400</v>
          </cell>
          <cell r="L121">
            <v>-86400</v>
          </cell>
          <cell r="M121">
            <v>-86400</v>
          </cell>
          <cell r="N121">
            <v>-86400</v>
          </cell>
          <cell r="O121">
            <v>-86400</v>
          </cell>
        </row>
        <row r="122">
          <cell r="A122" t="str">
            <v>22149</v>
          </cell>
          <cell r="B122" t="str">
            <v xml:space="preserve"> Bond $330M 6.375% 2002 Series Due 2012</v>
          </cell>
          <cell r="C122">
            <v>-330000</v>
          </cell>
          <cell r="D122">
            <v>-330000</v>
          </cell>
          <cell r="E122">
            <v>-330000</v>
          </cell>
          <cell r="F122">
            <v>-330000</v>
          </cell>
          <cell r="G122">
            <v>-330000</v>
          </cell>
          <cell r="H122">
            <v>-330000</v>
          </cell>
          <cell r="I122">
            <v>-330000</v>
          </cell>
          <cell r="J122">
            <v>-330000</v>
          </cell>
          <cell r="K122">
            <v>-330000</v>
          </cell>
          <cell r="L122">
            <v>-330000</v>
          </cell>
          <cell r="M122">
            <v>-330000</v>
          </cell>
          <cell r="N122">
            <v>-330000</v>
          </cell>
          <cell r="O122">
            <v>-330000</v>
          </cell>
        </row>
        <row r="123">
          <cell r="A123" t="str">
            <v>22150</v>
          </cell>
          <cell r="B123" t="str">
            <v xml:space="preserve"> Bond $125M 5.375% 2002 Series Due 2007</v>
          </cell>
          <cell r="C123">
            <v>-125000</v>
          </cell>
          <cell r="D123">
            <v>-125000</v>
          </cell>
          <cell r="E123">
            <v>-125000</v>
          </cell>
          <cell r="F123">
            <v>-125000</v>
          </cell>
          <cell r="G123">
            <v>-125000</v>
          </cell>
          <cell r="H123">
            <v>-125000</v>
          </cell>
          <cell r="I123">
            <v>-125000</v>
          </cell>
          <cell r="J123">
            <v>-125000</v>
          </cell>
          <cell r="K123">
            <v>-125000</v>
          </cell>
          <cell r="L123">
            <v>-125000</v>
          </cell>
          <cell r="M123">
            <v>-125000</v>
          </cell>
          <cell r="N123">
            <v>-125000</v>
          </cell>
          <cell r="O123">
            <v>-125000</v>
          </cell>
        </row>
        <row r="124">
          <cell r="A124" t="str">
            <v>22151</v>
          </cell>
          <cell r="B124" t="str">
            <v xml:space="preserve"> Bond $250M 6.5% 2003 Series Due 2013</v>
          </cell>
          <cell r="C124">
            <v>-250000</v>
          </cell>
          <cell r="D124">
            <v>-250000</v>
          </cell>
          <cell r="E124">
            <v>-250000</v>
          </cell>
          <cell r="F124">
            <v>-250000</v>
          </cell>
          <cell r="G124">
            <v>-250000</v>
          </cell>
          <cell r="H124">
            <v>-250000</v>
          </cell>
          <cell r="I124">
            <v>-250000</v>
          </cell>
          <cell r="J124">
            <v>-250000</v>
          </cell>
          <cell r="K124">
            <v>-250000</v>
          </cell>
          <cell r="L124">
            <v>-250000</v>
          </cell>
          <cell r="M124">
            <v>-250000</v>
          </cell>
          <cell r="N124">
            <v>-250000</v>
          </cell>
          <cell r="O124">
            <v>-250000</v>
          </cell>
        </row>
        <row r="125">
          <cell r="A125" t="str">
            <v>22162</v>
          </cell>
          <cell r="B125" t="str">
            <v xml:space="preserve"> Curr Due 5 3/4% Due 2007 </v>
          </cell>
          <cell r="C125">
            <v>0</v>
          </cell>
          <cell r="D125">
            <v>0</v>
          </cell>
          <cell r="E125">
            <v>0</v>
          </cell>
          <cell r="F125">
            <v>0</v>
          </cell>
          <cell r="G125">
            <v>0</v>
          </cell>
          <cell r="H125">
            <v>0</v>
          </cell>
          <cell r="I125">
            <v>0</v>
          </cell>
          <cell r="J125">
            <v>0</v>
          </cell>
          <cell r="K125">
            <v>0</v>
          </cell>
          <cell r="L125">
            <v>0</v>
          </cell>
          <cell r="M125">
            <v>0</v>
          </cell>
          <cell r="N125">
            <v>0</v>
          </cell>
          <cell r="O125">
            <v>0</v>
          </cell>
        </row>
        <row r="126">
          <cell r="A126" t="str">
            <v>22164</v>
          </cell>
          <cell r="B126" t="str">
            <v xml:space="preserve"> Curr Due 6 1/8% Due 2003</v>
          </cell>
          <cell r="C126">
            <v>0</v>
          </cell>
          <cell r="D126">
            <v>0</v>
          </cell>
          <cell r="E126">
            <v>0</v>
          </cell>
          <cell r="F126">
            <v>0</v>
          </cell>
          <cell r="G126">
            <v>0</v>
          </cell>
          <cell r="H126">
            <v>0</v>
          </cell>
          <cell r="I126">
            <v>0</v>
          </cell>
          <cell r="J126">
            <v>0</v>
          </cell>
          <cell r="K126">
            <v>0</v>
          </cell>
          <cell r="L126">
            <v>0</v>
          </cell>
          <cell r="M126">
            <v>0</v>
          </cell>
          <cell r="N126">
            <v>0</v>
          </cell>
          <cell r="O126">
            <v>0</v>
          </cell>
        </row>
        <row r="127">
          <cell r="A127" t="str">
            <v>22168</v>
          </cell>
          <cell r="B127" t="str">
            <v xml:space="preserve"> Curr Due 7 3/4% Due 2022</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A128" t="str">
            <v>225</v>
          </cell>
          <cell r="B128" t="str">
            <v>Unamortized Bond Premium</v>
          </cell>
          <cell r="C128">
            <v>-825</v>
          </cell>
          <cell r="D128">
            <v>-817</v>
          </cell>
          <cell r="E128">
            <v>-809</v>
          </cell>
          <cell r="F128">
            <v>-800</v>
          </cell>
          <cell r="G128">
            <v>-792</v>
          </cell>
          <cell r="H128">
            <v>-784</v>
          </cell>
          <cell r="I128">
            <v>-776</v>
          </cell>
          <cell r="J128">
            <v>-768</v>
          </cell>
          <cell r="K128">
            <v>-760</v>
          </cell>
          <cell r="L128">
            <v>-751</v>
          </cell>
          <cell r="M128">
            <v>-743</v>
          </cell>
          <cell r="N128">
            <v>-735</v>
          </cell>
          <cell r="O128">
            <v>-727</v>
          </cell>
        </row>
        <row r="129">
          <cell r="A129" t="str">
            <v>226</v>
          </cell>
          <cell r="B129" t="str">
            <v>Unamortized Bond Discount</v>
          </cell>
          <cell r="C129">
            <v>3827</v>
          </cell>
          <cell r="D129">
            <v>3786</v>
          </cell>
          <cell r="E129">
            <v>3745</v>
          </cell>
          <cell r="F129">
            <v>3704</v>
          </cell>
          <cell r="G129">
            <v>3663</v>
          </cell>
          <cell r="H129">
            <v>3622</v>
          </cell>
          <cell r="I129">
            <v>3580</v>
          </cell>
          <cell r="J129">
            <v>3539</v>
          </cell>
          <cell r="K129">
            <v>3498</v>
          </cell>
          <cell r="L129">
            <v>3457</v>
          </cell>
          <cell r="M129">
            <v>3416</v>
          </cell>
          <cell r="N129">
            <v>3375</v>
          </cell>
          <cell r="O129">
            <v>3334</v>
          </cell>
        </row>
        <row r="130">
          <cell r="A130" t="str">
            <v>228</v>
          </cell>
          <cell r="B130" t="str">
            <v>Misc Current Liabilities</v>
          </cell>
          <cell r="C130">
            <v>-84061</v>
          </cell>
          <cell r="D130">
            <v>-84688</v>
          </cell>
          <cell r="E130">
            <v>-85349</v>
          </cell>
          <cell r="F130">
            <v>-86010</v>
          </cell>
          <cell r="G130">
            <v>-86671</v>
          </cell>
          <cell r="H130">
            <v>-87332</v>
          </cell>
          <cell r="I130">
            <v>-87993</v>
          </cell>
          <cell r="J130">
            <v>-88654</v>
          </cell>
          <cell r="K130">
            <v>-89315</v>
          </cell>
          <cell r="L130">
            <v>-89976</v>
          </cell>
          <cell r="M130">
            <v>-90637</v>
          </cell>
          <cell r="N130">
            <v>-94298</v>
          </cell>
          <cell r="O130">
            <v>-94960</v>
          </cell>
        </row>
        <row r="131">
          <cell r="A131" t="str">
            <v>22812</v>
          </cell>
          <cell r="B131" t="str">
            <v xml:space="preserve"> T &amp; D Property Reserve</v>
          </cell>
          <cell r="C131">
            <v>27965</v>
          </cell>
          <cell r="D131">
            <v>27632</v>
          </cell>
          <cell r="E131">
            <v>27299</v>
          </cell>
          <cell r="F131">
            <v>26966</v>
          </cell>
          <cell r="G131">
            <v>26633</v>
          </cell>
          <cell r="H131">
            <v>26300</v>
          </cell>
          <cell r="I131">
            <v>25967</v>
          </cell>
          <cell r="J131">
            <v>25634</v>
          </cell>
          <cell r="K131">
            <v>25301</v>
          </cell>
          <cell r="L131">
            <v>24968</v>
          </cell>
          <cell r="M131">
            <v>24635</v>
          </cell>
          <cell r="N131">
            <v>24302</v>
          </cell>
          <cell r="O131">
            <v>23969</v>
          </cell>
        </row>
        <row r="132">
          <cell r="A132" t="str">
            <v>22821</v>
          </cell>
          <cell r="B132" t="str">
            <v xml:space="preserve"> Gen Liability Reserve</v>
          </cell>
          <cell r="C132">
            <v>-6813</v>
          </cell>
          <cell r="D132">
            <v>-6840</v>
          </cell>
          <cell r="E132">
            <v>-6867</v>
          </cell>
          <cell r="F132">
            <v>-6894</v>
          </cell>
          <cell r="G132">
            <v>-6921</v>
          </cell>
          <cell r="H132">
            <v>-6948</v>
          </cell>
          <cell r="I132">
            <v>-6975</v>
          </cell>
          <cell r="J132">
            <v>-7002</v>
          </cell>
          <cell r="K132">
            <v>-7029</v>
          </cell>
          <cell r="L132">
            <v>-7056</v>
          </cell>
          <cell r="M132">
            <v>-7083</v>
          </cell>
          <cell r="N132">
            <v>-7110</v>
          </cell>
          <cell r="O132">
            <v>-7144</v>
          </cell>
        </row>
        <row r="133">
          <cell r="A133" t="str">
            <v>22822</v>
          </cell>
          <cell r="B133" t="str">
            <v xml:space="preserve"> Inj &amp; Dam-Work Comp Res (228.22-.23)</v>
          </cell>
          <cell r="C133">
            <v>-8582</v>
          </cell>
          <cell r="D133">
            <v>-8864</v>
          </cell>
          <cell r="E133">
            <v>-8927</v>
          </cell>
          <cell r="F133">
            <v>-8990</v>
          </cell>
          <cell r="G133">
            <v>-9053</v>
          </cell>
          <cell r="H133">
            <v>-9116</v>
          </cell>
          <cell r="I133">
            <v>-9179</v>
          </cell>
          <cell r="J133">
            <v>-9242</v>
          </cell>
          <cell r="K133">
            <v>-9305</v>
          </cell>
          <cell r="L133">
            <v>-9368</v>
          </cell>
          <cell r="M133">
            <v>-9431</v>
          </cell>
          <cell r="N133">
            <v>-9494</v>
          </cell>
          <cell r="O133">
            <v>-9550</v>
          </cell>
        </row>
        <row r="134">
          <cell r="A134" t="str">
            <v>22824</v>
          </cell>
          <cell r="B134" t="str">
            <v xml:space="preserve"> Inj &amp; Dam-Longshoremen Comp Reserve</v>
          </cell>
          <cell r="C134">
            <v>-1254</v>
          </cell>
          <cell r="D134">
            <v>-1003</v>
          </cell>
          <cell r="E134">
            <v>-1003</v>
          </cell>
          <cell r="F134">
            <v>-1003</v>
          </cell>
          <cell r="G134">
            <v>-1003</v>
          </cell>
          <cell r="H134">
            <v>-1003</v>
          </cell>
          <cell r="I134">
            <v>-1003</v>
          </cell>
          <cell r="J134">
            <v>-1003</v>
          </cell>
          <cell r="K134">
            <v>-1003</v>
          </cell>
          <cell r="L134">
            <v>-1003</v>
          </cell>
          <cell r="M134">
            <v>-1003</v>
          </cell>
          <cell r="N134">
            <v>-1003</v>
          </cell>
          <cell r="O134">
            <v>-1004</v>
          </cell>
        </row>
        <row r="135">
          <cell r="A135" t="str">
            <v>22830</v>
          </cell>
          <cell r="B135" t="str">
            <v xml:space="preserve"> Tampa Electric Qualif Pension</v>
          </cell>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A136" t="str">
            <v>22833</v>
          </cell>
          <cell r="B136" t="str">
            <v xml:space="preserve"> Accum P&amp;B Provision Non-Qual</v>
          </cell>
          <cell r="C136">
            <v>-4516</v>
          </cell>
          <cell r="D136">
            <v>-4554</v>
          </cell>
          <cell r="E136">
            <v>-4592</v>
          </cell>
          <cell r="F136">
            <v>-4630</v>
          </cell>
          <cell r="G136">
            <v>-4668</v>
          </cell>
          <cell r="H136">
            <v>-4706</v>
          </cell>
          <cell r="I136">
            <v>-4744</v>
          </cell>
          <cell r="J136">
            <v>-4782</v>
          </cell>
          <cell r="K136">
            <v>-4820</v>
          </cell>
          <cell r="L136">
            <v>-4858</v>
          </cell>
          <cell r="M136">
            <v>-4896</v>
          </cell>
          <cell r="N136">
            <v>-4934</v>
          </cell>
          <cell r="O136">
            <v>-4972</v>
          </cell>
        </row>
        <row r="137">
          <cell r="A137" t="str">
            <v>22834</v>
          </cell>
          <cell r="B137" t="str">
            <v xml:space="preserve"> Accum Prov-Group Hosp-PRB</v>
          </cell>
          <cell r="C137">
            <v>-75085</v>
          </cell>
          <cell r="D137">
            <v>-75435</v>
          </cell>
          <cell r="E137">
            <v>-75785</v>
          </cell>
          <cell r="F137">
            <v>-76135</v>
          </cell>
          <cell r="G137">
            <v>-76485</v>
          </cell>
          <cell r="H137">
            <v>-76835</v>
          </cell>
          <cell r="I137">
            <v>-77185</v>
          </cell>
          <cell r="J137">
            <v>-77535</v>
          </cell>
          <cell r="K137">
            <v>-77885</v>
          </cell>
          <cell r="L137">
            <v>-78235</v>
          </cell>
          <cell r="M137">
            <v>-78585</v>
          </cell>
          <cell r="N137">
            <v>-78935</v>
          </cell>
          <cell r="O137">
            <v>-79285</v>
          </cell>
        </row>
        <row r="138">
          <cell r="A138" t="str">
            <v>22835</v>
          </cell>
          <cell r="B138" t="str">
            <v xml:space="preserve"> Accum Prov-FAS 112</v>
          </cell>
          <cell r="C138">
            <v>-15774</v>
          </cell>
          <cell r="D138">
            <v>-15624</v>
          </cell>
          <cell r="E138">
            <v>-15474</v>
          </cell>
          <cell r="F138">
            <v>-15324</v>
          </cell>
          <cell r="G138">
            <v>-15174</v>
          </cell>
          <cell r="H138">
            <v>-15024</v>
          </cell>
          <cell r="I138">
            <v>-14874</v>
          </cell>
          <cell r="J138">
            <v>-14724</v>
          </cell>
          <cell r="K138">
            <v>-14574</v>
          </cell>
          <cell r="L138">
            <v>-14424</v>
          </cell>
          <cell r="M138">
            <v>-14274</v>
          </cell>
          <cell r="N138">
            <v>-17124</v>
          </cell>
          <cell r="O138">
            <v>-16974</v>
          </cell>
        </row>
        <row r="139">
          <cell r="A139" t="str">
            <v>230</v>
          </cell>
          <cell r="B139" t="str">
            <v>Asset Retirement Obligation</v>
          </cell>
          <cell r="C139">
            <v>-292</v>
          </cell>
          <cell r="D139">
            <v>-292</v>
          </cell>
          <cell r="E139">
            <v>-292</v>
          </cell>
          <cell r="F139">
            <v>-292</v>
          </cell>
          <cell r="G139">
            <v>-292</v>
          </cell>
          <cell r="H139">
            <v>-292</v>
          </cell>
          <cell r="I139">
            <v>-292</v>
          </cell>
          <cell r="J139">
            <v>-292</v>
          </cell>
          <cell r="K139">
            <v>-292</v>
          </cell>
          <cell r="L139">
            <v>-292</v>
          </cell>
          <cell r="M139">
            <v>-292</v>
          </cell>
          <cell r="N139">
            <v>-292</v>
          </cell>
          <cell r="O139">
            <v>-292</v>
          </cell>
        </row>
        <row r="140">
          <cell r="A140" t="str">
            <v>231</v>
          </cell>
          <cell r="B140" t="str">
            <v>Notes Payable</v>
          </cell>
          <cell r="C140">
            <v>-101150</v>
          </cell>
          <cell r="D140">
            <v>-116397</v>
          </cell>
          <cell r="E140">
            <v>-141687</v>
          </cell>
          <cell r="F140">
            <v>-77245</v>
          </cell>
          <cell r="G140">
            <v>-81404</v>
          </cell>
          <cell r="H140">
            <v>-70556</v>
          </cell>
          <cell r="I140">
            <v>-76634</v>
          </cell>
          <cell r="J140">
            <v>-44390</v>
          </cell>
          <cell r="K140">
            <v>-56941</v>
          </cell>
          <cell r="L140">
            <v>-59428</v>
          </cell>
          <cell r="M140">
            <v>-34614</v>
          </cell>
          <cell r="N140">
            <v>-122890</v>
          </cell>
          <cell r="O140">
            <v>-122811</v>
          </cell>
        </row>
        <row r="141">
          <cell r="A141" t="str">
            <v>23175</v>
          </cell>
          <cell r="B141" t="str">
            <v xml:space="preserve"> Notes Payable Commercial Paper</v>
          </cell>
          <cell r="C141">
            <v>0</v>
          </cell>
          <cell r="D141">
            <v>-116397</v>
          </cell>
          <cell r="E141">
            <v>-141687</v>
          </cell>
          <cell r="F141">
            <v>-77245</v>
          </cell>
          <cell r="G141">
            <v>-81404</v>
          </cell>
          <cell r="H141">
            <v>-70556</v>
          </cell>
          <cell r="I141">
            <v>-76634</v>
          </cell>
          <cell r="J141">
            <v>-44390</v>
          </cell>
          <cell r="K141">
            <v>-56941</v>
          </cell>
          <cell r="L141">
            <v>-59428</v>
          </cell>
          <cell r="M141">
            <v>-34614</v>
          </cell>
          <cell r="N141">
            <v>-122890</v>
          </cell>
          <cell r="O141">
            <v>-122811</v>
          </cell>
        </row>
        <row r="142">
          <cell r="A142" t="str">
            <v>23176</v>
          </cell>
          <cell r="B142" t="str">
            <v xml:space="preserve"> Notes Payable Base Rate</v>
          </cell>
          <cell r="C142">
            <v>-17590</v>
          </cell>
          <cell r="D142">
            <v>0</v>
          </cell>
          <cell r="E142">
            <v>0</v>
          </cell>
          <cell r="F142">
            <v>0</v>
          </cell>
          <cell r="G142">
            <v>0</v>
          </cell>
          <cell r="H142">
            <v>0</v>
          </cell>
          <cell r="I142">
            <v>0</v>
          </cell>
          <cell r="J142">
            <v>0</v>
          </cell>
          <cell r="K142">
            <v>0</v>
          </cell>
          <cell r="L142">
            <v>0</v>
          </cell>
          <cell r="M142">
            <v>0</v>
          </cell>
          <cell r="N142">
            <v>0</v>
          </cell>
          <cell r="O142">
            <v>0</v>
          </cell>
        </row>
        <row r="143">
          <cell r="A143" t="str">
            <v>23177</v>
          </cell>
          <cell r="B143" t="str">
            <v xml:space="preserve"> Notes Payable LIBOR</v>
          </cell>
          <cell r="C143">
            <v>-83560</v>
          </cell>
          <cell r="D143">
            <v>0</v>
          </cell>
          <cell r="E143">
            <v>0</v>
          </cell>
          <cell r="F143">
            <v>0</v>
          </cell>
          <cell r="G143">
            <v>0</v>
          </cell>
          <cell r="H143">
            <v>0</v>
          </cell>
          <cell r="I143">
            <v>0</v>
          </cell>
          <cell r="J143">
            <v>0</v>
          </cell>
          <cell r="K143">
            <v>0</v>
          </cell>
          <cell r="L143">
            <v>0</v>
          </cell>
          <cell r="M143">
            <v>0</v>
          </cell>
          <cell r="N143">
            <v>0</v>
          </cell>
          <cell r="O143">
            <v>0</v>
          </cell>
        </row>
        <row r="144">
          <cell r="A144" t="str">
            <v>232</v>
          </cell>
          <cell r="B144" t="str">
            <v>Accounts Payable</v>
          </cell>
          <cell r="C144">
            <v>-104282</v>
          </cell>
          <cell r="D144">
            <v>-68665</v>
          </cell>
          <cell r="E144">
            <v>-63239</v>
          </cell>
          <cell r="F144">
            <v>-64686</v>
          </cell>
          <cell r="G144">
            <v>-58874</v>
          </cell>
          <cell r="H144">
            <v>-77952</v>
          </cell>
          <cell r="I144">
            <v>-84800</v>
          </cell>
          <cell r="J144">
            <v>-93731</v>
          </cell>
          <cell r="K144">
            <v>-96560</v>
          </cell>
          <cell r="L144">
            <v>-88550</v>
          </cell>
          <cell r="M144">
            <v>-92316</v>
          </cell>
          <cell r="N144">
            <v>-83321</v>
          </cell>
          <cell r="O144">
            <v>-85848</v>
          </cell>
        </row>
        <row r="145">
          <cell r="A145" t="str">
            <v>23200</v>
          </cell>
          <cell r="B145" t="str">
            <v>A/P - All other (derived)</v>
          </cell>
          <cell r="C145">
            <v>-4235</v>
          </cell>
          <cell r="D145">
            <v>-3049</v>
          </cell>
          <cell r="E145">
            <v>-3083</v>
          </cell>
          <cell r="F145">
            <v>-3117</v>
          </cell>
          <cell r="G145">
            <v>-3151</v>
          </cell>
          <cell r="H145">
            <v>-3185</v>
          </cell>
          <cell r="I145">
            <v>-3219</v>
          </cell>
          <cell r="J145">
            <v>-3253</v>
          </cell>
          <cell r="K145">
            <v>-3287</v>
          </cell>
          <cell r="L145">
            <v>-3321</v>
          </cell>
          <cell r="M145">
            <v>-3355</v>
          </cell>
          <cell r="N145">
            <v>-3389</v>
          </cell>
          <cell r="O145">
            <v>-3423</v>
          </cell>
        </row>
        <row r="146">
          <cell r="A146" t="str">
            <v>23201</v>
          </cell>
          <cell r="B146" t="str">
            <v xml:space="preserve"> Accts Payable-Vouchers</v>
          </cell>
          <cell r="C146">
            <v>-12570</v>
          </cell>
          <cell r="D146">
            <v>-5000</v>
          </cell>
          <cell r="E146">
            <v>-6500</v>
          </cell>
          <cell r="F146">
            <v>-10000</v>
          </cell>
          <cell r="G146">
            <v>-6200</v>
          </cell>
          <cell r="H146">
            <v>-6200</v>
          </cell>
          <cell r="I146">
            <v>-6800</v>
          </cell>
          <cell r="J146">
            <v>-6000</v>
          </cell>
          <cell r="K146">
            <v>-6000</v>
          </cell>
          <cell r="L146">
            <v>-6000</v>
          </cell>
          <cell r="M146">
            <v>-7000</v>
          </cell>
          <cell r="N146">
            <v>-8000</v>
          </cell>
          <cell r="O146">
            <v>-10000</v>
          </cell>
        </row>
        <row r="147">
          <cell r="A147" t="str">
            <v>23202</v>
          </cell>
          <cell r="B147" t="str">
            <v xml:space="preserve"> Accts Payable-Interchange</v>
          </cell>
          <cell r="C147">
            <v>-7035</v>
          </cell>
          <cell r="D147">
            <v>-10249</v>
          </cell>
          <cell r="E147">
            <v>-9491</v>
          </cell>
          <cell r="F147">
            <v>-14287</v>
          </cell>
          <cell r="G147">
            <v>-10074</v>
          </cell>
          <cell r="H147">
            <v>-13032</v>
          </cell>
          <cell r="I147">
            <v>-15892</v>
          </cell>
          <cell r="J147">
            <v>-16973</v>
          </cell>
          <cell r="K147">
            <v>-17155</v>
          </cell>
          <cell r="L147">
            <v>-15889</v>
          </cell>
          <cell r="M147">
            <v>-17409</v>
          </cell>
          <cell r="N147">
            <v>-11340</v>
          </cell>
          <cell r="O147">
            <v>-10758</v>
          </cell>
        </row>
        <row r="148">
          <cell r="A148" t="str">
            <v>23203</v>
          </cell>
          <cell r="B148" t="str">
            <v xml:space="preserve"> Accts Payable-Fuel</v>
          </cell>
          <cell r="C148">
            <v>-4204</v>
          </cell>
          <cell r="D148">
            <v>-2482</v>
          </cell>
          <cell r="E148">
            <v>-1928</v>
          </cell>
          <cell r="F148">
            <v>-1933</v>
          </cell>
          <cell r="G148">
            <v>-2047</v>
          </cell>
          <cell r="H148">
            <v>-2886</v>
          </cell>
          <cell r="I148">
            <v>-2464</v>
          </cell>
          <cell r="J148">
            <v>-2674</v>
          </cell>
          <cell r="K148">
            <v>-2658</v>
          </cell>
          <cell r="L148">
            <v>-2903</v>
          </cell>
          <cell r="M148">
            <v>-1102</v>
          </cell>
          <cell r="N148">
            <v>-921</v>
          </cell>
          <cell r="O148">
            <v>-1425</v>
          </cell>
        </row>
        <row r="149">
          <cell r="A149" t="str">
            <v>23205</v>
          </cell>
          <cell r="B149" t="str">
            <v xml:space="preserve"> Accts Payable-Manual Accruals</v>
          </cell>
          <cell r="C149">
            <v>-45839</v>
          </cell>
          <cell r="D149">
            <v>-20446</v>
          </cell>
          <cell r="E149">
            <v>-18606</v>
          </cell>
          <cell r="F149">
            <v>-17955</v>
          </cell>
          <cell r="G149">
            <v>-18074</v>
          </cell>
          <cell r="H149">
            <v>-17044</v>
          </cell>
          <cell r="I149">
            <v>-16828</v>
          </cell>
          <cell r="J149">
            <v>-17069</v>
          </cell>
          <cell r="K149">
            <v>-17230</v>
          </cell>
          <cell r="L149">
            <v>-18363</v>
          </cell>
          <cell r="M149">
            <v>-21699</v>
          </cell>
          <cell r="N149">
            <v>-21938</v>
          </cell>
          <cell r="O149">
            <v>-30984</v>
          </cell>
        </row>
        <row r="150">
          <cell r="A150" t="str">
            <v>23206</v>
          </cell>
          <cell r="B150" t="str">
            <v xml:space="preserve"> Accts Payable-HPP</v>
          </cell>
          <cell r="C150">
            <v>-4774</v>
          </cell>
          <cell r="D150">
            <v>-4955</v>
          </cell>
          <cell r="E150">
            <v>-3943</v>
          </cell>
          <cell r="F150">
            <v>-3813</v>
          </cell>
          <cell r="G150">
            <v>-3869</v>
          </cell>
          <cell r="H150">
            <v>-4182</v>
          </cell>
          <cell r="I150">
            <v>-5756</v>
          </cell>
          <cell r="J150">
            <v>-7912</v>
          </cell>
          <cell r="K150">
            <v>-8708</v>
          </cell>
          <cell r="L150">
            <v>-7961</v>
          </cell>
          <cell r="M150">
            <v>-6235</v>
          </cell>
          <cell r="N150">
            <v>-4587</v>
          </cell>
          <cell r="O150">
            <v>-3958</v>
          </cell>
        </row>
        <row r="151">
          <cell r="A151" t="str">
            <v>23209</v>
          </cell>
          <cell r="B151" t="str">
            <v xml:space="preserve"> Payroll Accrual</v>
          </cell>
          <cell r="C151">
            <v>-7432</v>
          </cell>
          <cell r="D151">
            <v>-2110</v>
          </cell>
          <cell r="E151">
            <v>-2763</v>
          </cell>
          <cell r="F151">
            <v>-3417</v>
          </cell>
          <cell r="G151">
            <v>-3470</v>
          </cell>
          <cell r="H151">
            <v>-4124</v>
          </cell>
          <cell r="I151">
            <v>-4777</v>
          </cell>
          <cell r="J151">
            <v>-4831</v>
          </cell>
          <cell r="K151">
            <v>-5484</v>
          </cell>
          <cell r="L151">
            <v>-6138</v>
          </cell>
          <cell r="M151">
            <v>-6191</v>
          </cell>
          <cell r="N151">
            <v>-6845</v>
          </cell>
          <cell r="O151">
            <v>-7498</v>
          </cell>
        </row>
        <row r="152">
          <cell r="A152" t="str">
            <v>23211</v>
          </cell>
          <cell r="B152" t="str">
            <v xml:space="preserve"> Accts Payable-Payroll</v>
          </cell>
          <cell r="C152">
            <v>-3979</v>
          </cell>
          <cell r="D152">
            <v>-5885</v>
          </cell>
          <cell r="E152">
            <v>-4904</v>
          </cell>
          <cell r="F152">
            <v>-1505</v>
          </cell>
          <cell r="G152">
            <v>-2097</v>
          </cell>
          <cell r="H152">
            <v>-3032</v>
          </cell>
          <cell r="I152">
            <v>-3656</v>
          </cell>
          <cell r="J152">
            <v>-4592</v>
          </cell>
          <cell r="K152">
            <v>-5527</v>
          </cell>
          <cell r="L152">
            <v>-1785</v>
          </cell>
          <cell r="M152">
            <v>-2720</v>
          </cell>
          <cell r="N152">
            <v>-3344</v>
          </cell>
          <cell r="O152">
            <v>-4280</v>
          </cell>
        </row>
        <row r="153">
          <cell r="A153" t="str">
            <v>23215</v>
          </cell>
          <cell r="B153" t="str">
            <v xml:space="preserve"> Accts Payable-Natural Gas</v>
          </cell>
          <cell r="C153">
            <v>-9681</v>
          </cell>
          <cell r="D153">
            <v>-10049</v>
          </cell>
          <cell r="E153">
            <v>-7674</v>
          </cell>
          <cell r="F153">
            <v>-4405</v>
          </cell>
          <cell r="G153">
            <v>-5731</v>
          </cell>
          <cell r="H153">
            <v>-20199</v>
          </cell>
          <cell r="I153">
            <v>-21433</v>
          </cell>
          <cell r="J153">
            <v>-26545</v>
          </cell>
          <cell r="K153">
            <v>-26722</v>
          </cell>
          <cell r="L153">
            <v>-22494</v>
          </cell>
          <cell r="M153">
            <v>-23002</v>
          </cell>
          <cell r="N153">
            <v>-19447</v>
          </cell>
          <cell r="O153">
            <v>-10105</v>
          </cell>
        </row>
        <row r="154">
          <cell r="A154" t="str">
            <v>23234</v>
          </cell>
          <cell r="B154" t="str">
            <v xml:space="preserve"> Accts Payable-Group Hosp. Insur. Active</v>
          </cell>
          <cell r="C154">
            <v>-4533</v>
          </cell>
          <cell r="D154">
            <v>-4440</v>
          </cell>
          <cell r="E154">
            <v>-4347</v>
          </cell>
          <cell r="F154">
            <v>-4254</v>
          </cell>
          <cell r="G154">
            <v>-4161</v>
          </cell>
          <cell r="H154">
            <v>-4068</v>
          </cell>
          <cell r="I154">
            <v>-3975</v>
          </cell>
          <cell r="J154">
            <v>-3882</v>
          </cell>
          <cell r="K154">
            <v>-3789</v>
          </cell>
          <cell r="L154">
            <v>-3696</v>
          </cell>
          <cell r="M154">
            <v>-3603</v>
          </cell>
          <cell r="N154">
            <v>-3510</v>
          </cell>
          <cell r="O154">
            <v>-3417</v>
          </cell>
        </row>
        <row r="155">
          <cell r="A155" t="str">
            <v>23256</v>
          </cell>
          <cell r="B155" t="str">
            <v xml:space="preserve"> Accts Payable-OBO Income Tax</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t="str">
            <v>234</v>
          </cell>
          <cell r="B156" t="str">
            <v>Accts Payable-Assoc Co</v>
          </cell>
          <cell r="C156">
            <v>-7090</v>
          </cell>
          <cell r="D156">
            <v>-11825</v>
          </cell>
          <cell r="E156">
            <v>-10605</v>
          </cell>
          <cell r="F156">
            <v>-11000</v>
          </cell>
          <cell r="G156">
            <v>-11580</v>
          </cell>
          <cell r="H156">
            <v>-13874</v>
          </cell>
          <cell r="I156">
            <v>-13242</v>
          </cell>
          <cell r="J156">
            <v>-11554</v>
          </cell>
          <cell r="K156">
            <v>-12073</v>
          </cell>
          <cell r="L156">
            <v>-11317</v>
          </cell>
          <cell r="M156">
            <v>-9648</v>
          </cell>
          <cell r="N156">
            <v>-9310</v>
          </cell>
          <cell r="O156">
            <v>-10871</v>
          </cell>
        </row>
        <row r="157">
          <cell r="A157" t="str">
            <v>23400</v>
          </cell>
          <cell r="B157" t="str">
            <v>All other accts Payable-Assoc Co (derived)</v>
          </cell>
          <cell r="C157">
            <v>1</v>
          </cell>
          <cell r="D157">
            <v>0</v>
          </cell>
          <cell r="E157">
            <v>0</v>
          </cell>
          <cell r="F157">
            <v>0</v>
          </cell>
          <cell r="G157">
            <v>0</v>
          </cell>
          <cell r="H157">
            <v>0</v>
          </cell>
          <cell r="I157">
            <v>0</v>
          </cell>
          <cell r="J157">
            <v>0</v>
          </cell>
          <cell r="K157">
            <v>0</v>
          </cell>
          <cell r="L157">
            <v>0</v>
          </cell>
          <cell r="M157">
            <v>0</v>
          </cell>
          <cell r="N157">
            <v>0</v>
          </cell>
          <cell r="O157">
            <v>0</v>
          </cell>
        </row>
        <row r="158">
          <cell r="A158" t="str">
            <v>23402</v>
          </cell>
          <cell r="B158" t="str">
            <v xml:space="preserve"> Accts Payable-Gulfcoast</v>
          </cell>
          <cell r="C158">
            <v>-2735</v>
          </cell>
          <cell r="D158">
            <v>-4661</v>
          </cell>
          <cell r="E158">
            <v>-4356</v>
          </cell>
          <cell r="F158">
            <v>-4498</v>
          </cell>
          <cell r="G158">
            <v>-4324</v>
          </cell>
          <cell r="H158">
            <v>-5226</v>
          </cell>
          <cell r="I158">
            <v>-4393</v>
          </cell>
          <cell r="J158">
            <v>-4632</v>
          </cell>
          <cell r="K158">
            <v>-4579</v>
          </cell>
          <cell r="L158">
            <v>-4666</v>
          </cell>
          <cell r="M158">
            <v>-3336</v>
          </cell>
          <cell r="N158">
            <v>-3329</v>
          </cell>
          <cell r="O158">
            <v>-4618</v>
          </cell>
        </row>
        <row r="159">
          <cell r="A159" t="str">
            <v>23403</v>
          </cell>
          <cell r="B159" t="str">
            <v xml:space="preserve"> Accts Payable-Midsouth</v>
          </cell>
          <cell r="C159">
            <v>-1779</v>
          </cell>
          <cell r="D159">
            <v>-3379</v>
          </cell>
          <cell r="E159">
            <v>-3030</v>
          </cell>
          <cell r="F159">
            <v>-3030</v>
          </cell>
          <cell r="G159">
            <v>-3072</v>
          </cell>
          <cell r="H159">
            <v>-3419</v>
          </cell>
          <cell r="I159">
            <v>-3072</v>
          </cell>
          <cell r="J159">
            <v>-2953</v>
          </cell>
          <cell r="K159">
            <v>-2953</v>
          </cell>
          <cell r="L159">
            <v>-3294</v>
          </cell>
          <cell r="M159">
            <v>-2552</v>
          </cell>
          <cell r="N159">
            <v>-2552</v>
          </cell>
          <cell r="O159">
            <v>-2571</v>
          </cell>
        </row>
        <row r="160">
          <cell r="A160" t="str">
            <v>23404</v>
          </cell>
          <cell r="B160" t="str">
            <v xml:space="preserve"> Accts Payable-TECO Properties</v>
          </cell>
          <cell r="C160">
            <v>-2</v>
          </cell>
          <cell r="D160">
            <v>-2</v>
          </cell>
          <cell r="E160">
            <v>-2</v>
          </cell>
          <cell r="F160">
            <v>-2</v>
          </cell>
          <cell r="G160">
            <v>-2</v>
          </cell>
          <cell r="H160">
            <v>-2</v>
          </cell>
          <cell r="I160">
            <v>-2</v>
          </cell>
          <cell r="J160">
            <v>-2</v>
          </cell>
          <cell r="K160">
            <v>-2</v>
          </cell>
          <cell r="L160">
            <v>-2</v>
          </cell>
          <cell r="M160">
            <v>-2</v>
          </cell>
          <cell r="N160">
            <v>-2</v>
          </cell>
          <cell r="O160">
            <v>-2</v>
          </cell>
        </row>
        <row r="161">
          <cell r="A161" t="str">
            <v>23409</v>
          </cell>
          <cell r="B161" t="str">
            <v xml:space="preserve"> Accts Payable-TECO Energy</v>
          </cell>
          <cell r="C161">
            <v>-2243</v>
          </cell>
          <cell r="D161">
            <v>-3654</v>
          </cell>
          <cell r="E161">
            <v>-3066</v>
          </cell>
          <cell r="F161">
            <v>-3305</v>
          </cell>
          <cell r="G161">
            <v>-4044</v>
          </cell>
          <cell r="H161">
            <v>-5063</v>
          </cell>
          <cell r="I161">
            <v>-5600</v>
          </cell>
          <cell r="J161">
            <v>-3806</v>
          </cell>
          <cell r="K161">
            <v>-4363</v>
          </cell>
          <cell r="L161">
            <v>-3162</v>
          </cell>
          <cell r="M161">
            <v>-3569</v>
          </cell>
          <cell r="N161">
            <v>-3253</v>
          </cell>
          <cell r="O161">
            <v>-3503</v>
          </cell>
        </row>
        <row r="162">
          <cell r="A162" t="str">
            <v>23411</v>
          </cell>
          <cell r="B162" t="str">
            <v xml:space="preserve"> Accts Payable-TECO Stevedoring</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t="str">
            <v>23416</v>
          </cell>
          <cell r="B163" t="str">
            <v xml:space="preserve"> Accts Payable-PE&amp;C</v>
          </cell>
          <cell r="C163">
            <v>0</v>
          </cell>
          <cell r="D163">
            <v>0</v>
          </cell>
          <cell r="E163">
            <v>0</v>
          </cell>
          <cell r="F163">
            <v>0</v>
          </cell>
          <cell r="G163">
            <v>0</v>
          </cell>
          <cell r="H163">
            <v>0</v>
          </cell>
          <cell r="I163">
            <v>0</v>
          </cell>
          <cell r="J163">
            <v>0</v>
          </cell>
          <cell r="K163">
            <v>0</v>
          </cell>
          <cell r="L163">
            <v>0</v>
          </cell>
          <cell r="M163">
            <v>0</v>
          </cell>
          <cell r="N163">
            <v>0</v>
          </cell>
          <cell r="O163">
            <v>0</v>
          </cell>
        </row>
        <row r="164">
          <cell r="A164" t="str">
            <v>23421</v>
          </cell>
          <cell r="B164" t="str">
            <v xml:space="preserve"> Accts Payable-Hardee Power Part</v>
          </cell>
          <cell r="C164">
            <v>0</v>
          </cell>
          <cell r="D164">
            <v>0</v>
          </cell>
          <cell r="E164">
            <v>0</v>
          </cell>
          <cell r="F164">
            <v>0</v>
          </cell>
          <cell r="G164">
            <v>0</v>
          </cell>
          <cell r="H164">
            <v>0</v>
          </cell>
          <cell r="I164">
            <v>0</v>
          </cell>
          <cell r="J164">
            <v>0</v>
          </cell>
          <cell r="K164">
            <v>0</v>
          </cell>
          <cell r="L164">
            <v>0</v>
          </cell>
          <cell r="M164">
            <v>0</v>
          </cell>
          <cell r="N164">
            <v>0</v>
          </cell>
          <cell r="O164">
            <v>0</v>
          </cell>
        </row>
        <row r="165">
          <cell r="A165" t="str">
            <v>23422</v>
          </cell>
          <cell r="B165" t="str">
            <v xml:space="preserve"> Accts Payable-Natural Gas</v>
          </cell>
          <cell r="C165">
            <v>0</v>
          </cell>
          <cell r="D165">
            <v>0</v>
          </cell>
          <cell r="E165">
            <v>0</v>
          </cell>
          <cell r="F165">
            <v>0</v>
          </cell>
          <cell r="G165">
            <v>0</v>
          </cell>
          <cell r="H165">
            <v>0</v>
          </cell>
          <cell r="I165">
            <v>0</v>
          </cell>
          <cell r="J165">
            <v>0</v>
          </cell>
          <cell r="K165">
            <v>0</v>
          </cell>
          <cell r="L165">
            <v>0</v>
          </cell>
          <cell r="M165">
            <v>0</v>
          </cell>
          <cell r="N165">
            <v>0</v>
          </cell>
          <cell r="O165">
            <v>0</v>
          </cell>
        </row>
        <row r="166">
          <cell r="A166" t="str">
            <v>23424</v>
          </cell>
          <cell r="B166" t="str">
            <v xml:space="preserve"> Accts Payable-TERMCO</v>
          </cell>
          <cell r="C166">
            <v>0</v>
          </cell>
          <cell r="D166">
            <v>0</v>
          </cell>
          <cell r="E166">
            <v>0</v>
          </cell>
          <cell r="F166">
            <v>0</v>
          </cell>
          <cell r="G166">
            <v>0</v>
          </cell>
          <cell r="H166">
            <v>0</v>
          </cell>
          <cell r="I166">
            <v>0</v>
          </cell>
          <cell r="J166">
            <v>0</v>
          </cell>
          <cell r="K166">
            <v>0</v>
          </cell>
          <cell r="L166">
            <v>0</v>
          </cell>
          <cell r="M166">
            <v>0</v>
          </cell>
          <cell r="N166">
            <v>0</v>
          </cell>
          <cell r="O166">
            <v>0</v>
          </cell>
        </row>
        <row r="167">
          <cell r="A167" t="str">
            <v>23450</v>
          </cell>
          <cell r="B167" t="str">
            <v>A/P Peoples Gas System (Natural)</v>
          </cell>
          <cell r="C167">
            <v>-332</v>
          </cell>
          <cell r="D167">
            <v>-129</v>
          </cell>
          <cell r="E167">
            <v>-151</v>
          </cell>
          <cell r="F167">
            <v>-165</v>
          </cell>
          <cell r="G167">
            <v>-138</v>
          </cell>
          <cell r="H167">
            <v>-164</v>
          </cell>
          <cell r="I167">
            <v>-175</v>
          </cell>
          <cell r="J167">
            <v>-161</v>
          </cell>
          <cell r="K167">
            <v>-176</v>
          </cell>
          <cell r="L167">
            <v>-193</v>
          </cell>
          <cell r="M167">
            <v>-189</v>
          </cell>
          <cell r="N167">
            <v>-174</v>
          </cell>
          <cell r="O167">
            <v>-177</v>
          </cell>
        </row>
        <row r="168">
          <cell r="A168" t="str">
            <v>23452</v>
          </cell>
          <cell r="B168" t="str">
            <v>Peoples Gas Sales &amp; Service Co.</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A169" t="str">
            <v>23455</v>
          </cell>
          <cell r="B169" t="str">
            <v>Peoples Gas Company (Propane)</v>
          </cell>
          <cell r="C169">
            <v>0</v>
          </cell>
          <cell r="D169">
            <v>0</v>
          </cell>
          <cell r="E169">
            <v>0</v>
          </cell>
          <cell r="F169">
            <v>0</v>
          </cell>
          <cell r="G169">
            <v>0</v>
          </cell>
          <cell r="H169">
            <v>0</v>
          </cell>
          <cell r="I169">
            <v>0</v>
          </cell>
          <cell r="J169">
            <v>0</v>
          </cell>
          <cell r="K169">
            <v>0</v>
          </cell>
          <cell r="L169">
            <v>0</v>
          </cell>
          <cell r="M169">
            <v>0</v>
          </cell>
          <cell r="N169">
            <v>0</v>
          </cell>
          <cell r="O169">
            <v>0</v>
          </cell>
        </row>
        <row r="170">
          <cell r="A170" t="str">
            <v>235</v>
          </cell>
          <cell r="B170" t="str">
            <v>Customer Deposits</v>
          </cell>
          <cell r="C170">
            <v>-76271</v>
          </cell>
          <cell r="D170">
            <v>-76224</v>
          </cell>
          <cell r="E170">
            <v>-76518</v>
          </cell>
          <cell r="F170">
            <v>-76813</v>
          </cell>
          <cell r="G170">
            <v>-77109</v>
          </cell>
          <cell r="H170">
            <v>-77407</v>
          </cell>
          <cell r="I170">
            <v>-77705</v>
          </cell>
          <cell r="J170">
            <v>-78005</v>
          </cell>
          <cell r="K170">
            <v>-78305</v>
          </cell>
          <cell r="L170">
            <v>-78607</v>
          </cell>
          <cell r="M170">
            <v>-78911</v>
          </cell>
          <cell r="N170">
            <v>-79215</v>
          </cell>
          <cell r="O170">
            <v>-79520</v>
          </cell>
        </row>
        <row r="171">
          <cell r="A171" t="str">
            <v>23500</v>
          </cell>
          <cell r="B171" t="str">
            <v xml:space="preserve"> Customer Deposits</v>
          </cell>
          <cell r="C171">
            <v>-76271</v>
          </cell>
          <cell r="D171">
            <v>-76224</v>
          </cell>
          <cell r="E171">
            <v>-76518</v>
          </cell>
          <cell r="F171">
            <v>-76813</v>
          </cell>
          <cell r="G171">
            <v>-77109</v>
          </cell>
          <cell r="H171">
            <v>-77407</v>
          </cell>
          <cell r="I171">
            <v>-77705</v>
          </cell>
          <cell r="J171">
            <v>-78005</v>
          </cell>
          <cell r="K171">
            <v>-78305</v>
          </cell>
          <cell r="L171">
            <v>-78607</v>
          </cell>
          <cell r="M171">
            <v>-78911</v>
          </cell>
          <cell r="N171">
            <v>-79215</v>
          </cell>
          <cell r="O171">
            <v>-79520</v>
          </cell>
        </row>
        <row r="172">
          <cell r="A172" t="str">
            <v>236</v>
          </cell>
          <cell r="B172" t="str">
            <v>Accrued Taxes</v>
          </cell>
          <cell r="C172">
            <v>-10337</v>
          </cell>
          <cell r="D172">
            <v>8950</v>
          </cell>
          <cell r="E172">
            <v>-3181</v>
          </cell>
          <cell r="F172">
            <v>-44586</v>
          </cell>
          <cell r="G172">
            <v>-36044</v>
          </cell>
          <cell r="H172">
            <v>-47550</v>
          </cell>
          <cell r="I172">
            <v>-43921</v>
          </cell>
          <cell r="J172">
            <v>-55418</v>
          </cell>
          <cell r="K172">
            <v>-70996</v>
          </cell>
          <cell r="L172">
            <v>-59842</v>
          </cell>
          <cell r="M172">
            <v>-68910</v>
          </cell>
          <cell r="N172">
            <v>-31186</v>
          </cell>
          <cell r="O172">
            <v>-9302</v>
          </cell>
        </row>
        <row r="173">
          <cell r="A173" t="str">
            <v>23600</v>
          </cell>
          <cell r="B173" t="str">
            <v xml:space="preserve"> Tax Accr. FIT before prior yr</v>
          </cell>
          <cell r="C173">
            <v>0</v>
          </cell>
          <cell r="D173">
            <v>-5335</v>
          </cell>
          <cell r="E173">
            <v>-5335</v>
          </cell>
          <cell r="F173">
            <v>-5335</v>
          </cell>
          <cell r="G173">
            <v>-5335</v>
          </cell>
          <cell r="H173">
            <v>-5335</v>
          </cell>
          <cell r="I173">
            <v>-5335</v>
          </cell>
          <cell r="J173">
            <v>-5335</v>
          </cell>
          <cell r="K173">
            <v>-5335</v>
          </cell>
          <cell r="L173">
            <v>-5335</v>
          </cell>
          <cell r="M173">
            <v>-5335</v>
          </cell>
          <cell r="N173">
            <v>-5335</v>
          </cell>
          <cell r="O173">
            <v>-5335</v>
          </cell>
        </row>
        <row r="174">
          <cell r="A174" t="str">
            <v>23601</v>
          </cell>
          <cell r="B174" t="str">
            <v xml:space="preserve"> Tax Accr. FIT prior yr</v>
          </cell>
          <cell r="C174">
            <v>0</v>
          </cell>
          <cell r="D174">
            <v>31338</v>
          </cell>
          <cell r="E174">
            <v>31338</v>
          </cell>
          <cell r="F174">
            <v>0</v>
          </cell>
          <cell r="G174">
            <v>0</v>
          </cell>
          <cell r="H174">
            <v>0</v>
          </cell>
          <cell r="I174">
            <v>0</v>
          </cell>
          <cell r="J174">
            <v>0</v>
          </cell>
          <cell r="K174">
            <v>0</v>
          </cell>
          <cell r="L174">
            <v>0</v>
          </cell>
          <cell r="M174">
            <v>0</v>
          </cell>
          <cell r="N174">
            <v>0</v>
          </cell>
          <cell r="O174">
            <v>0</v>
          </cell>
        </row>
        <row r="175">
          <cell r="A175" t="str">
            <v>23602</v>
          </cell>
          <cell r="B175" t="str">
            <v xml:space="preserve"> Tax Accr. FIT current yr</v>
          </cell>
          <cell r="C175">
            <v>0</v>
          </cell>
          <cell r="D175">
            <v>-7098</v>
          </cell>
          <cell r="E175">
            <v>-14382</v>
          </cell>
          <cell r="F175">
            <v>-19860</v>
          </cell>
          <cell r="G175">
            <v>-5296</v>
          </cell>
          <cell r="H175">
            <v>-14413</v>
          </cell>
          <cell r="I175">
            <v>-4573</v>
          </cell>
          <cell r="J175">
            <v>-14671</v>
          </cell>
          <cell r="K175">
            <v>-24579</v>
          </cell>
          <cell r="L175">
            <v>-7954</v>
          </cell>
          <cell r="M175">
            <v>-16077</v>
          </cell>
          <cell r="N175">
            <v>-20216</v>
          </cell>
          <cell r="O175">
            <v>6654</v>
          </cell>
        </row>
        <row r="176">
          <cell r="A176" t="str">
            <v>23603</v>
          </cell>
          <cell r="B176" t="str">
            <v xml:space="preserve"> Tax Accr. Fed Unemployment</v>
          </cell>
          <cell r="C176">
            <v>-1</v>
          </cell>
          <cell r="D176">
            <v>-1</v>
          </cell>
          <cell r="E176">
            <v>-1</v>
          </cell>
          <cell r="F176">
            <v>-1</v>
          </cell>
          <cell r="G176">
            <v>-1</v>
          </cell>
          <cell r="H176">
            <v>-1</v>
          </cell>
          <cell r="I176">
            <v>-1</v>
          </cell>
          <cell r="J176">
            <v>-1</v>
          </cell>
          <cell r="K176">
            <v>-1</v>
          </cell>
          <cell r="L176">
            <v>-1</v>
          </cell>
          <cell r="M176">
            <v>-1</v>
          </cell>
          <cell r="N176">
            <v>-1</v>
          </cell>
          <cell r="O176">
            <v>-1</v>
          </cell>
        </row>
        <row r="177">
          <cell r="A177" t="str">
            <v>23606</v>
          </cell>
          <cell r="B177" t="str">
            <v xml:space="preserve"> Tax Accr. State Income Tax</v>
          </cell>
          <cell r="C177">
            <v>0</v>
          </cell>
          <cell r="D177">
            <v>-199</v>
          </cell>
          <cell r="E177">
            <v>-1372</v>
          </cell>
          <cell r="F177">
            <v>-2245</v>
          </cell>
          <cell r="G177">
            <v>-4031</v>
          </cell>
          <cell r="H177">
            <v>-1776</v>
          </cell>
          <cell r="I177">
            <v>-3404</v>
          </cell>
          <cell r="J177">
            <v>-1312</v>
          </cell>
          <cell r="K177">
            <v>-2922</v>
          </cell>
          <cell r="L177">
            <v>-4563</v>
          </cell>
          <cell r="M177">
            <v>-2143</v>
          </cell>
          <cell r="N177">
            <v>-2793</v>
          </cell>
          <cell r="O177">
            <v>-3733</v>
          </cell>
        </row>
        <row r="178">
          <cell r="A178" t="str">
            <v>23607</v>
          </cell>
          <cell r="B178" t="str">
            <v>All Other Tax Other Than Inc Tax (derived)</v>
          </cell>
          <cell r="C178">
            <v>-10336</v>
          </cell>
          <cell r="D178">
            <v>-5922</v>
          </cell>
          <cell r="E178">
            <v>-5763</v>
          </cell>
          <cell r="F178">
            <v>-5646</v>
          </cell>
          <cell r="G178">
            <v>-6049</v>
          </cell>
          <cell r="H178">
            <v>-6860</v>
          </cell>
          <cell r="I178">
            <v>-7610</v>
          </cell>
          <cell r="J178">
            <v>-7268</v>
          </cell>
          <cell r="K178">
            <v>-7495</v>
          </cell>
          <cell r="L178">
            <v>-7492</v>
          </cell>
          <cell r="M178">
            <v>-7024</v>
          </cell>
          <cell r="N178">
            <v>-6674</v>
          </cell>
          <cell r="O178">
            <v>-6887</v>
          </cell>
        </row>
        <row r="179">
          <cell r="A179" t="str">
            <v>23611</v>
          </cell>
          <cell r="B179" t="str">
            <v xml:space="preserve"> Tax Accr. Total Property Taxes</v>
          </cell>
          <cell r="C179">
            <v>0</v>
          </cell>
          <cell r="D179">
            <v>-3833</v>
          </cell>
          <cell r="E179">
            <v>-7666</v>
          </cell>
          <cell r="F179">
            <v>-11499</v>
          </cell>
          <cell r="G179">
            <v>-15332</v>
          </cell>
          <cell r="H179">
            <v>-19165</v>
          </cell>
          <cell r="I179">
            <v>-22998</v>
          </cell>
          <cell r="J179">
            <v>-26831</v>
          </cell>
          <cell r="K179">
            <v>-30664</v>
          </cell>
          <cell r="L179">
            <v>-34497</v>
          </cell>
          <cell r="M179">
            <v>-38330</v>
          </cell>
          <cell r="N179">
            <v>3833</v>
          </cell>
          <cell r="O179">
            <v>0</v>
          </cell>
        </row>
        <row r="180">
          <cell r="A180" t="str">
            <v>237</v>
          </cell>
          <cell r="B180" t="str">
            <v>Interest Accrued</v>
          </cell>
          <cell r="C180">
            <v>-20532</v>
          </cell>
          <cell r="D180">
            <v>-27822</v>
          </cell>
          <cell r="E180">
            <v>-18501</v>
          </cell>
          <cell r="F180">
            <v>-25598</v>
          </cell>
          <cell r="G180">
            <v>-20964</v>
          </cell>
          <cell r="H180">
            <v>-28067</v>
          </cell>
          <cell r="I180">
            <v>-23072</v>
          </cell>
          <cell r="J180">
            <v>-30179</v>
          </cell>
          <cell r="K180">
            <v>-20868</v>
          </cell>
          <cell r="L180">
            <v>-27975</v>
          </cell>
          <cell r="M180">
            <v>-23350</v>
          </cell>
          <cell r="N180">
            <v>-30463</v>
          </cell>
          <cell r="O180">
            <v>-20776</v>
          </cell>
        </row>
        <row r="181">
          <cell r="A181" t="str">
            <v>23712</v>
          </cell>
          <cell r="B181" t="str">
            <v xml:space="preserve"> Int Accrued 5 3/4% Due 2007</v>
          </cell>
          <cell r="C181">
            <v>0</v>
          </cell>
          <cell r="D181">
            <v>0</v>
          </cell>
          <cell r="E181">
            <v>0</v>
          </cell>
          <cell r="F181">
            <v>0</v>
          </cell>
          <cell r="G181">
            <v>0</v>
          </cell>
          <cell r="H181">
            <v>0</v>
          </cell>
          <cell r="I181">
            <v>0</v>
          </cell>
          <cell r="J181">
            <v>0</v>
          </cell>
          <cell r="K181">
            <v>0</v>
          </cell>
          <cell r="L181">
            <v>0</v>
          </cell>
          <cell r="M181">
            <v>0</v>
          </cell>
          <cell r="N181">
            <v>0</v>
          </cell>
          <cell r="O181">
            <v>0</v>
          </cell>
        </row>
        <row r="182">
          <cell r="A182" t="str">
            <v>23718</v>
          </cell>
          <cell r="B182" t="str">
            <v xml:space="preserve"> Int Accrued Customer Deposits</v>
          </cell>
          <cell r="C182">
            <v>-1062</v>
          </cell>
          <cell r="D182">
            <v>-1449</v>
          </cell>
          <cell r="E182">
            <v>-1838</v>
          </cell>
          <cell r="F182">
            <v>-2228</v>
          </cell>
          <cell r="G182">
            <v>-2620</v>
          </cell>
          <cell r="H182">
            <v>-3013</v>
          </cell>
          <cell r="I182">
            <v>-3408</v>
          </cell>
          <cell r="J182">
            <v>-3805</v>
          </cell>
          <cell r="K182">
            <v>-4203</v>
          </cell>
          <cell r="L182">
            <v>-4603</v>
          </cell>
          <cell r="M182">
            <v>-5004</v>
          </cell>
          <cell r="N182">
            <v>-5407</v>
          </cell>
          <cell r="O182">
            <v>-1113</v>
          </cell>
        </row>
        <row r="183">
          <cell r="A183" t="str">
            <v>23726</v>
          </cell>
          <cell r="B183" t="str">
            <v xml:space="preserve"> Int Accrued Series 1990</v>
          </cell>
          <cell r="C183">
            <v>-855</v>
          </cell>
          <cell r="D183">
            <v>-1027</v>
          </cell>
          <cell r="E183">
            <v>-167</v>
          </cell>
          <cell r="F183">
            <v>-339</v>
          </cell>
          <cell r="G183">
            <v>-511</v>
          </cell>
          <cell r="H183">
            <v>-683</v>
          </cell>
          <cell r="I183">
            <v>-855</v>
          </cell>
          <cell r="J183">
            <v>-1027</v>
          </cell>
          <cell r="K183">
            <v>-167</v>
          </cell>
          <cell r="L183">
            <v>-339</v>
          </cell>
          <cell r="M183">
            <v>-511</v>
          </cell>
          <cell r="N183">
            <v>-683</v>
          </cell>
          <cell r="O183">
            <v>-855</v>
          </cell>
        </row>
        <row r="184">
          <cell r="A184" t="str">
            <v>23729</v>
          </cell>
          <cell r="B184" t="str">
            <v xml:space="preserve"> Int Accr Series-1991 Ref </v>
          </cell>
          <cell r="C184">
            <v>0</v>
          </cell>
          <cell r="D184">
            <v>0</v>
          </cell>
          <cell r="E184">
            <v>0</v>
          </cell>
          <cell r="F184">
            <v>0</v>
          </cell>
          <cell r="G184">
            <v>0</v>
          </cell>
          <cell r="H184">
            <v>0</v>
          </cell>
          <cell r="I184">
            <v>0</v>
          </cell>
          <cell r="J184">
            <v>0</v>
          </cell>
          <cell r="K184">
            <v>0</v>
          </cell>
          <cell r="L184">
            <v>0</v>
          </cell>
          <cell r="M184">
            <v>0</v>
          </cell>
          <cell r="N184">
            <v>0</v>
          </cell>
          <cell r="O184">
            <v>0</v>
          </cell>
        </row>
        <row r="185">
          <cell r="A185" t="str">
            <v>23730</v>
          </cell>
          <cell r="B185" t="str">
            <v xml:space="preserve"> Int Accr Series-1992 Ref </v>
          </cell>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A186" t="str">
            <v>23731</v>
          </cell>
          <cell r="B186" t="str">
            <v xml:space="preserve"> 1992 HCIDA Series-OBO</v>
          </cell>
          <cell r="C186">
            <v>-899</v>
          </cell>
          <cell r="D186">
            <v>-1080</v>
          </cell>
          <cell r="E186">
            <v>-177</v>
          </cell>
          <cell r="F186">
            <v>-357</v>
          </cell>
          <cell r="G186">
            <v>-538</v>
          </cell>
          <cell r="H186">
            <v>-719</v>
          </cell>
          <cell r="I186">
            <v>-899</v>
          </cell>
          <cell r="J186">
            <v>-1080</v>
          </cell>
          <cell r="K186">
            <v>-177</v>
          </cell>
          <cell r="L186">
            <v>-357</v>
          </cell>
          <cell r="M186">
            <v>-538</v>
          </cell>
          <cell r="N186">
            <v>-719</v>
          </cell>
          <cell r="O186">
            <v>-899</v>
          </cell>
        </row>
        <row r="187">
          <cell r="A187" t="str">
            <v>23733</v>
          </cell>
          <cell r="B187" t="str">
            <v xml:space="preserve"> 1992 1st Mtge Series</v>
          </cell>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A188" t="str">
            <v>23735</v>
          </cell>
          <cell r="B188" t="str">
            <v xml:space="preserve"> Int Accr 6 1/8% Due 2003-$75M</v>
          </cell>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A189" t="str">
            <v>23736</v>
          </cell>
          <cell r="B189" t="str">
            <v xml:space="preserve"> Int Accr $20M 93 Series</v>
          </cell>
          <cell r="C189">
            <v>-353</v>
          </cell>
          <cell r="D189">
            <v>-424</v>
          </cell>
          <cell r="E189">
            <v>-70</v>
          </cell>
          <cell r="F189">
            <v>-141</v>
          </cell>
          <cell r="G189">
            <v>-212</v>
          </cell>
          <cell r="H189">
            <v>-283</v>
          </cell>
          <cell r="I189">
            <v>-353</v>
          </cell>
          <cell r="J189">
            <v>-424</v>
          </cell>
          <cell r="K189">
            <v>-70</v>
          </cell>
          <cell r="L189">
            <v>-141</v>
          </cell>
          <cell r="M189">
            <v>-212</v>
          </cell>
          <cell r="N189">
            <v>-283</v>
          </cell>
          <cell r="O189">
            <v>-353</v>
          </cell>
        </row>
        <row r="190">
          <cell r="A190" t="str">
            <v>23737</v>
          </cell>
          <cell r="B190" t="str">
            <v xml:space="preserve"> Int Accr 6.25%-Bonds 2034 </v>
          </cell>
          <cell r="C190">
            <v>-448</v>
          </cell>
          <cell r="D190">
            <v>-896</v>
          </cell>
          <cell r="E190">
            <v>-1344</v>
          </cell>
          <cell r="F190">
            <v>-1791</v>
          </cell>
          <cell r="G190">
            <v>-2239</v>
          </cell>
          <cell r="H190">
            <v>-2687</v>
          </cell>
          <cell r="I190">
            <v>-448</v>
          </cell>
          <cell r="J190">
            <v>-896</v>
          </cell>
          <cell r="K190">
            <v>-1344</v>
          </cell>
          <cell r="L190">
            <v>-1791</v>
          </cell>
          <cell r="M190">
            <v>-2239</v>
          </cell>
          <cell r="N190">
            <v>-2687</v>
          </cell>
          <cell r="O190">
            <v>-448</v>
          </cell>
        </row>
        <row r="191">
          <cell r="A191" t="str">
            <v>23739</v>
          </cell>
          <cell r="B191" t="str">
            <v xml:space="preserve"> Int Accr $75M 1996 Series @ 6%</v>
          </cell>
          <cell r="C191">
            <v>-354</v>
          </cell>
          <cell r="D191">
            <v>-720</v>
          </cell>
          <cell r="E191">
            <v>-1086</v>
          </cell>
          <cell r="F191">
            <v>-1451</v>
          </cell>
          <cell r="G191">
            <v>-1817</v>
          </cell>
          <cell r="H191">
            <v>-2183</v>
          </cell>
          <cell r="I191">
            <v>-355</v>
          </cell>
          <cell r="J191">
            <v>-721</v>
          </cell>
          <cell r="K191">
            <v>-1087</v>
          </cell>
          <cell r="L191">
            <v>-1452</v>
          </cell>
          <cell r="M191">
            <v>-1818</v>
          </cell>
          <cell r="N191">
            <v>-2184</v>
          </cell>
          <cell r="O191">
            <v>-355</v>
          </cell>
        </row>
        <row r="192">
          <cell r="A192" t="str">
            <v>23740</v>
          </cell>
          <cell r="B192" t="str">
            <v xml:space="preserve"> Misc Interest Payable</v>
          </cell>
          <cell r="C192">
            <v>-172</v>
          </cell>
          <cell r="D192">
            <v>-172</v>
          </cell>
          <cell r="E192">
            <v>-172</v>
          </cell>
          <cell r="F192">
            <v>-172</v>
          </cell>
          <cell r="G192">
            <v>-172</v>
          </cell>
          <cell r="H192">
            <v>-172</v>
          </cell>
          <cell r="I192">
            <v>-172</v>
          </cell>
          <cell r="J192">
            <v>-172</v>
          </cell>
          <cell r="K192">
            <v>-172</v>
          </cell>
          <cell r="L192">
            <v>-172</v>
          </cell>
          <cell r="M192">
            <v>-172</v>
          </cell>
          <cell r="N192">
            <v>-172</v>
          </cell>
          <cell r="O192">
            <v>-172</v>
          </cell>
        </row>
        <row r="193">
          <cell r="A193" t="str">
            <v>23744</v>
          </cell>
          <cell r="B193" t="str">
            <v>Int Accr 2001 Bonds @5.94% - $38M</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t="str">
            <v>23746</v>
          </cell>
          <cell r="B194" t="str">
            <v>Int Accr 2012 Bonds @6.875%-$210M</v>
          </cell>
          <cell r="C194">
            <v>-602</v>
          </cell>
          <cell r="D194">
            <v>-1806</v>
          </cell>
          <cell r="E194">
            <v>-3009</v>
          </cell>
          <cell r="F194">
            <v>-4212</v>
          </cell>
          <cell r="G194">
            <v>-5415</v>
          </cell>
          <cell r="H194">
            <v>-6618</v>
          </cell>
          <cell r="I194">
            <v>-603</v>
          </cell>
          <cell r="J194">
            <v>-1806</v>
          </cell>
          <cell r="K194">
            <v>-3009</v>
          </cell>
          <cell r="L194">
            <v>-4212</v>
          </cell>
          <cell r="M194">
            <v>-5415</v>
          </cell>
          <cell r="N194">
            <v>-6618</v>
          </cell>
          <cell r="O194">
            <v>-602</v>
          </cell>
        </row>
        <row r="195">
          <cell r="A195" t="str">
            <v>23747</v>
          </cell>
          <cell r="B195" t="str">
            <v>Int Accr 2013 Bonds @5.1%-$60.685M</v>
          </cell>
          <cell r="C195">
            <v>-774</v>
          </cell>
          <cell r="D195">
            <v>-1032</v>
          </cell>
          <cell r="E195">
            <v>-1290</v>
          </cell>
          <cell r="F195">
            <v>-1548</v>
          </cell>
          <cell r="G195">
            <v>-258</v>
          </cell>
          <cell r="H195">
            <v>-516</v>
          </cell>
          <cell r="I195">
            <v>-773</v>
          </cell>
          <cell r="J195">
            <v>-1031</v>
          </cell>
          <cell r="K195">
            <v>-1289</v>
          </cell>
          <cell r="L195">
            <v>-1547</v>
          </cell>
          <cell r="M195">
            <v>-257</v>
          </cell>
          <cell r="N195">
            <v>-515</v>
          </cell>
          <cell r="O195">
            <v>-773</v>
          </cell>
        </row>
        <row r="196">
          <cell r="A196" t="str">
            <v>23748</v>
          </cell>
          <cell r="B196" t="str">
            <v>Int Accr 2023 Bonds @5.5%-86.4M</v>
          </cell>
          <cell r="C196">
            <v>-1188</v>
          </cell>
          <cell r="D196">
            <v>-1584</v>
          </cell>
          <cell r="E196">
            <v>-1980</v>
          </cell>
          <cell r="F196">
            <v>-2376</v>
          </cell>
          <cell r="G196">
            <v>-396</v>
          </cell>
          <cell r="H196">
            <v>-792</v>
          </cell>
          <cell r="I196">
            <v>-1188</v>
          </cell>
          <cell r="J196">
            <v>-1584</v>
          </cell>
          <cell r="K196">
            <v>-1980</v>
          </cell>
          <cell r="L196">
            <v>-2376</v>
          </cell>
          <cell r="M196">
            <v>-396</v>
          </cell>
          <cell r="N196">
            <v>-792</v>
          </cell>
          <cell r="O196">
            <v>-1188</v>
          </cell>
        </row>
        <row r="197">
          <cell r="A197" t="str">
            <v>23749</v>
          </cell>
          <cell r="B197" t="str">
            <v>Int Accr 2012 Bond @ 6.375%-$330M</v>
          </cell>
          <cell r="C197">
            <v>-7889</v>
          </cell>
          <cell r="D197">
            <v>-9643</v>
          </cell>
          <cell r="E197">
            <v>-877</v>
          </cell>
          <cell r="F197">
            <v>-2630</v>
          </cell>
          <cell r="G197">
            <v>-4383</v>
          </cell>
          <cell r="H197">
            <v>-6136</v>
          </cell>
          <cell r="I197">
            <v>-7890</v>
          </cell>
          <cell r="J197">
            <v>-9643</v>
          </cell>
          <cell r="K197">
            <v>-878</v>
          </cell>
          <cell r="L197">
            <v>-2631</v>
          </cell>
          <cell r="M197">
            <v>-4384</v>
          </cell>
          <cell r="N197">
            <v>-6137</v>
          </cell>
          <cell r="O197">
            <v>-7890</v>
          </cell>
        </row>
        <row r="198">
          <cell r="A198" t="str">
            <v>23750</v>
          </cell>
          <cell r="B198" t="str">
            <v>Int Accr 2007 Bond @ 5.375%-$125M</v>
          </cell>
          <cell r="C198">
            <v>-2520</v>
          </cell>
          <cell r="D198">
            <v>-3080</v>
          </cell>
          <cell r="E198">
            <v>-280</v>
          </cell>
          <cell r="F198">
            <v>-840</v>
          </cell>
          <cell r="G198">
            <v>-1400</v>
          </cell>
          <cell r="H198">
            <v>-1960</v>
          </cell>
          <cell r="I198">
            <v>-2520</v>
          </cell>
          <cell r="J198">
            <v>-3080</v>
          </cell>
          <cell r="K198">
            <v>-280</v>
          </cell>
          <cell r="L198">
            <v>-840</v>
          </cell>
          <cell r="M198">
            <v>-1400</v>
          </cell>
          <cell r="N198">
            <v>-1960</v>
          </cell>
          <cell r="O198">
            <v>-2520</v>
          </cell>
        </row>
        <row r="199">
          <cell r="A199" t="str">
            <v>23751</v>
          </cell>
          <cell r="B199" t="str">
            <v>Int Accr 2016 Bonds @ 6.25% - $250M</v>
          </cell>
          <cell r="C199">
            <v>-3255</v>
          </cell>
          <cell r="D199">
            <v>-4557</v>
          </cell>
          <cell r="E199">
            <v>-5859</v>
          </cell>
          <cell r="F199">
            <v>-7161</v>
          </cell>
          <cell r="G199">
            <v>-651</v>
          </cell>
          <cell r="H199">
            <v>-1953</v>
          </cell>
          <cell r="I199">
            <v>-3256</v>
          </cell>
          <cell r="J199">
            <v>-4558</v>
          </cell>
          <cell r="K199">
            <v>-5860</v>
          </cell>
          <cell r="L199">
            <v>-7162</v>
          </cell>
          <cell r="M199">
            <v>-652</v>
          </cell>
          <cell r="N199">
            <v>-1954</v>
          </cell>
          <cell r="O199">
            <v>-3256</v>
          </cell>
        </row>
        <row r="200">
          <cell r="A200" t="str">
            <v>23790</v>
          </cell>
          <cell r="B200" t="str">
            <v>Int Accr Base Rate Loan</v>
          </cell>
          <cell r="C200">
            <v>-3</v>
          </cell>
          <cell r="D200">
            <v>-3</v>
          </cell>
          <cell r="E200">
            <v>-3</v>
          </cell>
          <cell r="F200">
            <v>-3</v>
          </cell>
          <cell r="G200">
            <v>-3</v>
          </cell>
          <cell r="H200">
            <v>-3</v>
          </cell>
          <cell r="I200">
            <v>-3</v>
          </cell>
          <cell r="J200">
            <v>-3</v>
          </cell>
          <cell r="K200">
            <v>-3</v>
          </cell>
          <cell r="L200">
            <v>-3</v>
          </cell>
          <cell r="M200">
            <v>-3</v>
          </cell>
          <cell r="N200">
            <v>-3</v>
          </cell>
          <cell r="O200">
            <v>-3</v>
          </cell>
        </row>
        <row r="201">
          <cell r="A201" t="str">
            <v>23791</v>
          </cell>
          <cell r="B201" t="str">
            <v>Int Accr LIBOR Loan</v>
          </cell>
          <cell r="C201">
            <v>-159</v>
          </cell>
          <cell r="D201">
            <v>-349</v>
          </cell>
          <cell r="E201">
            <v>-349</v>
          </cell>
          <cell r="F201">
            <v>-349</v>
          </cell>
          <cell r="G201">
            <v>-349</v>
          </cell>
          <cell r="H201">
            <v>-349</v>
          </cell>
          <cell r="I201">
            <v>-349</v>
          </cell>
          <cell r="J201">
            <v>-349</v>
          </cell>
          <cell r="K201">
            <v>-349</v>
          </cell>
          <cell r="L201">
            <v>-349</v>
          </cell>
          <cell r="M201">
            <v>-349</v>
          </cell>
          <cell r="N201">
            <v>-349</v>
          </cell>
          <cell r="O201">
            <v>-349</v>
          </cell>
        </row>
        <row r="202">
          <cell r="A202" t="str">
            <v>23799</v>
          </cell>
          <cell r="B202" t="str">
            <v xml:space="preserve"> Int Accr Def Revenue - 1999</v>
          </cell>
          <cell r="C202">
            <v>0</v>
          </cell>
          <cell r="D202">
            <v>0</v>
          </cell>
          <cell r="E202">
            <v>0</v>
          </cell>
          <cell r="F202">
            <v>0</v>
          </cell>
          <cell r="G202">
            <v>0</v>
          </cell>
          <cell r="H202">
            <v>0</v>
          </cell>
          <cell r="I202">
            <v>0</v>
          </cell>
          <cell r="J202">
            <v>0</v>
          </cell>
          <cell r="K202">
            <v>0</v>
          </cell>
          <cell r="L202">
            <v>0</v>
          </cell>
          <cell r="M202">
            <v>0</v>
          </cell>
          <cell r="N202">
            <v>0</v>
          </cell>
          <cell r="O202">
            <v>0</v>
          </cell>
        </row>
        <row r="203">
          <cell r="A203" t="str">
            <v>238</v>
          </cell>
          <cell r="B203" t="str">
            <v>Dividends Payable</v>
          </cell>
          <cell r="C203">
            <v>0</v>
          </cell>
          <cell r="D203">
            <v>-33733</v>
          </cell>
          <cell r="E203">
            <v>0</v>
          </cell>
          <cell r="F203">
            <v>0</v>
          </cell>
          <cell r="G203">
            <v>-19936</v>
          </cell>
          <cell r="H203">
            <v>0</v>
          </cell>
          <cell r="I203">
            <v>0</v>
          </cell>
          <cell r="J203">
            <v>-32726</v>
          </cell>
          <cell r="K203">
            <v>0</v>
          </cell>
          <cell r="L203">
            <v>0</v>
          </cell>
          <cell r="M203">
            <v>-60003</v>
          </cell>
          <cell r="N203">
            <v>0</v>
          </cell>
          <cell r="O203">
            <v>0</v>
          </cell>
        </row>
        <row r="204">
          <cell r="A204" t="str">
            <v>23801</v>
          </cell>
          <cell r="B204" t="str">
            <v xml:space="preserve"> Dividend Declared-Common Stock</v>
          </cell>
          <cell r="C204">
            <v>0</v>
          </cell>
          <cell r="D204">
            <v>-33733</v>
          </cell>
          <cell r="E204">
            <v>0</v>
          </cell>
          <cell r="F204">
            <v>0</v>
          </cell>
          <cell r="G204">
            <v>-19936</v>
          </cell>
          <cell r="H204">
            <v>0</v>
          </cell>
          <cell r="I204">
            <v>0</v>
          </cell>
          <cell r="J204">
            <v>-32726</v>
          </cell>
          <cell r="K204">
            <v>0</v>
          </cell>
          <cell r="L204">
            <v>0</v>
          </cell>
          <cell r="M204">
            <v>-60003</v>
          </cell>
          <cell r="N204">
            <v>0</v>
          </cell>
          <cell r="O204">
            <v>0</v>
          </cell>
        </row>
        <row r="205">
          <cell r="A205" t="str">
            <v>241</v>
          </cell>
          <cell r="B205" t="str">
            <v>Tax Collections Payable</v>
          </cell>
          <cell r="C205">
            <v>-5350</v>
          </cell>
          <cell r="D205">
            <v>-6730</v>
          </cell>
          <cell r="E205">
            <v>-4522</v>
          </cell>
          <cell r="F205">
            <v>-4671</v>
          </cell>
          <cell r="G205">
            <v>-4556</v>
          </cell>
          <cell r="H205">
            <v>-5022</v>
          </cell>
          <cell r="I205">
            <v>-5932</v>
          </cell>
          <cell r="J205">
            <v>-6174</v>
          </cell>
          <cell r="K205">
            <v>-5858</v>
          </cell>
          <cell r="L205">
            <v>-7461</v>
          </cell>
          <cell r="M205">
            <v>-5134</v>
          </cell>
          <cell r="N205">
            <v>-4388</v>
          </cell>
          <cell r="O205">
            <v>-4356</v>
          </cell>
        </row>
        <row r="206">
          <cell r="A206" t="str">
            <v>242</v>
          </cell>
          <cell r="B206" t="str">
            <v>Current &amp; Accrued Liabilities</v>
          </cell>
          <cell r="C206">
            <v>-11481</v>
          </cell>
          <cell r="D206">
            <v>-11539</v>
          </cell>
          <cell r="E206">
            <v>-11580</v>
          </cell>
          <cell r="F206">
            <v>-11622</v>
          </cell>
          <cell r="G206">
            <v>-11663</v>
          </cell>
          <cell r="H206">
            <v>-11705</v>
          </cell>
          <cell r="I206">
            <v>-11746</v>
          </cell>
          <cell r="J206">
            <v>-11787</v>
          </cell>
          <cell r="K206">
            <v>-11829</v>
          </cell>
          <cell r="L206">
            <v>-11870</v>
          </cell>
          <cell r="M206">
            <v>-11912</v>
          </cell>
          <cell r="N206">
            <v>-11953</v>
          </cell>
          <cell r="O206">
            <v>-11995</v>
          </cell>
        </row>
        <row r="207">
          <cell r="A207" t="str">
            <v>24202</v>
          </cell>
          <cell r="B207" t="str">
            <v xml:space="preserve"> Current Liab Vacations</v>
          </cell>
          <cell r="C207">
            <v>-11481</v>
          </cell>
          <cell r="D207">
            <v>-11539</v>
          </cell>
          <cell r="E207">
            <v>-11580</v>
          </cell>
          <cell r="F207">
            <v>-11622</v>
          </cell>
          <cell r="G207">
            <v>-11663</v>
          </cell>
          <cell r="H207">
            <v>-11705</v>
          </cell>
          <cell r="I207">
            <v>-11746</v>
          </cell>
          <cell r="J207">
            <v>-11787</v>
          </cell>
          <cell r="K207">
            <v>-11829</v>
          </cell>
          <cell r="L207">
            <v>-11870</v>
          </cell>
          <cell r="M207">
            <v>-11912</v>
          </cell>
          <cell r="N207">
            <v>-11953</v>
          </cell>
          <cell r="O207">
            <v>-11995</v>
          </cell>
        </row>
        <row r="208">
          <cell r="A208" t="str">
            <v>24296</v>
          </cell>
          <cell r="B208" t="str">
            <v>Revenue Refund 1998</v>
          </cell>
          <cell r="C208">
            <v>0</v>
          </cell>
          <cell r="D208">
            <v>0</v>
          </cell>
          <cell r="E208">
            <v>0</v>
          </cell>
          <cell r="F208">
            <v>0</v>
          </cell>
          <cell r="G208">
            <v>0</v>
          </cell>
          <cell r="H208">
            <v>0</v>
          </cell>
          <cell r="I208">
            <v>0</v>
          </cell>
          <cell r="J208">
            <v>0</v>
          </cell>
          <cell r="K208">
            <v>0</v>
          </cell>
          <cell r="L208">
            <v>0</v>
          </cell>
          <cell r="M208">
            <v>0</v>
          </cell>
          <cell r="N208">
            <v>0</v>
          </cell>
          <cell r="O208">
            <v>0</v>
          </cell>
        </row>
        <row r="209">
          <cell r="A209" t="str">
            <v>24299</v>
          </cell>
          <cell r="B209" t="str">
            <v>Revenue Refund 1999</v>
          </cell>
          <cell r="C209">
            <v>0</v>
          </cell>
          <cell r="D209">
            <v>0</v>
          </cell>
          <cell r="E209">
            <v>0</v>
          </cell>
          <cell r="F209">
            <v>0</v>
          </cell>
          <cell r="G209">
            <v>0</v>
          </cell>
          <cell r="H209">
            <v>0</v>
          </cell>
          <cell r="I209">
            <v>0</v>
          </cell>
          <cell r="J209">
            <v>0</v>
          </cell>
          <cell r="K209">
            <v>0</v>
          </cell>
          <cell r="L209">
            <v>0</v>
          </cell>
          <cell r="M209">
            <v>0</v>
          </cell>
          <cell r="N209">
            <v>0</v>
          </cell>
          <cell r="O209">
            <v>0</v>
          </cell>
        </row>
        <row r="210">
          <cell r="A210" t="str">
            <v>245</v>
          </cell>
          <cell r="B210" t="str">
            <v>Derivative</v>
          </cell>
          <cell r="C210">
            <v>-17004</v>
          </cell>
          <cell r="D210">
            <v>-14670</v>
          </cell>
          <cell r="E210">
            <v>-11664</v>
          </cell>
          <cell r="F210">
            <v>-9573</v>
          </cell>
          <cell r="G210">
            <v>-8680</v>
          </cell>
          <cell r="H210">
            <v>-6979</v>
          </cell>
          <cell r="I210">
            <v>-5550</v>
          </cell>
          <cell r="J210">
            <v>-4268</v>
          </cell>
          <cell r="K210">
            <v>-3888</v>
          </cell>
          <cell r="L210">
            <v>-3211</v>
          </cell>
          <cell r="M210">
            <v>-2174</v>
          </cell>
          <cell r="N210">
            <v>-1170</v>
          </cell>
          <cell r="O210">
            <v>-887</v>
          </cell>
        </row>
        <row r="211">
          <cell r="A211" t="str">
            <v>24501</v>
          </cell>
          <cell r="B211" t="str">
            <v xml:space="preserve"> Deferred Credit - Derivative</v>
          </cell>
          <cell r="C211">
            <v>-11631</v>
          </cell>
          <cell r="D211">
            <v>-10089</v>
          </cell>
          <cell r="E211">
            <v>-8110</v>
          </cell>
          <cell r="F211">
            <v>-6891</v>
          </cell>
          <cell r="G211">
            <v>-6246</v>
          </cell>
          <cell r="H211">
            <v>-5026</v>
          </cell>
          <cell r="I211">
            <v>-4001</v>
          </cell>
          <cell r="J211">
            <v>-3080</v>
          </cell>
          <cell r="K211">
            <v>-2806</v>
          </cell>
          <cell r="L211">
            <v>-2317</v>
          </cell>
          <cell r="M211">
            <v>-1569</v>
          </cell>
          <cell r="N211">
            <v>-844</v>
          </cell>
          <cell r="O211">
            <v>-640</v>
          </cell>
        </row>
        <row r="212">
          <cell r="A212" t="str">
            <v>24502</v>
          </cell>
          <cell r="B212" t="str">
            <v xml:space="preserve"> Deferred Credit - Reg Derivative</v>
          </cell>
          <cell r="C212">
            <v>0</v>
          </cell>
          <cell r="D212">
            <v>0</v>
          </cell>
          <cell r="E212">
            <v>0</v>
          </cell>
          <cell r="F212">
            <v>0</v>
          </cell>
          <cell r="G212">
            <v>0</v>
          </cell>
          <cell r="H212">
            <v>0</v>
          </cell>
          <cell r="I212">
            <v>0</v>
          </cell>
          <cell r="J212">
            <v>0</v>
          </cell>
          <cell r="K212">
            <v>0</v>
          </cell>
          <cell r="L212">
            <v>0</v>
          </cell>
          <cell r="M212">
            <v>0</v>
          </cell>
          <cell r="N212">
            <v>0</v>
          </cell>
          <cell r="O212">
            <v>0</v>
          </cell>
        </row>
        <row r="213">
          <cell r="A213" t="str">
            <v>24503</v>
          </cell>
          <cell r="B213" t="str">
            <v xml:space="preserve"> Deferred Credit - Reg Tax Liability</v>
          </cell>
          <cell r="C213">
            <v>-4733</v>
          </cell>
          <cell r="D213">
            <v>-4084</v>
          </cell>
          <cell r="E213">
            <v>-3247</v>
          </cell>
          <cell r="F213">
            <v>-2665</v>
          </cell>
          <cell r="G213">
            <v>-2416</v>
          </cell>
          <cell r="H213">
            <v>-1943</v>
          </cell>
          <cell r="I213">
            <v>-1545</v>
          </cell>
          <cell r="J213">
            <v>-1188</v>
          </cell>
          <cell r="K213">
            <v>-1082</v>
          </cell>
          <cell r="L213">
            <v>-894</v>
          </cell>
          <cell r="M213">
            <v>-605</v>
          </cell>
          <cell r="N213">
            <v>-326</v>
          </cell>
          <cell r="O213">
            <v>-247</v>
          </cell>
        </row>
        <row r="214">
          <cell r="A214" t="str">
            <v>24504</v>
          </cell>
          <cell r="B214" t="str">
            <v xml:space="preserve"> Deferred Credit - Long Term Derivative</v>
          </cell>
          <cell r="C214">
            <v>-640</v>
          </cell>
          <cell r="D214">
            <v>-497</v>
          </cell>
          <cell r="E214">
            <v>-307</v>
          </cell>
          <cell r="F214">
            <v>-17</v>
          </cell>
          <cell r="G214">
            <v>-18</v>
          </cell>
          <cell r="H214">
            <v>-10</v>
          </cell>
          <cell r="I214">
            <v>-4</v>
          </cell>
          <cell r="J214">
            <v>0</v>
          </cell>
          <cell r="K214">
            <v>0</v>
          </cell>
          <cell r="L214">
            <v>0</v>
          </cell>
          <cell r="M214">
            <v>0</v>
          </cell>
          <cell r="N214">
            <v>0</v>
          </cell>
          <cell r="O214">
            <v>0</v>
          </cell>
        </row>
        <row r="215">
          <cell r="A215" t="str">
            <v>24505</v>
          </cell>
          <cell r="B215" t="str">
            <v xml:space="preserve"> Deferred Credit - Reg LT Derivative</v>
          </cell>
          <cell r="C215">
            <v>0</v>
          </cell>
          <cell r="D215">
            <v>0</v>
          </cell>
          <cell r="E215">
            <v>0</v>
          </cell>
          <cell r="F215">
            <v>0</v>
          </cell>
          <cell r="G215">
            <v>0</v>
          </cell>
          <cell r="H215">
            <v>0</v>
          </cell>
          <cell r="I215">
            <v>0</v>
          </cell>
          <cell r="J215">
            <v>0</v>
          </cell>
          <cell r="K215">
            <v>0</v>
          </cell>
          <cell r="L215">
            <v>0</v>
          </cell>
          <cell r="M215">
            <v>0</v>
          </cell>
          <cell r="N215">
            <v>0</v>
          </cell>
          <cell r="O215">
            <v>0</v>
          </cell>
        </row>
        <row r="216">
          <cell r="A216" t="str">
            <v>246</v>
          </cell>
          <cell r="B216" t="str">
            <v>Sales Taxes</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t="str">
            <v>253</v>
          </cell>
          <cell r="B217" t="str">
            <v>Other Deferred Credits</v>
          </cell>
          <cell r="C217">
            <v>-26454</v>
          </cell>
          <cell r="D217">
            <v>-25843</v>
          </cell>
          <cell r="E217">
            <v>-24988</v>
          </cell>
          <cell r="F217">
            <v>-22484</v>
          </cell>
          <cell r="G217">
            <v>-21748</v>
          </cell>
          <cell r="H217">
            <v>-20999</v>
          </cell>
          <cell r="I217">
            <v>-20088</v>
          </cell>
          <cell r="J217">
            <v>-19344</v>
          </cell>
          <cell r="K217">
            <v>-18598</v>
          </cell>
          <cell r="L217">
            <v>-17933</v>
          </cell>
          <cell r="M217">
            <v>-17170</v>
          </cell>
          <cell r="N217">
            <v>-16567</v>
          </cell>
          <cell r="O217">
            <v>-16095</v>
          </cell>
        </row>
        <row r="218">
          <cell r="A218" t="str">
            <v>25300</v>
          </cell>
          <cell r="B218" t="str">
            <v xml:space="preserve"> Deferred Credits - All other (derived)</v>
          </cell>
          <cell r="C218">
            <v>-19567</v>
          </cell>
          <cell r="D218">
            <v>-19040</v>
          </cell>
          <cell r="E218">
            <v>-18524</v>
          </cell>
          <cell r="F218">
            <v>-18104</v>
          </cell>
          <cell r="G218">
            <v>-17452</v>
          </cell>
          <cell r="H218">
            <v>-16787</v>
          </cell>
          <cell r="I218">
            <v>-16175</v>
          </cell>
          <cell r="J218">
            <v>-15515</v>
          </cell>
          <cell r="K218">
            <v>-14853</v>
          </cell>
          <cell r="L218">
            <v>-14272</v>
          </cell>
          <cell r="M218">
            <v>-13593</v>
          </cell>
          <cell r="N218">
            <v>-13074</v>
          </cell>
          <cell r="O218">
            <v>-12686</v>
          </cell>
        </row>
        <row r="219">
          <cell r="A219" t="str">
            <v>25301</v>
          </cell>
          <cell r="B219" t="str">
            <v xml:space="preserve"> Miscellaneous Deferred Credits </v>
          </cell>
          <cell r="C219">
            <v>0</v>
          </cell>
          <cell r="D219">
            <v>0</v>
          </cell>
          <cell r="E219">
            <v>0</v>
          </cell>
          <cell r="F219">
            <v>0</v>
          </cell>
          <cell r="G219">
            <v>0</v>
          </cell>
          <cell r="H219">
            <v>0</v>
          </cell>
          <cell r="I219">
            <v>0</v>
          </cell>
          <cell r="J219">
            <v>0</v>
          </cell>
          <cell r="K219">
            <v>0</v>
          </cell>
          <cell r="L219">
            <v>0</v>
          </cell>
          <cell r="M219">
            <v>0</v>
          </cell>
          <cell r="N219">
            <v>0</v>
          </cell>
          <cell r="O219">
            <v>0</v>
          </cell>
        </row>
        <row r="220">
          <cell r="A220" t="str">
            <v>25307</v>
          </cell>
          <cell r="B220" t="str">
            <v xml:space="preserve"> Deferred Tenants Rent</v>
          </cell>
          <cell r="C220">
            <v>0</v>
          </cell>
          <cell r="D220">
            <v>0</v>
          </cell>
          <cell r="E220">
            <v>0</v>
          </cell>
          <cell r="F220">
            <v>0</v>
          </cell>
          <cell r="G220">
            <v>0</v>
          </cell>
          <cell r="H220">
            <v>0</v>
          </cell>
          <cell r="I220">
            <v>0</v>
          </cell>
          <cell r="J220">
            <v>0</v>
          </cell>
          <cell r="K220">
            <v>0</v>
          </cell>
          <cell r="L220">
            <v>0</v>
          </cell>
          <cell r="M220">
            <v>0</v>
          </cell>
          <cell r="N220">
            <v>0</v>
          </cell>
          <cell r="O220">
            <v>0</v>
          </cell>
        </row>
        <row r="221">
          <cell r="A221" t="str">
            <v>25321</v>
          </cell>
          <cell r="B221" t="str">
            <v xml:space="preserve"> Deferred Lease Pmts Utility</v>
          </cell>
          <cell r="C221">
            <v>-3427</v>
          </cell>
          <cell r="D221">
            <v>-3386</v>
          </cell>
          <cell r="E221">
            <v>-3345</v>
          </cell>
          <cell r="F221">
            <v>-3304</v>
          </cell>
          <cell r="G221">
            <v>-3263</v>
          </cell>
          <cell r="H221">
            <v>-3222</v>
          </cell>
          <cell r="I221">
            <v>-3181</v>
          </cell>
          <cell r="J221">
            <v>-3140</v>
          </cell>
          <cell r="K221">
            <v>-3099</v>
          </cell>
          <cell r="L221">
            <v>-3058</v>
          </cell>
          <cell r="M221">
            <v>-3017</v>
          </cell>
          <cell r="N221">
            <v>-2976</v>
          </cell>
          <cell r="O221">
            <v>-2935</v>
          </cell>
        </row>
        <row r="222">
          <cell r="A222" t="str">
            <v>25322</v>
          </cell>
          <cell r="B222" t="str">
            <v xml:space="preserve"> Def Lease Pmts Non-Utility</v>
          </cell>
          <cell r="C222">
            <v>-1050</v>
          </cell>
          <cell r="D222">
            <v>-1007</v>
          </cell>
          <cell r="E222">
            <v>-964</v>
          </cell>
          <cell r="F222">
            <v>-921</v>
          </cell>
          <cell r="G222">
            <v>-878</v>
          </cell>
          <cell r="H222">
            <v>-835</v>
          </cell>
          <cell r="I222">
            <v>-792</v>
          </cell>
          <cell r="J222">
            <v>-749</v>
          </cell>
          <cell r="K222">
            <v>-706</v>
          </cell>
          <cell r="L222">
            <v>-663</v>
          </cell>
          <cell r="M222">
            <v>-620</v>
          </cell>
          <cell r="N222">
            <v>-577</v>
          </cell>
          <cell r="O222">
            <v>-534</v>
          </cell>
        </row>
        <row r="223">
          <cell r="A223" t="str">
            <v>25324</v>
          </cell>
          <cell r="B223" t="str">
            <v xml:space="preserve"> Contract Retentions</v>
          </cell>
          <cell r="C223">
            <v>-2410</v>
          </cell>
          <cell r="D223">
            <v>-2410</v>
          </cell>
          <cell r="E223">
            <v>-2155</v>
          </cell>
          <cell r="F223">
            <v>-155</v>
          </cell>
          <cell r="G223">
            <v>-155</v>
          </cell>
          <cell r="H223">
            <v>-155</v>
          </cell>
          <cell r="I223">
            <v>60</v>
          </cell>
          <cell r="J223">
            <v>60</v>
          </cell>
          <cell r="K223">
            <v>60</v>
          </cell>
          <cell r="L223">
            <v>60</v>
          </cell>
          <cell r="M223">
            <v>60</v>
          </cell>
          <cell r="N223">
            <v>60</v>
          </cell>
          <cell r="O223">
            <v>60</v>
          </cell>
        </row>
        <row r="224">
          <cell r="A224" t="str">
            <v>25351</v>
          </cell>
          <cell r="B224" t="str">
            <v xml:space="preserve"> Derivative</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A225" t="str">
            <v>254</v>
          </cell>
          <cell r="B225" t="str">
            <v>Regulatory Liabilities</v>
          </cell>
          <cell r="C225">
            <v>-39584</v>
          </cell>
          <cell r="D225">
            <v>-38467</v>
          </cell>
          <cell r="E225">
            <v>-37009</v>
          </cell>
          <cell r="F225">
            <v>-35500</v>
          </cell>
          <cell r="G225">
            <v>-36806</v>
          </cell>
          <cell r="H225">
            <v>-33468</v>
          </cell>
          <cell r="I225">
            <v>-32804</v>
          </cell>
          <cell r="J225">
            <v>-32283</v>
          </cell>
          <cell r="K225">
            <v>-31800</v>
          </cell>
          <cell r="L225">
            <v>-31370</v>
          </cell>
          <cell r="M225">
            <v>-30612</v>
          </cell>
          <cell r="N225">
            <v>-29609</v>
          </cell>
          <cell r="O225">
            <v>-28667</v>
          </cell>
        </row>
        <row r="226">
          <cell r="A226" t="str">
            <v>25400</v>
          </cell>
          <cell r="B226" t="str">
            <v xml:space="preserve"> Regulatory Liab/FAS109 Inc Taxes</v>
          </cell>
          <cell r="C226">
            <v>-26416</v>
          </cell>
          <cell r="D226">
            <v>-26163</v>
          </cell>
          <cell r="E226">
            <v>-25911</v>
          </cell>
          <cell r="F226">
            <v>-25659</v>
          </cell>
          <cell r="G226">
            <v>-25407</v>
          </cell>
          <cell r="H226">
            <v>-25155</v>
          </cell>
          <cell r="I226">
            <v>-24903</v>
          </cell>
          <cell r="J226">
            <v>-24651</v>
          </cell>
          <cell r="K226">
            <v>-24399</v>
          </cell>
          <cell r="L226">
            <v>-24147</v>
          </cell>
          <cell r="M226">
            <v>-23895</v>
          </cell>
          <cell r="N226">
            <v>-23643</v>
          </cell>
          <cell r="O226">
            <v>-23391</v>
          </cell>
        </row>
        <row r="227">
          <cell r="A227" t="str">
            <v>25401</v>
          </cell>
          <cell r="B227" t="str">
            <v>All  Other Regulatory Liabilities (derived)</v>
          </cell>
          <cell r="C227">
            <v>-3914</v>
          </cell>
          <cell r="D227">
            <v>-3937</v>
          </cell>
          <cell r="E227">
            <v>-3875</v>
          </cell>
          <cell r="F227">
            <v>-3812</v>
          </cell>
          <cell r="G227">
            <v>-3748</v>
          </cell>
          <cell r="H227">
            <v>-4166</v>
          </cell>
          <cell r="I227">
            <v>-4097</v>
          </cell>
          <cell r="J227">
            <v>-4029</v>
          </cell>
          <cell r="K227">
            <v>-3959</v>
          </cell>
          <cell r="L227">
            <v>-3891</v>
          </cell>
          <cell r="M227">
            <v>-3829</v>
          </cell>
          <cell r="N227">
            <v>-3769</v>
          </cell>
          <cell r="O227">
            <v>-3700</v>
          </cell>
        </row>
        <row r="228">
          <cell r="A228" t="str">
            <v>25432</v>
          </cell>
          <cell r="B228" t="str">
            <v xml:space="preserve"> Deferred Conservation</v>
          </cell>
          <cell r="C228">
            <v>-2126</v>
          </cell>
          <cell r="D228">
            <v>-1904</v>
          </cell>
          <cell r="E228">
            <v>-1559</v>
          </cell>
          <cell r="F228">
            <v>-1159</v>
          </cell>
          <cell r="G228">
            <v>-809</v>
          </cell>
          <cell r="H228">
            <v>-676</v>
          </cell>
          <cell r="I228">
            <v>-726</v>
          </cell>
          <cell r="J228">
            <v>-864</v>
          </cell>
          <cell r="K228">
            <v>-1018</v>
          </cell>
          <cell r="L228">
            <v>-1217</v>
          </cell>
          <cell r="M228">
            <v>-1273</v>
          </cell>
          <cell r="N228">
            <v>-1152</v>
          </cell>
          <cell r="O228">
            <v>-1006</v>
          </cell>
        </row>
        <row r="229">
          <cell r="A229" t="str">
            <v>25433</v>
          </cell>
          <cell r="B229" t="str">
            <v xml:space="preserve"> Deferred Fuel - Retail</v>
          </cell>
          <cell r="C229">
            <v>0</v>
          </cell>
          <cell r="D229">
            <v>0</v>
          </cell>
          <cell r="E229">
            <v>0</v>
          </cell>
          <cell r="F229">
            <v>0</v>
          </cell>
          <cell r="G229">
            <v>-2755</v>
          </cell>
          <cell r="H229">
            <v>0</v>
          </cell>
          <cell r="I229">
            <v>0</v>
          </cell>
          <cell r="J229">
            <v>0</v>
          </cell>
          <cell r="K229">
            <v>0</v>
          </cell>
          <cell r="L229">
            <v>0</v>
          </cell>
          <cell r="M229">
            <v>0</v>
          </cell>
          <cell r="N229">
            <v>0</v>
          </cell>
          <cell r="O229">
            <v>0</v>
          </cell>
        </row>
        <row r="230">
          <cell r="A230" t="str">
            <v>25434</v>
          </cell>
          <cell r="B230" t="str">
            <v xml:space="preserve"> Deferred Capacity</v>
          </cell>
          <cell r="C230">
            <v>0</v>
          </cell>
          <cell r="D230">
            <v>0</v>
          </cell>
          <cell r="E230">
            <v>0</v>
          </cell>
          <cell r="F230">
            <v>0</v>
          </cell>
          <cell r="G230">
            <v>0</v>
          </cell>
          <cell r="H230">
            <v>0</v>
          </cell>
          <cell r="I230">
            <v>0</v>
          </cell>
          <cell r="J230">
            <v>0</v>
          </cell>
          <cell r="K230">
            <v>0</v>
          </cell>
          <cell r="L230">
            <v>0</v>
          </cell>
          <cell r="M230">
            <v>0</v>
          </cell>
          <cell r="N230">
            <v>-180</v>
          </cell>
          <cell r="O230">
            <v>-305</v>
          </cell>
        </row>
        <row r="231">
          <cell r="A231" t="str">
            <v>25435</v>
          </cell>
          <cell r="B231" t="str">
            <v xml:space="preserve"> Deferred Fuel - Wholesale</v>
          </cell>
          <cell r="C231">
            <v>0</v>
          </cell>
          <cell r="D231">
            <v>0</v>
          </cell>
          <cell r="E231">
            <v>0</v>
          </cell>
          <cell r="F231">
            <v>0</v>
          </cell>
          <cell r="G231">
            <v>0</v>
          </cell>
          <cell r="H231">
            <v>0</v>
          </cell>
          <cell r="I231">
            <v>0</v>
          </cell>
          <cell r="J231">
            <v>0</v>
          </cell>
          <cell r="K231">
            <v>0</v>
          </cell>
          <cell r="L231">
            <v>0</v>
          </cell>
          <cell r="M231">
            <v>0</v>
          </cell>
          <cell r="N231">
            <v>0</v>
          </cell>
          <cell r="O231">
            <v>0</v>
          </cell>
        </row>
        <row r="232">
          <cell r="A232" t="str">
            <v>25438</v>
          </cell>
          <cell r="B232" t="str">
            <v xml:space="preserve"> Deferred Environmental</v>
          </cell>
          <cell r="C232">
            <v>-7128</v>
          </cell>
          <cell r="D232">
            <v>-6463</v>
          </cell>
          <cell r="E232">
            <v>-5664</v>
          </cell>
          <cell r="F232">
            <v>-4870</v>
          </cell>
          <cell r="G232">
            <v>-4087</v>
          </cell>
          <cell r="H232">
            <v>-3471</v>
          </cell>
          <cell r="I232">
            <v>-3078</v>
          </cell>
          <cell r="J232">
            <v>-2739</v>
          </cell>
          <cell r="K232">
            <v>-2424</v>
          </cell>
          <cell r="L232">
            <v>-2115</v>
          </cell>
          <cell r="M232">
            <v>-1615</v>
          </cell>
          <cell r="N232">
            <v>-865</v>
          </cell>
          <cell r="O232">
            <v>-265</v>
          </cell>
        </row>
        <row r="233">
          <cell r="A233" t="str">
            <v>255</v>
          </cell>
          <cell r="B233" t="str">
            <v>Deferred ITC</v>
          </cell>
          <cell r="C233">
            <v>-19599</v>
          </cell>
          <cell r="D233">
            <v>-19381</v>
          </cell>
          <cell r="E233">
            <v>-19163</v>
          </cell>
          <cell r="F233">
            <v>-18945</v>
          </cell>
          <cell r="G233">
            <v>-18726</v>
          </cell>
          <cell r="H233">
            <v>-18508</v>
          </cell>
          <cell r="I233">
            <v>-18290</v>
          </cell>
          <cell r="J233">
            <v>-18072</v>
          </cell>
          <cell r="K233">
            <v>-17853</v>
          </cell>
          <cell r="L233">
            <v>-17635</v>
          </cell>
          <cell r="M233">
            <v>-17416</v>
          </cell>
          <cell r="N233">
            <v>-17197</v>
          </cell>
          <cell r="O233">
            <v>-16979</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 ENERGY"/>
      <sheetName val="DOWNLOAD"/>
      <sheetName val="Page 1"/>
      <sheetName val="Estimate"/>
      <sheetName val="PEC Income Stmt"/>
      <sheetName val="Consolidated IS"/>
      <sheetName val="PEC Budget IS"/>
      <sheetName val="IS Worksheet"/>
      <sheetName val="PEC Budg IS WKT"/>
      <sheetName val="Page 2"/>
      <sheetName val="Page 3"/>
      <sheetName val="Consolidated BS"/>
      <sheetName val="BS Worksheet"/>
      <sheetName val="Page 4"/>
      <sheetName val="CF Pres"/>
      <sheetName val="RECONCILATION"/>
      <sheetName val="2002_BUDGET"/>
      <sheetName val="Cons. CF"/>
      <sheetName val="TECO ENERGY"/>
      <sheetName val="DOWNLOAD01"/>
      <sheetName val="Page 5"/>
      <sheetName val="Page 6"/>
      <sheetName val="Page 7"/>
      <sheetName val="Page 8"/>
      <sheetName val="Page 9"/>
      <sheetName val="Page 10"/>
      <sheetName val="Page 11"/>
      <sheetName val="UPDATES"/>
      <sheetName val="Reformat Cons"/>
      <sheetName val="RegulatoryInfo"/>
      <sheetName val="ESOP GOALS"/>
      <sheetName val="REG. A. L."/>
      <sheetName val="Detail"/>
      <sheetName val="Presentation"/>
      <sheetName val="DOWNLOAD98"/>
      <sheetName val="1999_BUDG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2">
          <cell r="A2" t="str">
            <v xml:space="preserve">                          STATEMENT OF CASH FLOWS</v>
          </cell>
          <cell r="H2" t="str">
            <v>PERIOD ENDING 08/31/02</v>
          </cell>
          <cell r="O2" t="str">
            <v>STATEMENT OF CASH FLOWS</v>
          </cell>
        </row>
        <row r="3">
          <cell r="A3" t="str">
            <v xml:space="preserve">                         CURRENT MONTH</v>
          </cell>
          <cell r="O3" t="str">
            <v xml:space="preserve">                                   YEAR TO DATE</v>
          </cell>
        </row>
        <row r="5">
          <cell r="F5" t="str">
            <v>OVER/</v>
          </cell>
        </row>
        <row r="6">
          <cell r="B6" t="str">
            <v>ACTUAL</v>
          </cell>
          <cell r="D6" t="str">
            <v>BUDGET</v>
          </cell>
          <cell r="F6" t="str">
            <v>(UNDER)</v>
          </cell>
          <cell r="H6" t="str">
            <v>%</v>
          </cell>
        </row>
        <row r="8">
          <cell r="A8" t="str">
            <v>CASH FLOWS FROM OPERATING ACTIVITIES</v>
          </cell>
          <cell r="O8" t="str">
            <v>CASH FLOWS FROM OPERATING ACTIVITIES</v>
          </cell>
        </row>
        <row r="9">
          <cell r="A9" t="str">
            <v xml:space="preserve">  NET INCOME</v>
          </cell>
          <cell r="B9">
            <v>25264867.519999996</v>
          </cell>
          <cell r="D9">
            <v>23719000</v>
          </cell>
          <cell r="F9">
            <v>1545867.5199999958</v>
          </cell>
          <cell r="H9">
            <v>6.5174228255828481</v>
          </cell>
          <cell r="O9" t="str">
            <v xml:space="preserve">  NET INCOME</v>
          </cell>
        </row>
        <row r="10">
          <cell r="A10" t="str">
            <v>ADJUSTMENTS TO RECONCILE NET INCOME TO NET CASH:</v>
          </cell>
          <cell r="O10" t="str">
            <v>ADJUSTMENTS TO RECONCILE NET INCOME TO NET CASH:</v>
          </cell>
        </row>
        <row r="11">
          <cell r="A11" t="str">
            <v xml:space="preserve">    DEPRECIATION</v>
          </cell>
          <cell r="B11">
            <v>15739603</v>
          </cell>
          <cell r="D11">
            <v>15990000</v>
          </cell>
          <cell r="F11">
            <v>-250397</v>
          </cell>
          <cell r="H11">
            <v>-1.5659599749843651</v>
          </cell>
          <cell r="O11" t="str">
            <v xml:space="preserve">    DEPRECIATION</v>
          </cell>
        </row>
        <row r="12">
          <cell r="A12" t="str">
            <v xml:space="preserve">    DEFERRED INCOME TAXES</v>
          </cell>
          <cell r="B12">
            <v>-4509068.1800000072</v>
          </cell>
          <cell r="D12">
            <v>-3774000</v>
          </cell>
          <cell r="F12">
            <v>-735068.18000000715</v>
          </cell>
          <cell r="H12">
            <v>19.477164281929177</v>
          </cell>
          <cell r="O12" t="str">
            <v xml:space="preserve">    DEFERRED INCOME TAXES</v>
          </cell>
        </row>
        <row r="13">
          <cell r="A13" t="str">
            <v xml:space="preserve">    INVESTMENT TAX CREDIT - NET</v>
          </cell>
          <cell r="B13">
            <v>-365814.49999999953</v>
          </cell>
          <cell r="D13">
            <v>-366000</v>
          </cell>
          <cell r="F13">
            <v>185.50000000046566</v>
          </cell>
          <cell r="H13">
            <v>-5.0683060109416846E-2</v>
          </cell>
          <cell r="O13" t="str">
            <v xml:space="preserve">    INVESTMENT TAX CREDIT - NET</v>
          </cell>
        </row>
        <row r="14">
          <cell r="A14" t="str">
            <v xml:space="preserve">    ALLOWANCE FOR FUNDS USED DURING CONSTRUCTION</v>
          </cell>
          <cell r="B14">
            <v>-3189609</v>
          </cell>
          <cell r="D14">
            <v>-2466000</v>
          </cell>
          <cell r="F14">
            <v>-723609</v>
          </cell>
          <cell r="H14">
            <v>29.343430656934306</v>
          </cell>
          <cell r="O14" t="str">
            <v xml:space="preserve">    ALLOWANCE FOR FUNDS USED DURING CONSTRUCTION</v>
          </cell>
        </row>
        <row r="15">
          <cell r="A15" t="str">
            <v xml:space="preserve">    DEFERRED CLAUSE REVENUES (EXPENSES)</v>
          </cell>
          <cell r="B15">
            <v>8691994</v>
          </cell>
          <cell r="D15">
            <v>6932000</v>
          </cell>
          <cell r="F15">
            <v>1759994</v>
          </cell>
          <cell r="H15">
            <v>25.389411425274091</v>
          </cell>
          <cell r="O15" t="str">
            <v xml:space="preserve">    DEFERRED CLAUSE REVENUES (EXPENSES)</v>
          </cell>
        </row>
        <row r="16">
          <cell r="A16" t="str">
            <v xml:space="preserve">    DEFERRED REVENUE</v>
          </cell>
          <cell r="B16">
            <v>0</v>
          </cell>
          <cell r="D16">
            <v>0</v>
          </cell>
          <cell r="F16">
            <v>0</v>
          </cell>
          <cell r="H16" t="str">
            <v xml:space="preserve">          -</v>
          </cell>
          <cell r="O16" t="str">
            <v xml:space="preserve">    DEFERRED REVENUE</v>
          </cell>
        </row>
        <row r="17">
          <cell r="A17" t="str">
            <v xml:space="preserve">    REFUND TO CUSTOMERS</v>
          </cell>
          <cell r="B17">
            <v>-2178477</v>
          </cell>
          <cell r="D17">
            <v>0</v>
          </cell>
          <cell r="F17">
            <v>-2178477</v>
          </cell>
          <cell r="H17" t="str">
            <v xml:space="preserve">          -</v>
          </cell>
          <cell r="O17" t="str">
            <v xml:space="preserve">    REFUND TO CUSTOMERS</v>
          </cell>
        </row>
        <row r="18">
          <cell r="A18" t="str">
            <v xml:space="preserve">    PEABODY COAL CONTRACT BUYOUT AMORTIZATION</v>
          </cell>
          <cell r="B18">
            <v>225374</v>
          </cell>
          <cell r="D18">
            <v>226000</v>
          </cell>
          <cell r="F18">
            <v>-626</v>
          </cell>
          <cell r="H18">
            <v>-0.27699115044247785</v>
          </cell>
          <cell r="O18" t="str">
            <v xml:space="preserve">    PEABODY COAL CONTRACT BUYOUT AMORTIZATION</v>
          </cell>
        </row>
        <row r="19">
          <cell r="A19" t="str">
            <v xml:space="preserve">    OTHER</v>
          </cell>
          <cell r="B19">
            <v>-2793783.0299999993</v>
          </cell>
          <cell r="D19">
            <v>282000</v>
          </cell>
          <cell r="F19">
            <v>-3075783.0299999993</v>
          </cell>
          <cell r="H19" t="str">
            <v xml:space="preserve">          -</v>
          </cell>
          <cell r="O19" t="str">
            <v xml:space="preserve">    OTHER</v>
          </cell>
        </row>
        <row r="20">
          <cell r="A20" t="str">
            <v xml:space="preserve">    CHANGES IN OTHER BALANCE SHEET ACCOUNTS</v>
          </cell>
          <cell r="B20">
            <v>-8888115.2899999917</v>
          </cell>
          <cell r="D20">
            <v>18676000</v>
          </cell>
          <cell r="F20">
            <v>-27564115.289999992</v>
          </cell>
          <cell r="H20">
            <v>-147.59110778539298</v>
          </cell>
          <cell r="O20" t="str">
            <v xml:space="preserve">    CHANGES IN OTHER BALANCE SHEET ACCOUNTS</v>
          </cell>
        </row>
        <row r="22">
          <cell r="A22" t="str">
            <v>NET CASH FLOW FROM OPERATING ACTIVITIES</v>
          </cell>
          <cell r="B22">
            <v>27996971.519999996</v>
          </cell>
          <cell r="D22">
            <v>59219000</v>
          </cell>
          <cell r="F22">
            <v>-31222028.48</v>
          </cell>
          <cell r="H22">
            <v>-52.72299174251507</v>
          </cell>
          <cell r="O22" t="str">
            <v>NET CASH FLOW FROM OPERATING ACTIVITIES</v>
          </cell>
        </row>
        <row r="24">
          <cell r="A24" t="str">
            <v>CASH FLOWS FROM INVESTING ACTIVITIES</v>
          </cell>
          <cell r="O24" t="str">
            <v>CASH FLOWS FROM INVESTING ACTIVITIES</v>
          </cell>
        </row>
        <row r="25">
          <cell r="A25" t="str">
            <v xml:space="preserve">  CAPITAL EXPENDITURES</v>
          </cell>
          <cell r="B25">
            <v>-34414781</v>
          </cell>
          <cell r="D25">
            <v>-42584000</v>
          </cell>
          <cell r="F25">
            <v>8169219</v>
          </cell>
          <cell r="H25">
            <v>-19.183775596468159</v>
          </cell>
          <cell r="O25" t="str">
            <v xml:space="preserve">  CAPITAL EXPENDITURES</v>
          </cell>
        </row>
        <row r="26">
          <cell r="A26" t="str">
            <v xml:space="preserve">  ALLOWANCE FOR FUNDS USED DURING CONSTRUCTION</v>
          </cell>
          <cell r="B26">
            <v>3189609</v>
          </cell>
          <cell r="D26">
            <v>2466000</v>
          </cell>
          <cell r="F26">
            <v>723609</v>
          </cell>
          <cell r="H26">
            <v>29.343430656934306</v>
          </cell>
          <cell r="O26" t="str">
            <v xml:space="preserve">  ALLOWANCE FOR FUNDS USED DURING CONSTRUCTION</v>
          </cell>
        </row>
        <row r="27">
          <cell r="A27" t="str">
            <v xml:space="preserve">  NET (INCREASE) DECREASE IN SHORT TERM INVESTMENTS</v>
          </cell>
          <cell r="B27">
            <v>0</v>
          </cell>
          <cell r="D27">
            <v>0</v>
          </cell>
          <cell r="F27">
            <v>0</v>
          </cell>
          <cell r="H27" t="str">
            <v xml:space="preserve">          -</v>
          </cell>
          <cell r="O27" t="str">
            <v xml:space="preserve">  NET (INCREASE) DECREASE IN SHORT TERM INVESTMENTS</v>
          </cell>
        </row>
        <row r="28">
          <cell r="A28" t="str">
            <v xml:space="preserve">  NOTES RECEIVABLE</v>
          </cell>
          <cell r="B28">
            <v>0</v>
          </cell>
          <cell r="D28">
            <v>0</v>
          </cell>
          <cell r="F28">
            <v>0</v>
          </cell>
          <cell r="H28" t="str">
            <v xml:space="preserve">          -</v>
          </cell>
          <cell r="O28" t="str">
            <v xml:space="preserve">  NOTES RECEIVABLE</v>
          </cell>
        </row>
        <row r="30">
          <cell r="A30" t="str">
            <v>NET CASH PROVIDED BY INVESTING ACTIVITIES</v>
          </cell>
          <cell r="B30">
            <v>-31225172</v>
          </cell>
          <cell r="D30">
            <v>-40118000</v>
          </cell>
          <cell r="F30">
            <v>8892828</v>
          </cell>
          <cell r="H30">
            <v>-22.166678299017896</v>
          </cell>
          <cell r="O30" t="str">
            <v>NET CASH PROVIDED BY INVESTING ACTIVITIES</v>
          </cell>
        </row>
        <row r="32">
          <cell r="A32" t="str">
            <v>CASH FLOWS FROM FINANCING ACTIVITIES</v>
          </cell>
          <cell r="O32" t="str">
            <v>CASH FLOWS FROM FINANCING ACTIVITIES</v>
          </cell>
        </row>
        <row r="33">
          <cell r="A33" t="str">
            <v xml:space="preserve">  ADDITION TO LONG-TERM DEBT</v>
          </cell>
          <cell r="B33">
            <v>455000000</v>
          </cell>
          <cell r="D33">
            <v>0</v>
          </cell>
          <cell r="F33">
            <v>455000000</v>
          </cell>
          <cell r="H33" t="str">
            <v xml:space="preserve">          -</v>
          </cell>
          <cell r="O33" t="str">
            <v xml:space="preserve">  ADDITION TO LONG-TERM DEBT</v>
          </cell>
        </row>
        <row r="34">
          <cell r="A34" t="str">
            <v xml:space="preserve">  FUNDS HELD BY TRUSTEE (RESTRICTED CASH)</v>
          </cell>
          <cell r="B34">
            <v>25000000</v>
          </cell>
          <cell r="D34">
            <v>0</v>
          </cell>
          <cell r="F34">
            <v>25000000</v>
          </cell>
          <cell r="H34" t="str">
            <v xml:space="preserve">          -</v>
          </cell>
          <cell r="O34" t="str">
            <v xml:space="preserve">  FUNDS HELD BY TRUSTEE (RESTRICTED CASH)</v>
          </cell>
        </row>
        <row r="35">
          <cell r="A35" t="str">
            <v xml:space="preserve">  REDUCTION OF LONG-TERM DEBT</v>
          </cell>
          <cell r="B35">
            <v>-25000000</v>
          </cell>
          <cell r="D35">
            <v>0</v>
          </cell>
          <cell r="F35">
            <v>-25000000</v>
          </cell>
          <cell r="H35" t="str">
            <v xml:space="preserve">          -</v>
          </cell>
          <cell r="O35" t="str">
            <v xml:space="preserve">  REDUCTION OF LONG-TERM DEBT</v>
          </cell>
        </row>
        <row r="36">
          <cell r="A36" t="str">
            <v xml:space="preserve">  INCREASE (DECREASE) IN SHORT-TERM DEBT</v>
          </cell>
          <cell r="B36">
            <v>-222930000</v>
          </cell>
          <cell r="D36">
            <v>16600000</v>
          </cell>
          <cell r="F36">
            <v>-239530000</v>
          </cell>
          <cell r="H36" t="str">
            <v xml:space="preserve">          -</v>
          </cell>
          <cell r="O36" t="str">
            <v xml:space="preserve">  INCREASE (DECREASE) IN SHORT-TERM DEBT</v>
          </cell>
        </row>
        <row r="37">
          <cell r="A37" t="str">
            <v xml:space="preserve">  DIVIDENDS</v>
          </cell>
          <cell r="B37">
            <v>-39247378</v>
          </cell>
          <cell r="D37">
            <v>-35701000</v>
          </cell>
          <cell r="F37">
            <v>-3546378</v>
          </cell>
          <cell r="H37">
            <v>9.933553681969693</v>
          </cell>
          <cell r="O37" t="str">
            <v xml:space="preserve">  DIVIDENDS</v>
          </cell>
        </row>
        <row r="38">
          <cell r="A38" t="str">
            <v xml:space="preserve">  CONTRIBUTED CAPITAL</v>
          </cell>
          <cell r="B38">
            <v>0</v>
          </cell>
          <cell r="D38">
            <v>0</v>
          </cell>
          <cell r="F38">
            <v>0</v>
          </cell>
          <cell r="H38" t="str">
            <v xml:space="preserve">          -</v>
          </cell>
          <cell r="O38" t="str">
            <v xml:space="preserve">  CONTRIBUTED CAPITAL</v>
          </cell>
        </row>
        <row r="40">
          <cell r="A40" t="str">
            <v>NET CASH PROVIDED BY FINANCING ACTIVITIES</v>
          </cell>
          <cell r="B40">
            <v>192822622</v>
          </cell>
          <cell r="D40">
            <v>-19101000</v>
          </cell>
          <cell r="F40">
            <v>211923622</v>
          </cell>
          <cell r="H40" t="str">
            <v xml:space="preserve">          -</v>
          </cell>
          <cell r="O40" t="str">
            <v>NET CASH PROVIDED BY FINANCING ACTIVITIES</v>
          </cell>
        </row>
        <row r="42">
          <cell r="A42" t="str">
            <v>INCREASE (DECREASE) IN CASH AND CASH EQUIVALENTS</v>
          </cell>
          <cell r="B42">
            <v>189594421.51999998</v>
          </cell>
          <cell r="D42">
            <v>0</v>
          </cell>
          <cell r="F42">
            <v>189594421.52000001</v>
          </cell>
          <cell r="H42" t="str">
            <v xml:space="preserve">          -</v>
          </cell>
          <cell r="O42" t="str">
            <v>INCREASE (DECREASE) IN CASH AND CASH EQUIVALENTS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BLE OF CONTENTS"/>
      <sheetName val="PROCEDURES"/>
      <sheetName val="CF 9&amp;3 VS BUDGET"/>
      <sheetName val="DOWNLOAD"/>
      <sheetName val="MACRO"/>
      <sheetName val="MEMO"/>
      <sheetName val="Quarterly Recons Budget"/>
      <sheetName val="MTHLY RECON"/>
      <sheetName val="Estimates Recon"/>
      <sheetName val="Cash Pres 1"/>
      <sheetName val="Cash Pres 2"/>
      <sheetName val="Cash Pres 3"/>
      <sheetName val="Cash Pres 4"/>
      <sheetName val="CF GOALS"/>
      <sheetName val="FOR INCENTIVE GOAL"/>
      <sheetName val="INCOME STAT."/>
      <sheetName val="BALANCE SH."/>
      <sheetName val="CASH FLOWS"/>
      <sheetName val="CF BKUP TECO ENERGY"/>
      <sheetName val="CASH FLOWS BKUP"/>
      <sheetName val="CAPITAL"/>
      <sheetName val="OTHER INC."/>
      <sheetName val="BS ACCTS"/>
      <sheetName val="IS ACCTS"/>
      <sheetName val="GOAL 7 BUD"/>
      <sheetName val="OOR TEFIS"/>
      <sheetName val="OOR"/>
      <sheetName val="O_INC_DED"/>
      <sheetName val="O_INC_DED TEFIS"/>
      <sheetName val="DEF REV INT 99"/>
      <sheetName val="DEF REV INT 98"/>
      <sheetName val="DEF REV JE"/>
      <sheetName val="REV REFUND "/>
      <sheetName val="STOCK"/>
      <sheetName val="REVENUE"/>
      <sheetName val="O M"/>
      <sheetName val="CONS ROI"/>
      <sheetName val="ENVIR ROI"/>
      <sheetName val="INT ANALYSIS"/>
      <sheetName val="DEF REV INT 95"/>
      <sheetName val="DEF REV INT 96"/>
      <sheetName val="DEF REV INT 97"/>
      <sheetName val="OOR MEMO"/>
      <sheetName val="ROE"/>
      <sheetName val="PLANT"/>
      <sheetName val="OUTPUT TO LINES"/>
      <sheetName val="OTHER"/>
      <sheetName val="PE_C_actual"/>
      <sheetName val="PE_C Bud"/>
      <sheetName val="HEADING"/>
      <sheetName val="OBBSACCTS"/>
      <sheetName val="OBISACCTS"/>
      <sheetName val="VBSACCTS"/>
      <sheetName val="VISACCTS"/>
      <sheetName val="PYBSACCTS"/>
      <sheetName val="PYISACCTS"/>
      <sheetName val="Business Plan"/>
      <sheetName val="Fin. Stmts"/>
      <sheetName val="ENRGY PLAN BOOK"/>
      <sheetName val="RECONS"/>
      <sheetName val="RANGENAMES"/>
      <sheetName val="Polk_recon"/>
      <sheetName val="OBINCOME STAT."/>
      <sheetName val="OBREVENUE"/>
      <sheetName val="OOR VAR"/>
      <sheetName val="BUDGET RECON"/>
      <sheetName val="TECO Energy IS"/>
      <sheetName val="ENRGYCONSOL"/>
      <sheetName val="TECO Energy BS"/>
      <sheetName val="TECO Energy CF"/>
      <sheetName val="CASH"/>
      <sheetName val="Download Dec 2004"/>
      <sheetName val="ASSUMPTIONS"/>
      <sheetName val="INTEREST EXP"/>
      <sheetName val="INT EXP"/>
      <sheetName val="FUEL RECON"/>
      <sheetName val="TESAM FINANCIALS"/>
      <sheetName val="PE_C for TESAM"/>
      <sheetName val="TESAM TEMPLATE"/>
      <sheetName val="04Forecast"/>
      <sheetName val="05Total"/>
      <sheetName val="05Monthly"/>
      <sheetName val="06Total"/>
      <sheetName val="04BS"/>
      <sheetName val="05BS"/>
      <sheetName val="06BS"/>
      <sheetName val="04CF"/>
      <sheetName val="05CF"/>
      <sheetName val="05CFSTMT"/>
      <sheetName val="06CF"/>
      <sheetName val="RE"/>
      <sheetName val="Sheet1"/>
      <sheetName val="Cash Flow Goal"/>
      <sheetName val="Cash Flow Goal Rev"/>
      <sheetName val="CM Variance Explanations"/>
      <sheetName val="YTD Variance Explanations"/>
    </sheetNames>
    <sheetDataSet>
      <sheetData sheetId="0" refreshError="1"/>
      <sheetData sheetId="1" refreshError="1"/>
      <sheetData sheetId="2"/>
      <sheetData sheetId="3" refreshError="1"/>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sheetData sheetId="21"/>
      <sheetData sheetId="22"/>
      <sheetData sheetId="23" refreshError="1"/>
      <sheetData sheetId="24"/>
      <sheetData sheetId="25" refreshError="1"/>
      <sheetData sheetId="26" refreshError="1"/>
      <sheetData sheetId="27"/>
      <sheetData sheetId="28"/>
      <sheetData sheetId="29" refreshError="1"/>
      <sheetData sheetId="30"/>
      <sheetData sheetId="31"/>
      <sheetData sheetId="32"/>
      <sheetData sheetId="33" refreshError="1"/>
      <sheetData sheetId="34"/>
      <sheetData sheetId="35"/>
      <sheetData sheetId="36"/>
      <sheetData sheetId="37" refreshError="1"/>
      <sheetData sheetId="38" refreshError="1"/>
      <sheetData sheetId="39" refreshError="1"/>
      <sheetData sheetId="40"/>
      <sheetData sheetId="41"/>
      <sheetData sheetId="42"/>
      <sheetData sheetId="43" refreshError="1"/>
      <sheetData sheetId="44" refreshError="1"/>
      <sheetData sheetId="45"/>
      <sheetData sheetId="46" refreshError="1"/>
      <sheetData sheetId="47" refreshError="1"/>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sheetData sheetId="74" refreshError="1"/>
      <sheetData sheetId="75"/>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refreshError="1"/>
      <sheetData sheetId="93" refreshError="1"/>
      <sheetData sheetId="94" refreshError="1"/>
      <sheetData sheetId="95" refreshError="1"/>
      <sheetData sheetId="9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Manual Data"/>
      <sheetName val="OR Info"/>
      <sheetName val="Sheet1"/>
      <sheetName val="JAN"/>
      <sheetName val="FEB"/>
      <sheetName val="MAR"/>
      <sheetName val="APR"/>
      <sheetName val="MAY"/>
      <sheetName val="JUN"/>
      <sheetName val="JUL"/>
      <sheetName val="AUG"/>
      <sheetName val="SEP"/>
      <sheetName val="OCT"/>
      <sheetName val="NOV"/>
      <sheetName val="DEC"/>
      <sheetName val="ANNUAL"/>
      <sheetName val="Surplus MWH"/>
      <sheetName val="Polk 1 Gasifier EAF"/>
      <sheetName val="Jan - Sep"/>
      <sheetName val="Oct - Dec"/>
      <sheetName val="Comments"/>
    </sheetNames>
    <sheetDataSet>
      <sheetData sheetId="0" refreshError="1">
        <row r="8">
          <cell r="D8">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 ACCOUNTS"/>
      <sheetName val="SURV ACCOUNTS"/>
      <sheetName val="T.O.C."/>
      <sheetName val="SURV INPUTS"/>
      <sheetName val="WC INPUTS"/>
      <sheetName val="WC"/>
      <sheetName val="SURV REPORT"/>
      <sheetName val="SR Sch 2-3-3"/>
      <sheetName val="cap struc adj"/>
      <sheetName val="cap struc adj yr end"/>
      <sheetName val="Cap struc avg"/>
      <sheetName val="Cap struc yer-end"/>
      <sheetName val="RB vs CAP"/>
      <sheetName val="TRANS SEP"/>
      <sheetName val="PRINTING"/>
      <sheetName val="2018-2019Jun"/>
      <sheetName val="COMP to Act"/>
      <sheetName val="COMP to monthly"/>
      <sheetName val="COMP to Budget"/>
      <sheetName val="COMP to forecast"/>
      <sheetName val="ROE Recon Actual"/>
      <sheetName val="ROE Recon Forecast"/>
      <sheetName val="ROE Recon Budget"/>
      <sheetName val="ROE Ratios"/>
      <sheetName val="ROR Adjustments"/>
      <sheetName val="Equity Adjustments"/>
      <sheetName val="ROE Detail"/>
      <sheetName val="Misc Adj's tab N"/>
      <sheetName val="OCI and Adj's Tab MC"/>
      <sheetName val="Cash Flow tab W"/>
      <sheetName val="NOTE"/>
      <sheetName val="Doc Review"/>
    </sheetNames>
    <sheetDataSet>
      <sheetData sheetId="0">
        <row r="1">
          <cell r="A1" t="str">
            <v>FERC</v>
          </cell>
          <cell r="B1" t="str">
            <v>Current Balance</v>
          </cell>
          <cell r="C1" t="str">
            <v>2 Month Average</v>
          </cell>
          <cell r="D1" t="str">
            <v>13 Month Average</v>
          </cell>
        </row>
        <row r="2">
          <cell r="A2" t="str">
            <v>ACCT</v>
          </cell>
          <cell r="B2" t="str">
            <v>Monthly Activity</v>
          </cell>
          <cell r="C2" t="str">
            <v>-or- 12 Month Total</v>
          </cell>
          <cell r="D2" t="str">
            <v>-or- 12 Month Total</v>
          </cell>
        </row>
        <row r="3">
          <cell r="A3">
            <v>101</v>
          </cell>
          <cell r="B3">
            <v>9099866671</v>
          </cell>
          <cell r="C3">
            <v>9061778912</v>
          </cell>
          <cell r="D3">
            <v>8896296778</v>
          </cell>
        </row>
        <row r="4">
          <cell r="A4">
            <v>102</v>
          </cell>
          <cell r="B4">
            <v>0</v>
          </cell>
          <cell r="C4">
            <v>0</v>
          </cell>
          <cell r="D4">
            <v>0</v>
          </cell>
        </row>
        <row r="5">
          <cell r="A5">
            <v>105</v>
          </cell>
          <cell r="B5">
            <v>44325507</v>
          </cell>
          <cell r="C5">
            <v>44325507</v>
          </cell>
          <cell r="D5">
            <v>43854816</v>
          </cell>
        </row>
        <row r="6">
          <cell r="A6">
            <v>106</v>
          </cell>
          <cell r="B6">
            <v>733511033</v>
          </cell>
          <cell r="C6">
            <v>754848698</v>
          </cell>
          <cell r="D6">
            <v>666517887</v>
          </cell>
        </row>
        <row r="7">
          <cell r="A7">
            <v>107</v>
          </cell>
          <cell r="B7">
            <v>936754971</v>
          </cell>
          <cell r="C7">
            <v>911441332</v>
          </cell>
          <cell r="D7">
            <v>701180395</v>
          </cell>
        </row>
        <row r="8">
          <cell r="A8">
            <v>108</v>
          </cell>
          <cell r="B8">
            <v>-3147496201</v>
          </cell>
          <cell r="C8">
            <v>-3140619701</v>
          </cell>
          <cell r="D8">
            <v>-3054739886</v>
          </cell>
        </row>
        <row r="9">
          <cell r="A9">
            <v>111</v>
          </cell>
          <cell r="B9">
            <v>-87022510</v>
          </cell>
          <cell r="C9">
            <v>-86361211</v>
          </cell>
          <cell r="D9">
            <v>-78292218</v>
          </cell>
        </row>
        <row r="10">
          <cell r="A10">
            <v>114</v>
          </cell>
          <cell r="B10">
            <v>7484823</v>
          </cell>
          <cell r="C10">
            <v>7484823</v>
          </cell>
          <cell r="D10">
            <v>7484823</v>
          </cell>
        </row>
        <row r="11">
          <cell r="A11">
            <v>115</v>
          </cell>
          <cell r="B11">
            <v>-5759000</v>
          </cell>
          <cell r="C11">
            <v>-5749137</v>
          </cell>
          <cell r="D11">
            <v>-5640645</v>
          </cell>
        </row>
        <row r="12">
          <cell r="A12">
            <v>121</v>
          </cell>
          <cell r="B12">
            <v>13502896</v>
          </cell>
          <cell r="C12">
            <v>13497737</v>
          </cell>
          <cell r="D12">
            <v>13078483</v>
          </cell>
        </row>
        <row r="13">
          <cell r="A13">
            <v>122</v>
          </cell>
          <cell r="B13">
            <v>-6688953</v>
          </cell>
          <cell r="C13">
            <v>-6656302</v>
          </cell>
          <cell r="D13">
            <v>-6241033</v>
          </cell>
        </row>
        <row r="14">
          <cell r="A14">
            <v>123</v>
          </cell>
          <cell r="B14">
            <v>0</v>
          </cell>
          <cell r="C14">
            <v>0</v>
          </cell>
          <cell r="D14">
            <v>0</v>
          </cell>
        </row>
        <row r="15">
          <cell r="A15">
            <v>124</v>
          </cell>
          <cell r="B15">
            <v>0</v>
          </cell>
          <cell r="C15">
            <v>0</v>
          </cell>
          <cell r="D15">
            <v>0</v>
          </cell>
        </row>
        <row r="16">
          <cell r="A16">
            <v>125</v>
          </cell>
          <cell r="B16">
            <v>0</v>
          </cell>
          <cell r="C16">
            <v>0</v>
          </cell>
          <cell r="D16">
            <v>0</v>
          </cell>
        </row>
        <row r="17">
          <cell r="A17">
            <v>128</v>
          </cell>
          <cell r="B17">
            <v>0</v>
          </cell>
          <cell r="C17">
            <v>0</v>
          </cell>
          <cell r="D17">
            <v>0</v>
          </cell>
        </row>
        <row r="18">
          <cell r="A18">
            <v>129</v>
          </cell>
          <cell r="B18">
            <v>0</v>
          </cell>
          <cell r="C18">
            <v>0</v>
          </cell>
          <cell r="D18">
            <v>0</v>
          </cell>
        </row>
        <row r="19">
          <cell r="A19">
            <v>131</v>
          </cell>
          <cell r="B19">
            <v>17986191</v>
          </cell>
          <cell r="C19">
            <v>16143102</v>
          </cell>
          <cell r="D19">
            <v>17013835</v>
          </cell>
        </row>
        <row r="20">
          <cell r="A20">
            <v>134</v>
          </cell>
          <cell r="B20">
            <v>0</v>
          </cell>
          <cell r="C20">
            <v>0</v>
          </cell>
          <cell r="D20">
            <v>0</v>
          </cell>
        </row>
        <row r="21">
          <cell r="A21">
            <v>135</v>
          </cell>
          <cell r="B21">
            <v>52765</v>
          </cell>
          <cell r="C21">
            <v>52765</v>
          </cell>
          <cell r="D21">
            <v>52765</v>
          </cell>
        </row>
        <row r="22">
          <cell r="A22">
            <v>136</v>
          </cell>
          <cell r="B22">
            <v>0</v>
          </cell>
          <cell r="C22">
            <v>0</v>
          </cell>
          <cell r="D22">
            <v>0</v>
          </cell>
        </row>
        <row r="23">
          <cell r="A23">
            <v>141</v>
          </cell>
          <cell r="B23">
            <v>0</v>
          </cell>
          <cell r="C23">
            <v>0</v>
          </cell>
          <cell r="D23">
            <v>0</v>
          </cell>
        </row>
        <row r="24">
          <cell r="A24">
            <v>142</v>
          </cell>
          <cell r="B24">
            <v>103952187</v>
          </cell>
          <cell r="C24">
            <v>106207635</v>
          </cell>
          <cell r="D24">
            <v>121629313</v>
          </cell>
        </row>
        <row r="25">
          <cell r="A25">
            <v>143</v>
          </cell>
          <cell r="B25">
            <v>4506987</v>
          </cell>
          <cell r="C25">
            <v>4101815</v>
          </cell>
          <cell r="D25">
            <v>5649061</v>
          </cell>
        </row>
        <row r="26">
          <cell r="A26">
            <v>144</v>
          </cell>
          <cell r="B26">
            <v>-2402011</v>
          </cell>
          <cell r="C26">
            <v>-1760529</v>
          </cell>
          <cell r="D26">
            <v>-1636419</v>
          </cell>
        </row>
        <row r="27">
          <cell r="A27">
            <v>145</v>
          </cell>
          <cell r="B27">
            <v>0</v>
          </cell>
          <cell r="C27">
            <v>0</v>
          </cell>
          <cell r="D27">
            <v>0</v>
          </cell>
        </row>
        <row r="28">
          <cell r="A28">
            <v>146</v>
          </cell>
          <cell r="B28">
            <v>15661147</v>
          </cell>
          <cell r="C28">
            <v>15578559</v>
          </cell>
          <cell r="D28">
            <v>13470593</v>
          </cell>
        </row>
        <row r="29">
          <cell r="A29">
            <v>151</v>
          </cell>
          <cell r="B29">
            <v>28453553</v>
          </cell>
          <cell r="C29">
            <v>28569058</v>
          </cell>
          <cell r="D29">
            <v>36821815</v>
          </cell>
        </row>
        <row r="30">
          <cell r="A30">
            <v>152</v>
          </cell>
          <cell r="B30">
            <v>0</v>
          </cell>
          <cell r="C30">
            <v>0</v>
          </cell>
          <cell r="D30">
            <v>0</v>
          </cell>
        </row>
        <row r="31">
          <cell r="A31">
            <v>153</v>
          </cell>
          <cell r="B31">
            <v>0</v>
          </cell>
          <cell r="C31">
            <v>0</v>
          </cell>
          <cell r="D31">
            <v>0</v>
          </cell>
        </row>
        <row r="32">
          <cell r="A32">
            <v>154</v>
          </cell>
          <cell r="B32">
            <v>100600442</v>
          </cell>
          <cell r="C32">
            <v>102394343</v>
          </cell>
          <cell r="D32">
            <v>102419350</v>
          </cell>
        </row>
        <row r="33">
          <cell r="A33">
            <v>156</v>
          </cell>
          <cell r="B33">
            <v>0</v>
          </cell>
          <cell r="C33">
            <v>0</v>
          </cell>
          <cell r="D33">
            <v>0</v>
          </cell>
        </row>
        <row r="34">
          <cell r="A34">
            <v>158</v>
          </cell>
          <cell r="B34">
            <v>0</v>
          </cell>
          <cell r="C34">
            <v>0</v>
          </cell>
          <cell r="D34">
            <v>0</v>
          </cell>
        </row>
        <row r="35">
          <cell r="A35">
            <v>163</v>
          </cell>
          <cell r="B35">
            <v>0</v>
          </cell>
          <cell r="C35">
            <v>0</v>
          </cell>
          <cell r="D35">
            <v>0</v>
          </cell>
        </row>
        <row r="36">
          <cell r="A36">
            <v>165</v>
          </cell>
          <cell r="B36">
            <v>15232119</v>
          </cell>
          <cell r="C36">
            <v>15248096</v>
          </cell>
          <cell r="D36">
            <v>10638091</v>
          </cell>
        </row>
        <row r="37">
          <cell r="A37">
            <v>171</v>
          </cell>
          <cell r="B37">
            <v>0</v>
          </cell>
          <cell r="C37">
            <v>0</v>
          </cell>
          <cell r="D37">
            <v>0</v>
          </cell>
        </row>
        <row r="38">
          <cell r="A38">
            <v>173</v>
          </cell>
          <cell r="B38">
            <v>60173067</v>
          </cell>
          <cell r="C38">
            <v>54779598</v>
          </cell>
          <cell r="D38">
            <v>57023128</v>
          </cell>
        </row>
        <row r="39">
          <cell r="A39">
            <v>176</v>
          </cell>
          <cell r="B39">
            <v>0</v>
          </cell>
          <cell r="C39">
            <v>0</v>
          </cell>
          <cell r="D39">
            <v>0</v>
          </cell>
        </row>
        <row r="40">
          <cell r="A40">
            <v>181</v>
          </cell>
          <cell r="B40">
            <v>20792525</v>
          </cell>
          <cell r="C40">
            <v>21545502</v>
          </cell>
          <cell r="D40">
            <v>21425572</v>
          </cell>
        </row>
        <row r="41">
          <cell r="A41">
            <v>182</v>
          </cell>
          <cell r="B41">
            <v>367976871</v>
          </cell>
          <cell r="C41">
            <v>376405292</v>
          </cell>
          <cell r="D41">
            <v>391428751</v>
          </cell>
        </row>
        <row r="42">
          <cell r="A42">
            <v>183</v>
          </cell>
          <cell r="B42">
            <v>3858824</v>
          </cell>
          <cell r="C42">
            <v>3736492</v>
          </cell>
          <cell r="D42">
            <v>3761464</v>
          </cell>
        </row>
        <row r="43">
          <cell r="A43">
            <v>184</v>
          </cell>
          <cell r="B43">
            <v>30752</v>
          </cell>
          <cell r="C43">
            <v>28594</v>
          </cell>
          <cell r="D43">
            <v>20142</v>
          </cell>
        </row>
        <row r="44">
          <cell r="A44">
            <v>186</v>
          </cell>
          <cell r="B44">
            <v>10240740</v>
          </cell>
          <cell r="C44">
            <v>9925536</v>
          </cell>
          <cell r="D44">
            <v>13469050</v>
          </cell>
        </row>
        <row r="45">
          <cell r="A45">
            <v>187</v>
          </cell>
          <cell r="B45">
            <v>0</v>
          </cell>
          <cell r="C45">
            <v>0</v>
          </cell>
          <cell r="D45">
            <v>0</v>
          </cell>
        </row>
        <row r="46">
          <cell r="A46">
            <v>188</v>
          </cell>
          <cell r="B46">
            <v>0</v>
          </cell>
          <cell r="C46">
            <v>0</v>
          </cell>
          <cell r="D46">
            <v>0</v>
          </cell>
        </row>
        <row r="47">
          <cell r="A47">
            <v>189</v>
          </cell>
          <cell r="B47">
            <v>4647850</v>
          </cell>
          <cell r="C47">
            <v>3969871</v>
          </cell>
          <cell r="D47">
            <v>3712748</v>
          </cell>
        </row>
        <row r="48">
          <cell r="A48">
            <v>190</v>
          </cell>
          <cell r="B48">
            <v>607649564</v>
          </cell>
          <cell r="C48">
            <v>629468620</v>
          </cell>
          <cell r="D48">
            <v>590740796</v>
          </cell>
        </row>
        <row r="49">
          <cell r="A49">
            <v>201</v>
          </cell>
          <cell r="B49">
            <v>-119696788</v>
          </cell>
          <cell r="C49">
            <v>-119696788</v>
          </cell>
          <cell r="D49">
            <v>-119696788</v>
          </cell>
        </row>
        <row r="50">
          <cell r="A50">
            <v>204</v>
          </cell>
          <cell r="B50">
            <v>0</v>
          </cell>
          <cell r="C50">
            <v>0</v>
          </cell>
          <cell r="D50">
            <v>0</v>
          </cell>
        </row>
        <row r="51">
          <cell r="A51">
            <v>207</v>
          </cell>
          <cell r="B51">
            <v>0</v>
          </cell>
          <cell r="C51">
            <v>0</v>
          </cell>
          <cell r="D51">
            <v>0</v>
          </cell>
        </row>
        <row r="52">
          <cell r="A52">
            <v>210</v>
          </cell>
          <cell r="B52">
            <v>0</v>
          </cell>
          <cell r="C52">
            <v>0</v>
          </cell>
          <cell r="D52">
            <v>0</v>
          </cell>
        </row>
        <row r="53">
          <cell r="A53">
            <v>211</v>
          </cell>
          <cell r="B53">
            <v>-2955840249</v>
          </cell>
          <cell r="C53">
            <v>-2955840249</v>
          </cell>
          <cell r="D53">
            <v>-2763147942</v>
          </cell>
        </row>
        <row r="54">
          <cell r="A54">
            <v>214</v>
          </cell>
          <cell r="B54">
            <v>700921</v>
          </cell>
          <cell r="C54">
            <v>700921</v>
          </cell>
          <cell r="D54">
            <v>700921</v>
          </cell>
        </row>
        <row r="55">
          <cell r="A55">
            <v>216</v>
          </cell>
          <cell r="B55">
            <v>-193028802</v>
          </cell>
          <cell r="C55">
            <v>-182702539</v>
          </cell>
          <cell r="D55">
            <v>-213735035</v>
          </cell>
        </row>
        <row r="56">
          <cell r="A56">
            <v>219</v>
          </cell>
          <cell r="B56">
            <v>915827</v>
          </cell>
          <cell r="C56">
            <v>918876</v>
          </cell>
          <cell r="D56">
            <v>958842</v>
          </cell>
        </row>
        <row r="57">
          <cell r="A57">
            <v>221</v>
          </cell>
          <cell r="B57">
            <v>-2566730320</v>
          </cell>
          <cell r="C57">
            <v>-2566730320</v>
          </cell>
          <cell r="D57">
            <v>-2482114935</v>
          </cell>
        </row>
        <row r="58">
          <cell r="A58">
            <v>224</v>
          </cell>
          <cell r="B58">
            <v>0</v>
          </cell>
          <cell r="C58">
            <v>0</v>
          </cell>
          <cell r="D58">
            <v>0</v>
          </cell>
        </row>
        <row r="59">
          <cell r="A59">
            <v>225</v>
          </cell>
          <cell r="B59">
            <v>0</v>
          </cell>
          <cell r="C59">
            <v>0</v>
          </cell>
          <cell r="D59">
            <v>0</v>
          </cell>
        </row>
        <row r="60">
          <cell r="A60">
            <v>226</v>
          </cell>
          <cell r="B60">
            <v>8932133</v>
          </cell>
          <cell r="C60">
            <v>8947787</v>
          </cell>
          <cell r="D60">
            <v>8075608</v>
          </cell>
        </row>
        <row r="61">
          <cell r="A61">
            <v>227</v>
          </cell>
          <cell r="B61">
            <v>-26699066</v>
          </cell>
          <cell r="C61">
            <v>-26906052</v>
          </cell>
          <cell r="D61">
            <v>-23314331</v>
          </cell>
        </row>
        <row r="62">
          <cell r="A62">
            <v>228</v>
          </cell>
          <cell r="B62">
            <v>-240846584</v>
          </cell>
          <cell r="C62">
            <v>-243196301</v>
          </cell>
          <cell r="D62">
            <v>-248734797</v>
          </cell>
        </row>
        <row r="63">
          <cell r="A63">
            <v>229</v>
          </cell>
          <cell r="B63">
            <v>-4351280</v>
          </cell>
          <cell r="C63">
            <v>-3831528</v>
          </cell>
          <cell r="D63">
            <v>-4307077</v>
          </cell>
        </row>
        <row r="64">
          <cell r="A64">
            <v>230</v>
          </cell>
          <cell r="B64">
            <v>-41783447</v>
          </cell>
          <cell r="C64">
            <v>-45430745</v>
          </cell>
          <cell r="D64">
            <v>-53281029</v>
          </cell>
        </row>
        <row r="65">
          <cell r="A65">
            <v>231</v>
          </cell>
          <cell r="B65">
            <v>-312221033</v>
          </cell>
          <cell r="C65">
            <v>-304515107</v>
          </cell>
          <cell r="D65">
            <v>-215325780</v>
          </cell>
        </row>
        <row r="66">
          <cell r="A66">
            <v>232</v>
          </cell>
          <cell r="B66">
            <v>-146087477</v>
          </cell>
          <cell r="C66">
            <v>-143091303</v>
          </cell>
          <cell r="D66">
            <v>-154557110</v>
          </cell>
        </row>
        <row r="67">
          <cell r="A67">
            <v>233</v>
          </cell>
          <cell r="B67">
            <v>0</v>
          </cell>
          <cell r="C67">
            <v>0</v>
          </cell>
          <cell r="D67">
            <v>0</v>
          </cell>
        </row>
        <row r="68">
          <cell r="A68">
            <v>234</v>
          </cell>
          <cell r="B68">
            <v>-21327264</v>
          </cell>
          <cell r="C68">
            <v>-17483483</v>
          </cell>
          <cell r="D68">
            <v>-18047694</v>
          </cell>
        </row>
        <row r="69">
          <cell r="A69">
            <v>235</v>
          </cell>
          <cell r="B69">
            <v>-105347119</v>
          </cell>
          <cell r="C69">
            <v>-105556188</v>
          </cell>
          <cell r="D69">
            <v>-105610104</v>
          </cell>
        </row>
        <row r="70">
          <cell r="A70">
            <v>236</v>
          </cell>
          <cell r="B70">
            <v>-11366480</v>
          </cell>
          <cell r="C70">
            <v>-12089275</v>
          </cell>
          <cell r="D70">
            <v>-31385145</v>
          </cell>
        </row>
        <row r="71">
          <cell r="A71">
            <v>237</v>
          </cell>
          <cell r="B71">
            <v>-38599023</v>
          </cell>
          <cell r="C71">
            <v>-35108130</v>
          </cell>
          <cell r="D71">
            <v>-30473749</v>
          </cell>
        </row>
        <row r="72">
          <cell r="A72">
            <v>238</v>
          </cell>
          <cell r="B72">
            <v>0</v>
          </cell>
          <cell r="C72">
            <v>0</v>
          </cell>
          <cell r="D72">
            <v>0</v>
          </cell>
        </row>
        <row r="73">
          <cell r="A73">
            <v>241</v>
          </cell>
          <cell r="B73">
            <v>-5828356</v>
          </cell>
          <cell r="C73">
            <v>-6156254</v>
          </cell>
          <cell r="D73">
            <v>-7295192</v>
          </cell>
        </row>
        <row r="74">
          <cell r="A74">
            <v>242</v>
          </cell>
          <cell r="B74">
            <v>-39095602</v>
          </cell>
          <cell r="C74">
            <v>-36429407</v>
          </cell>
          <cell r="D74">
            <v>-33570076</v>
          </cell>
        </row>
        <row r="75">
          <cell r="A75">
            <v>243</v>
          </cell>
          <cell r="B75">
            <v>-1649869</v>
          </cell>
          <cell r="C75">
            <v>-1611988</v>
          </cell>
          <cell r="D75">
            <v>-1537760</v>
          </cell>
        </row>
        <row r="76">
          <cell r="A76">
            <v>245</v>
          </cell>
          <cell r="B76">
            <v>-484797</v>
          </cell>
          <cell r="C76">
            <v>-889419</v>
          </cell>
          <cell r="D76">
            <v>-634229</v>
          </cell>
        </row>
        <row r="77">
          <cell r="A77">
            <v>246</v>
          </cell>
          <cell r="B77">
            <v>0</v>
          </cell>
          <cell r="C77">
            <v>0</v>
          </cell>
          <cell r="D77">
            <v>0</v>
          </cell>
        </row>
        <row r="78">
          <cell r="A78">
            <v>247</v>
          </cell>
          <cell r="B78">
            <v>0</v>
          </cell>
          <cell r="C78">
            <v>0</v>
          </cell>
          <cell r="D78">
            <v>0</v>
          </cell>
        </row>
        <row r="79">
          <cell r="A79">
            <v>248</v>
          </cell>
          <cell r="B79">
            <v>0</v>
          </cell>
          <cell r="C79">
            <v>0</v>
          </cell>
          <cell r="D79">
            <v>0</v>
          </cell>
        </row>
        <row r="80">
          <cell r="A80">
            <v>249</v>
          </cell>
          <cell r="B80">
            <v>0</v>
          </cell>
          <cell r="C80">
            <v>0</v>
          </cell>
          <cell r="D80">
            <v>0</v>
          </cell>
        </row>
        <row r="81">
          <cell r="A81">
            <v>253</v>
          </cell>
          <cell r="B81">
            <v>-21501012</v>
          </cell>
          <cell r="C81">
            <v>-22980983</v>
          </cell>
          <cell r="D81">
            <v>-24665996</v>
          </cell>
        </row>
        <row r="82">
          <cell r="A82">
            <v>254</v>
          </cell>
          <cell r="B82">
            <v>-666310744</v>
          </cell>
          <cell r="C82">
            <v>-667401815</v>
          </cell>
          <cell r="D82">
            <v>-658418971</v>
          </cell>
        </row>
        <row r="83">
          <cell r="A83">
            <v>255</v>
          </cell>
          <cell r="B83">
            <v>-193000522</v>
          </cell>
          <cell r="C83">
            <v>-207617423</v>
          </cell>
          <cell r="D83">
            <v>-178989750</v>
          </cell>
        </row>
        <row r="84">
          <cell r="A84">
            <v>256</v>
          </cell>
          <cell r="B84">
            <v>0</v>
          </cell>
          <cell r="C84">
            <v>0</v>
          </cell>
          <cell r="D84">
            <v>-5924</v>
          </cell>
        </row>
        <row r="85">
          <cell r="A85">
            <v>257</v>
          </cell>
          <cell r="B85">
            <v>0</v>
          </cell>
          <cell r="C85">
            <v>0</v>
          </cell>
          <cell r="D85">
            <v>0</v>
          </cell>
        </row>
        <row r="86">
          <cell r="A86">
            <v>262</v>
          </cell>
          <cell r="B86">
            <v>0</v>
          </cell>
          <cell r="C86">
            <v>0</v>
          </cell>
          <cell r="D86">
            <v>0</v>
          </cell>
        </row>
        <row r="87">
          <cell r="A87">
            <v>281</v>
          </cell>
          <cell r="B87">
            <v>-52368371</v>
          </cell>
          <cell r="C87">
            <v>-52450113</v>
          </cell>
          <cell r="D87">
            <v>-53250372</v>
          </cell>
        </row>
        <row r="88">
          <cell r="A88">
            <v>282</v>
          </cell>
          <cell r="B88">
            <v>-1199663716</v>
          </cell>
          <cell r="C88">
            <v>-1198404482</v>
          </cell>
          <cell r="D88">
            <v>-1167947344</v>
          </cell>
        </row>
        <row r="89">
          <cell r="A89">
            <v>283</v>
          </cell>
          <cell r="B89">
            <v>5386234</v>
          </cell>
          <cell r="C89">
            <v>5167303</v>
          </cell>
          <cell r="D89">
            <v>9172304</v>
          </cell>
        </row>
        <row r="90">
          <cell r="A90">
            <v>299</v>
          </cell>
          <cell r="B90">
            <v>0</v>
          </cell>
          <cell r="C90">
            <v>0</v>
          </cell>
          <cell r="D90">
            <v>0</v>
          </cell>
        </row>
        <row r="91">
          <cell r="A91">
            <v>10100</v>
          </cell>
          <cell r="B91">
            <v>9072444461</v>
          </cell>
          <cell r="C91">
            <v>9034178921</v>
          </cell>
          <cell r="D91">
            <v>8872207745</v>
          </cell>
        </row>
        <row r="92">
          <cell r="A92">
            <v>10102</v>
          </cell>
          <cell r="B92">
            <v>27422210</v>
          </cell>
          <cell r="C92">
            <v>27599990</v>
          </cell>
          <cell r="D92">
            <v>24089034</v>
          </cell>
        </row>
        <row r="93">
          <cell r="A93">
            <v>10120</v>
          </cell>
          <cell r="B93">
            <v>0</v>
          </cell>
          <cell r="C93">
            <v>0</v>
          </cell>
          <cell r="D93">
            <v>0</v>
          </cell>
        </row>
        <row r="94">
          <cell r="A94">
            <v>10200</v>
          </cell>
          <cell r="B94">
            <v>0</v>
          </cell>
          <cell r="C94">
            <v>0</v>
          </cell>
          <cell r="D94">
            <v>0</v>
          </cell>
        </row>
        <row r="95">
          <cell r="A95">
            <v>10201</v>
          </cell>
          <cell r="B95">
            <v>0</v>
          </cell>
          <cell r="C95">
            <v>0</v>
          </cell>
          <cell r="D95">
            <v>0</v>
          </cell>
        </row>
        <row r="96">
          <cell r="A96">
            <v>10202</v>
          </cell>
          <cell r="B96">
            <v>0</v>
          </cell>
          <cell r="C96">
            <v>0</v>
          </cell>
          <cell r="D96">
            <v>0</v>
          </cell>
        </row>
        <row r="97">
          <cell r="A97">
            <v>10500</v>
          </cell>
          <cell r="B97">
            <v>44325507</v>
          </cell>
          <cell r="C97">
            <v>44325507</v>
          </cell>
          <cell r="D97">
            <v>43854816</v>
          </cell>
        </row>
        <row r="98">
          <cell r="A98">
            <v>10501</v>
          </cell>
          <cell r="B98">
            <v>0</v>
          </cell>
          <cell r="C98">
            <v>0</v>
          </cell>
          <cell r="D98">
            <v>0</v>
          </cell>
        </row>
        <row r="99">
          <cell r="A99">
            <v>10502</v>
          </cell>
          <cell r="B99">
            <v>0</v>
          </cell>
          <cell r="C99">
            <v>0</v>
          </cell>
          <cell r="D99">
            <v>0</v>
          </cell>
        </row>
        <row r="100">
          <cell r="A100">
            <v>10503</v>
          </cell>
          <cell r="B100">
            <v>0</v>
          </cell>
          <cell r="C100">
            <v>0</v>
          </cell>
          <cell r="D100">
            <v>0</v>
          </cell>
        </row>
        <row r="101">
          <cell r="A101">
            <v>10504</v>
          </cell>
          <cell r="B101">
            <v>0</v>
          </cell>
          <cell r="C101">
            <v>0</v>
          </cell>
          <cell r="D101">
            <v>0</v>
          </cell>
        </row>
        <row r="102">
          <cell r="A102">
            <v>10505</v>
          </cell>
          <cell r="B102">
            <v>0</v>
          </cell>
          <cell r="C102">
            <v>0</v>
          </cell>
          <cell r="D102">
            <v>0</v>
          </cell>
        </row>
        <row r="103">
          <cell r="A103">
            <v>10506</v>
          </cell>
          <cell r="B103">
            <v>0</v>
          </cell>
          <cell r="C103">
            <v>0</v>
          </cell>
          <cell r="D103">
            <v>0</v>
          </cell>
        </row>
        <row r="104">
          <cell r="A104">
            <v>10507</v>
          </cell>
          <cell r="B104">
            <v>0</v>
          </cell>
          <cell r="C104">
            <v>0</v>
          </cell>
          <cell r="D104">
            <v>0</v>
          </cell>
        </row>
        <row r="105">
          <cell r="A105">
            <v>10508</v>
          </cell>
          <cell r="B105">
            <v>0</v>
          </cell>
          <cell r="C105">
            <v>0</v>
          </cell>
          <cell r="D105">
            <v>0</v>
          </cell>
        </row>
        <row r="106">
          <cell r="A106">
            <v>10509</v>
          </cell>
          <cell r="B106">
            <v>0</v>
          </cell>
          <cell r="C106">
            <v>0</v>
          </cell>
          <cell r="D106">
            <v>0</v>
          </cell>
        </row>
        <row r="107">
          <cell r="A107">
            <v>10510</v>
          </cell>
          <cell r="B107">
            <v>0</v>
          </cell>
          <cell r="C107">
            <v>0</v>
          </cell>
          <cell r="D107">
            <v>0</v>
          </cell>
        </row>
        <row r="108">
          <cell r="A108">
            <v>10511</v>
          </cell>
          <cell r="B108">
            <v>0</v>
          </cell>
          <cell r="C108">
            <v>0</v>
          </cell>
          <cell r="D108">
            <v>0</v>
          </cell>
        </row>
        <row r="109">
          <cell r="A109">
            <v>10512</v>
          </cell>
          <cell r="B109">
            <v>0</v>
          </cell>
          <cell r="C109">
            <v>0</v>
          </cell>
          <cell r="D109">
            <v>0</v>
          </cell>
        </row>
        <row r="110">
          <cell r="A110">
            <v>10513</v>
          </cell>
          <cell r="B110">
            <v>0</v>
          </cell>
          <cell r="C110">
            <v>0</v>
          </cell>
          <cell r="D110">
            <v>0</v>
          </cell>
        </row>
        <row r="111">
          <cell r="A111">
            <v>10514</v>
          </cell>
          <cell r="B111">
            <v>0</v>
          </cell>
          <cell r="C111">
            <v>0</v>
          </cell>
          <cell r="D111">
            <v>0</v>
          </cell>
        </row>
        <row r="112">
          <cell r="A112">
            <v>10515</v>
          </cell>
          <cell r="B112">
            <v>0</v>
          </cell>
          <cell r="C112">
            <v>0</v>
          </cell>
          <cell r="D112">
            <v>0</v>
          </cell>
        </row>
        <row r="113">
          <cell r="A113">
            <v>10516</v>
          </cell>
          <cell r="B113">
            <v>0</v>
          </cell>
          <cell r="C113">
            <v>0</v>
          </cell>
          <cell r="D113">
            <v>0</v>
          </cell>
        </row>
        <row r="114">
          <cell r="A114">
            <v>10517</v>
          </cell>
          <cell r="B114">
            <v>0</v>
          </cell>
          <cell r="C114">
            <v>0</v>
          </cell>
          <cell r="D114">
            <v>0</v>
          </cell>
        </row>
        <row r="115">
          <cell r="A115">
            <v>10518</v>
          </cell>
          <cell r="B115">
            <v>0</v>
          </cell>
          <cell r="C115">
            <v>0</v>
          </cell>
          <cell r="D115">
            <v>0</v>
          </cell>
        </row>
        <row r="116">
          <cell r="A116">
            <v>10519</v>
          </cell>
          <cell r="B116">
            <v>0</v>
          </cell>
          <cell r="C116">
            <v>0</v>
          </cell>
          <cell r="D116">
            <v>0</v>
          </cell>
        </row>
        <row r="117">
          <cell r="A117">
            <v>10520</v>
          </cell>
          <cell r="B117">
            <v>0</v>
          </cell>
          <cell r="C117">
            <v>0</v>
          </cell>
          <cell r="D117">
            <v>0</v>
          </cell>
        </row>
        <row r="118">
          <cell r="A118">
            <v>10521</v>
          </cell>
          <cell r="B118">
            <v>0</v>
          </cell>
          <cell r="C118">
            <v>0</v>
          </cell>
          <cell r="D118">
            <v>0</v>
          </cell>
        </row>
        <row r="119">
          <cell r="A119">
            <v>10522</v>
          </cell>
          <cell r="B119">
            <v>0</v>
          </cell>
          <cell r="C119">
            <v>0</v>
          </cell>
          <cell r="D119">
            <v>0</v>
          </cell>
        </row>
        <row r="120">
          <cell r="A120">
            <v>10523</v>
          </cell>
          <cell r="B120">
            <v>0</v>
          </cell>
          <cell r="C120">
            <v>0</v>
          </cell>
          <cell r="D120">
            <v>0</v>
          </cell>
        </row>
        <row r="121">
          <cell r="A121">
            <v>10524</v>
          </cell>
          <cell r="B121">
            <v>0</v>
          </cell>
          <cell r="C121">
            <v>0</v>
          </cell>
          <cell r="D121">
            <v>0</v>
          </cell>
        </row>
        <row r="122">
          <cell r="A122">
            <v>10525</v>
          </cell>
          <cell r="B122">
            <v>0</v>
          </cell>
          <cell r="C122">
            <v>0</v>
          </cell>
          <cell r="D122">
            <v>0</v>
          </cell>
        </row>
        <row r="123">
          <cell r="A123">
            <v>10526</v>
          </cell>
          <cell r="B123">
            <v>0</v>
          </cell>
          <cell r="C123">
            <v>0</v>
          </cell>
          <cell r="D123">
            <v>0</v>
          </cell>
        </row>
        <row r="124">
          <cell r="A124">
            <v>10527</v>
          </cell>
          <cell r="B124">
            <v>0</v>
          </cell>
          <cell r="C124">
            <v>0</v>
          </cell>
          <cell r="D124">
            <v>0</v>
          </cell>
        </row>
        <row r="125">
          <cell r="A125">
            <v>10528</v>
          </cell>
          <cell r="B125">
            <v>0</v>
          </cell>
          <cell r="C125">
            <v>0</v>
          </cell>
          <cell r="D125">
            <v>0</v>
          </cell>
        </row>
        <row r="126">
          <cell r="A126">
            <v>10529</v>
          </cell>
          <cell r="B126">
            <v>0</v>
          </cell>
          <cell r="C126">
            <v>0</v>
          </cell>
          <cell r="D126">
            <v>0</v>
          </cell>
        </row>
        <row r="127">
          <cell r="A127">
            <v>10530</v>
          </cell>
          <cell r="B127">
            <v>0</v>
          </cell>
          <cell r="C127">
            <v>0</v>
          </cell>
          <cell r="D127">
            <v>0</v>
          </cell>
        </row>
        <row r="128">
          <cell r="A128">
            <v>10531</v>
          </cell>
          <cell r="B128">
            <v>0</v>
          </cell>
          <cell r="C128">
            <v>0</v>
          </cell>
          <cell r="D128">
            <v>0</v>
          </cell>
        </row>
        <row r="129">
          <cell r="A129">
            <v>10532</v>
          </cell>
          <cell r="B129">
            <v>0</v>
          </cell>
          <cell r="C129">
            <v>0</v>
          </cell>
          <cell r="D129">
            <v>0</v>
          </cell>
        </row>
        <row r="130">
          <cell r="A130">
            <v>10533</v>
          </cell>
          <cell r="B130">
            <v>0</v>
          </cell>
          <cell r="C130">
            <v>0</v>
          </cell>
          <cell r="D130">
            <v>0</v>
          </cell>
        </row>
        <row r="131">
          <cell r="A131">
            <v>10534</v>
          </cell>
          <cell r="B131">
            <v>0</v>
          </cell>
          <cell r="C131">
            <v>0</v>
          </cell>
          <cell r="D131">
            <v>0</v>
          </cell>
        </row>
        <row r="132">
          <cell r="A132">
            <v>10535</v>
          </cell>
          <cell r="B132">
            <v>0</v>
          </cell>
          <cell r="C132">
            <v>0</v>
          </cell>
          <cell r="D132">
            <v>0</v>
          </cell>
        </row>
        <row r="133">
          <cell r="A133">
            <v>10536</v>
          </cell>
          <cell r="B133">
            <v>0</v>
          </cell>
          <cell r="C133">
            <v>0</v>
          </cell>
          <cell r="D133">
            <v>0</v>
          </cell>
        </row>
        <row r="134">
          <cell r="A134">
            <v>10537</v>
          </cell>
          <cell r="B134">
            <v>0</v>
          </cell>
          <cell r="C134">
            <v>0</v>
          </cell>
          <cell r="D134">
            <v>0</v>
          </cell>
        </row>
        <row r="135">
          <cell r="A135">
            <v>10538</v>
          </cell>
          <cell r="B135">
            <v>0</v>
          </cell>
          <cell r="C135">
            <v>0</v>
          </cell>
          <cell r="D135">
            <v>0</v>
          </cell>
        </row>
        <row r="136">
          <cell r="A136">
            <v>10539</v>
          </cell>
          <cell r="B136">
            <v>0</v>
          </cell>
          <cell r="C136">
            <v>0</v>
          </cell>
          <cell r="D136">
            <v>0</v>
          </cell>
        </row>
        <row r="137">
          <cell r="A137">
            <v>10540</v>
          </cell>
          <cell r="B137">
            <v>0</v>
          </cell>
          <cell r="C137">
            <v>0</v>
          </cell>
          <cell r="D137">
            <v>0</v>
          </cell>
        </row>
        <row r="138">
          <cell r="A138">
            <v>10541</v>
          </cell>
          <cell r="B138">
            <v>0</v>
          </cell>
          <cell r="C138">
            <v>0</v>
          </cell>
          <cell r="D138">
            <v>0</v>
          </cell>
        </row>
        <row r="139">
          <cell r="A139">
            <v>10542</v>
          </cell>
          <cell r="B139">
            <v>0</v>
          </cell>
          <cell r="C139">
            <v>0</v>
          </cell>
          <cell r="D139">
            <v>0</v>
          </cell>
        </row>
        <row r="140">
          <cell r="A140">
            <v>10543</v>
          </cell>
          <cell r="B140">
            <v>0</v>
          </cell>
          <cell r="C140">
            <v>0</v>
          </cell>
          <cell r="D140">
            <v>0</v>
          </cell>
        </row>
        <row r="141">
          <cell r="A141">
            <v>10544</v>
          </cell>
          <cell r="B141">
            <v>0</v>
          </cell>
          <cell r="C141">
            <v>0</v>
          </cell>
          <cell r="D141">
            <v>0</v>
          </cell>
        </row>
        <row r="142">
          <cell r="A142">
            <v>10545</v>
          </cell>
          <cell r="B142">
            <v>0</v>
          </cell>
          <cell r="C142">
            <v>0</v>
          </cell>
          <cell r="D142">
            <v>0</v>
          </cell>
        </row>
        <row r="143">
          <cell r="A143">
            <v>10546</v>
          </cell>
          <cell r="B143">
            <v>0</v>
          </cell>
          <cell r="C143">
            <v>0</v>
          </cell>
          <cell r="D143">
            <v>0</v>
          </cell>
        </row>
        <row r="144">
          <cell r="A144">
            <v>10547</v>
          </cell>
          <cell r="B144">
            <v>0</v>
          </cell>
          <cell r="C144">
            <v>0</v>
          </cell>
          <cell r="D144">
            <v>0</v>
          </cell>
        </row>
        <row r="145">
          <cell r="A145">
            <v>10548</v>
          </cell>
          <cell r="B145">
            <v>0</v>
          </cell>
          <cell r="C145">
            <v>0</v>
          </cell>
          <cell r="D145">
            <v>0</v>
          </cell>
        </row>
        <row r="146">
          <cell r="A146">
            <v>10549</v>
          </cell>
          <cell r="B146">
            <v>0</v>
          </cell>
          <cell r="C146">
            <v>0</v>
          </cell>
          <cell r="D146">
            <v>0</v>
          </cell>
        </row>
        <row r="147">
          <cell r="A147">
            <v>10550</v>
          </cell>
          <cell r="B147">
            <v>0</v>
          </cell>
          <cell r="C147">
            <v>0</v>
          </cell>
          <cell r="D147">
            <v>0</v>
          </cell>
        </row>
        <row r="148">
          <cell r="A148">
            <v>10551</v>
          </cell>
          <cell r="B148">
            <v>0</v>
          </cell>
          <cell r="C148">
            <v>0</v>
          </cell>
          <cell r="D148">
            <v>0</v>
          </cell>
        </row>
        <row r="149">
          <cell r="A149">
            <v>10552</v>
          </cell>
          <cell r="B149">
            <v>0</v>
          </cell>
          <cell r="C149">
            <v>0</v>
          </cell>
          <cell r="D149">
            <v>0</v>
          </cell>
        </row>
        <row r="150">
          <cell r="A150">
            <v>10553</v>
          </cell>
          <cell r="B150">
            <v>0</v>
          </cell>
          <cell r="C150">
            <v>0</v>
          </cell>
          <cell r="D150">
            <v>0</v>
          </cell>
        </row>
        <row r="151">
          <cell r="A151">
            <v>10556</v>
          </cell>
          <cell r="B151">
            <v>0</v>
          </cell>
          <cell r="C151">
            <v>0</v>
          </cell>
          <cell r="D151">
            <v>0</v>
          </cell>
        </row>
        <row r="152">
          <cell r="A152">
            <v>10557</v>
          </cell>
          <cell r="B152">
            <v>0</v>
          </cell>
          <cell r="C152">
            <v>0</v>
          </cell>
          <cell r="D152">
            <v>0</v>
          </cell>
        </row>
        <row r="153">
          <cell r="A153">
            <v>10558</v>
          </cell>
          <cell r="B153">
            <v>0</v>
          </cell>
          <cell r="C153">
            <v>0</v>
          </cell>
          <cell r="D153">
            <v>0</v>
          </cell>
        </row>
        <row r="154">
          <cell r="A154">
            <v>10559</v>
          </cell>
          <cell r="B154">
            <v>0</v>
          </cell>
          <cell r="C154">
            <v>0</v>
          </cell>
          <cell r="D154">
            <v>0</v>
          </cell>
        </row>
        <row r="155">
          <cell r="A155">
            <v>10560</v>
          </cell>
          <cell r="B155">
            <v>0</v>
          </cell>
          <cell r="C155">
            <v>0</v>
          </cell>
          <cell r="D155">
            <v>0</v>
          </cell>
        </row>
        <row r="156">
          <cell r="A156">
            <v>10561</v>
          </cell>
          <cell r="B156">
            <v>0</v>
          </cell>
          <cell r="C156">
            <v>0</v>
          </cell>
          <cell r="D156">
            <v>0</v>
          </cell>
        </row>
        <row r="157">
          <cell r="A157">
            <v>10562</v>
          </cell>
          <cell r="B157">
            <v>0</v>
          </cell>
          <cell r="C157">
            <v>0</v>
          </cell>
          <cell r="D157">
            <v>0</v>
          </cell>
        </row>
        <row r="158">
          <cell r="A158">
            <v>10563</v>
          </cell>
          <cell r="B158">
            <v>0</v>
          </cell>
          <cell r="C158">
            <v>0</v>
          </cell>
          <cell r="D158">
            <v>0</v>
          </cell>
        </row>
        <row r="159">
          <cell r="A159">
            <v>10564</v>
          </cell>
          <cell r="B159">
            <v>0</v>
          </cell>
          <cell r="C159">
            <v>0</v>
          </cell>
          <cell r="D159">
            <v>0</v>
          </cell>
        </row>
        <row r="160">
          <cell r="A160">
            <v>10565</v>
          </cell>
          <cell r="B160">
            <v>0</v>
          </cell>
          <cell r="C160">
            <v>0</v>
          </cell>
          <cell r="D160">
            <v>0</v>
          </cell>
        </row>
        <row r="161">
          <cell r="A161">
            <v>10567</v>
          </cell>
          <cell r="B161">
            <v>0</v>
          </cell>
          <cell r="C161">
            <v>0</v>
          </cell>
          <cell r="D161">
            <v>0</v>
          </cell>
        </row>
        <row r="162">
          <cell r="A162">
            <v>10569</v>
          </cell>
          <cell r="B162">
            <v>0</v>
          </cell>
          <cell r="C162">
            <v>0</v>
          </cell>
          <cell r="D162">
            <v>0</v>
          </cell>
        </row>
        <row r="163">
          <cell r="A163">
            <v>10570</v>
          </cell>
          <cell r="B163">
            <v>0</v>
          </cell>
          <cell r="C163">
            <v>0</v>
          </cell>
          <cell r="D163">
            <v>0</v>
          </cell>
        </row>
        <row r="164">
          <cell r="A164">
            <v>10571</v>
          </cell>
          <cell r="B164">
            <v>0</v>
          </cell>
          <cell r="C164">
            <v>0</v>
          </cell>
          <cell r="D164">
            <v>0</v>
          </cell>
        </row>
        <row r="165">
          <cell r="A165">
            <v>10572</v>
          </cell>
          <cell r="B165">
            <v>0</v>
          </cell>
          <cell r="C165">
            <v>0</v>
          </cell>
          <cell r="D165">
            <v>0</v>
          </cell>
        </row>
        <row r="166">
          <cell r="A166">
            <v>10573</v>
          </cell>
          <cell r="B166">
            <v>0</v>
          </cell>
          <cell r="C166">
            <v>0</v>
          </cell>
          <cell r="D166">
            <v>0</v>
          </cell>
        </row>
        <row r="167">
          <cell r="A167">
            <v>10592</v>
          </cell>
          <cell r="B167">
            <v>0</v>
          </cell>
          <cell r="C167">
            <v>0</v>
          </cell>
          <cell r="D167">
            <v>0</v>
          </cell>
        </row>
        <row r="168">
          <cell r="A168">
            <v>10598</v>
          </cell>
          <cell r="B168">
            <v>0</v>
          </cell>
          <cell r="C168">
            <v>0</v>
          </cell>
          <cell r="D168">
            <v>0</v>
          </cell>
        </row>
        <row r="169">
          <cell r="A169">
            <v>10600</v>
          </cell>
          <cell r="B169">
            <v>733511033</v>
          </cell>
          <cell r="C169">
            <v>754848698</v>
          </cell>
          <cell r="D169">
            <v>666517887</v>
          </cell>
        </row>
        <row r="170">
          <cell r="A170">
            <v>10700</v>
          </cell>
          <cell r="B170">
            <v>936754971</v>
          </cell>
          <cell r="C170">
            <v>911441332</v>
          </cell>
          <cell r="D170">
            <v>701180395</v>
          </cell>
        </row>
        <row r="171">
          <cell r="A171">
            <v>10703</v>
          </cell>
          <cell r="B171">
            <v>0</v>
          </cell>
          <cell r="C171">
            <v>0</v>
          </cell>
          <cell r="D171">
            <v>0</v>
          </cell>
        </row>
        <row r="172">
          <cell r="A172">
            <v>10704</v>
          </cell>
          <cell r="B172">
            <v>0</v>
          </cell>
          <cell r="C172">
            <v>0</v>
          </cell>
          <cell r="D172">
            <v>0</v>
          </cell>
        </row>
        <row r="173">
          <cell r="A173">
            <v>10705</v>
          </cell>
          <cell r="B173">
            <v>0</v>
          </cell>
          <cell r="C173">
            <v>0</v>
          </cell>
          <cell r="D173">
            <v>0</v>
          </cell>
        </row>
        <row r="174">
          <cell r="A174">
            <v>10801</v>
          </cell>
          <cell r="B174">
            <v>-3198652070</v>
          </cell>
          <cell r="C174">
            <v>-3191566968</v>
          </cell>
          <cell r="D174">
            <v>-3092437071</v>
          </cell>
        </row>
        <row r="175">
          <cell r="A175">
            <v>10802</v>
          </cell>
          <cell r="B175">
            <v>51155869</v>
          </cell>
          <cell r="C175">
            <v>50947267</v>
          </cell>
          <cell r="D175">
            <v>37697186</v>
          </cell>
        </row>
        <row r="176">
          <cell r="A176">
            <v>10803</v>
          </cell>
          <cell r="B176">
            <v>0</v>
          </cell>
          <cell r="C176">
            <v>0</v>
          </cell>
          <cell r="D176">
            <v>0</v>
          </cell>
        </row>
        <row r="177">
          <cell r="A177">
            <v>10804</v>
          </cell>
          <cell r="B177">
            <v>0</v>
          </cell>
          <cell r="C177">
            <v>0</v>
          </cell>
          <cell r="D177">
            <v>0</v>
          </cell>
        </row>
        <row r="178">
          <cell r="A178">
            <v>10805</v>
          </cell>
          <cell r="B178">
            <v>0</v>
          </cell>
          <cell r="C178">
            <v>0</v>
          </cell>
          <cell r="D178">
            <v>0</v>
          </cell>
        </row>
        <row r="179">
          <cell r="A179">
            <v>10808</v>
          </cell>
          <cell r="B179">
            <v>16030818</v>
          </cell>
          <cell r="C179">
            <v>16011043</v>
          </cell>
          <cell r="D179">
            <v>16259486</v>
          </cell>
        </row>
        <row r="180">
          <cell r="A180">
            <v>10809</v>
          </cell>
          <cell r="B180">
            <v>-16030818</v>
          </cell>
          <cell r="C180">
            <v>-16011043</v>
          </cell>
          <cell r="D180">
            <v>-16259486</v>
          </cell>
        </row>
        <row r="181">
          <cell r="A181">
            <v>10810</v>
          </cell>
          <cell r="B181">
            <v>304585541</v>
          </cell>
          <cell r="C181">
            <v>304209811</v>
          </cell>
          <cell r="D181">
            <v>308930243</v>
          </cell>
        </row>
        <row r="182">
          <cell r="A182">
            <v>10811</v>
          </cell>
          <cell r="B182">
            <v>-304585541</v>
          </cell>
          <cell r="C182">
            <v>-304209811</v>
          </cell>
          <cell r="D182">
            <v>-308930243</v>
          </cell>
        </row>
        <row r="183">
          <cell r="A183">
            <v>10820</v>
          </cell>
          <cell r="B183">
            <v>0</v>
          </cell>
          <cell r="C183">
            <v>0</v>
          </cell>
          <cell r="D183">
            <v>0</v>
          </cell>
        </row>
        <row r="184">
          <cell r="A184">
            <v>10850</v>
          </cell>
          <cell r="B184">
            <v>0</v>
          </cell>
          <cell r="C184">
            <v>0</v>
          </cell>
          <cell r="D184">
            <v>0</v>
          </cell>
        </row>
        <row r="185">
          <cell r="A185">
            <v>10851</v>
          </cell>
          <cell r="B185">
            <v>0</v>
          </cell>
          <cell r="C185">
            <v>0</v>
          </cell>
          <cell r="D185">
            <v>0</v>
          </cell>
        </row>
        <row r="186">
          <cell r="A186">
            <v>10852</v>
          </cell>
          <cell r="B186">
            <v>0</v>
          </cell>
          <cell r="C186">
            <v>0</v>
          </cell>
          <cell r="D186">
            <v>0</v>
          </cell>
        </row>
        <row r="187">
          <cell r="A187">
            <v>10853</v>
          </cell>
          <cell r="B187">
            <v>0</v>
          </cell>
          <cell r="C187">
            <v>0</v>
          </cell>
          <cell r="D187">
            <v>0</v>
          </cell>
        </row>
        <row r="188">
          <cell r="A188">
            <v>10854</v>
          </cell>
          <cell r="B188">
            <v>0</v>
          </cell>
          <cell r="C188">
            <v>0</v>
          </cell>
          <cell r="D188">
            <v>0</v>
          </cell>
        </row>
        <row r="189">
          <cell r="A189">
            <v>10855</v>
          </cell>
          <cell r="B189">
            <v>0</v>
          </cell>
          <cell r="C189">
            <v>0</v>
          </cell>
          <cell r="D189">
            <v>0</v>
          </cell>
        </row>
        <row r="190">
          <cell r="A190">
            <v>10856</v>
          </cell>
          <cell r="B190">
            <v>0</v>
          </cell>
          <cell r="C190">
            <v>0</v>
          </cell>
          <cell r="D190">
            <v>0</v>
          </cell>
        </row>
        <row r="191">
          <cell r="A191">
            <v>11100</v>
          </cell>
          <cell r="B191">
            <v>-87022510</v>
          </cell>
          <cell r="C191">
            <v>-86361211</v>
          </cell>
          <cell r="D191">
            <v>-78292218</v>
          </cell>
        </row>
        <row r="192">
          <cell r="A192">
            <v>11401</v>
          </cell>
          <cell r="B192">
            <v>7484823</v>
          </cell>
          <cell r="C192">
            <v>7484823</v>
          </cell>
          <cell r="D192">
            <v>7484823</v>
          </cell>
        </row>
        <row r="193">
          <cell r="A193">
            <v>0</v>
          </cell>
          <cell r="B193">
            <v>-5759000</v>
          </cell>
          <cell r="C193">
            <v>-5749137</v>
          </cell>
          <cell r="D193">
            <v>-5640645</v>
          </cell>
        </row>
        <row r="194">
          <cell r="A194">
            <v>11402</v>
          </cell>
          <cell r="B194">
            <v>0</v>
          </cell>
          <cell r="C194">
            <v>0</v>
          </cell>
          <cell r="D194">
            <v>0</v>
          </cell>
        </row>
        <row r="195">
          <cell r="A195">
            <v>11403</v>
          </cell>
          <cell r="B195">
            <v>0</v>
          </cell>
          <cell r="C195">
            <v>0</v>
          </cell>
          <cell r="D195">
            <v>0</v>
          </cell>
        </row>
        <row r="196">
          <cell r="A196">
            <v>11501</v>
          </cell>
          <cell r="B196">
            <v>0</v>
          </cell>
          <cell r="C196">
            <v>0</v>
          </cell>
          <cell r="D196">
            <v>0</v>
          </cell>
        </row>
        <row r="197">
          <cell r="A197">
            <v>12100</v>
          </cell>
          <cell r="B197">
            <v>13502896</v>
          </cell>
          <cell r="C197">
            <v>13497737</v>
          </cell>
          <cell r="D197">
            <v>13078483</v>
          </cell>
        </row>
        <row r="198">
          <cell r="A198">
            <v>12102</v>
          </cell>
          <cell r="B198">
            <v>0</v>
          </cell>
          <cell r="C198">
            <v>0</v>
          </cell>
          <cell r="D198">
            <v>0</v>
          </cell>
        </row>
        <row r="199">
          <cell r="A199">
            <v>12103</v>
          </cell>
          <cell r="B199">
            <v>0</v>
          </cell>
          <cell r="C199">
            <v>0</v>
          </cell>
          <cell r="D199">
            <v>0</v>
          </cell>
        </row>
        <row r="200">
          <cell r="A200">
            <v>12105</v>
          </cell>
          <cell r="B200">
            <v>0</v>
          </cell>
          <cell r="C200">
            <v>0</v>
          </cell>
          <cell r="D200">
            <v>0</v>
          </cell>
        </row>
        <row r="201">
          <cell r="A201">
            <v>12106</v>
          </cell>
          <cell r="B201">
            <v>0</v>
          </cell>
          <cell r="C201">
            <v>0</v>
          </cell>
          <cell r="D201">
            <v>0</v>
          </cell>
        </row>
        <row r="202">
          <cell r="A202">
            <v>12107</v>
          </cell>
          <cell r="B202">
            <v>0</v>
          </cell>
          <cell r="C202">
            <v>0</v>
          </cell>
          <cell r="D202">
            <v>0</v>
          </cell>
        </row>
        <row r="203">
          <cell r="A203">
            <v>12108</v>
          </cell>
          <cell r="B203">
            <v>0</v>
          </cell>
          <cell r="C203">
            <v>0</v>
          </cell>
          <cell r="D203">
            <v>0</v>
          </cell>
        </row>
        <row r="204">
          <cell r="A204">
            <v>12109</v>
          </cell>
          <cell r="B204">
            <v>0</v>
          </cell>
          <cell r="C204">
            <v>0</v>
          </cell>
          <cell r="D204">
            <v>0</v>
          </cell>
        </row>
        <row r="205">
          <cell r="A205">
            <v>12111</v>
          </cell>
          <cell r="B205">
            <v>0</v>
          </cell>
          <cell r="C205">
            <v>0</v>
          </cell>
          <cell r="D205">
            <v>0</v>
          </cell>
        </row>
        <row r="206">
          <cell r="A206">
            <v>12112</v>
          </cell>
          <cell r="B206">
            <v>0</v>
          </cell>
          <cell r="C206">
            <v>0</v>
          </cell>
          <cell r="D206">
            <v>0</v>
          </cell>
        </row>
        <row r="207">
          <cell r="A207">
            <v>12114</v>
          </cell>
          <cell r="B207">
            <v>0</v>
          </cell>
          <cell r="C207">
            <v>0</v>
          </cell>
          <cell r="D207">
            <v>0</v>
          </cell>
        </row>
        <row r="208">
          <cell r="A208">
            <v>12115</v>
          </cell>
          <cell r="B208">
            <v>0</v>
          </cell>
          <cell r="C208">
            <v>0</v>
          </cell>
          <cell r="D208">
            <v>0</v>
          </cell>
        </row>
        <row r="209">
          <cell r="A209">
            <v>12116</v>
          </cell>
          <cell r="B209">
            <v>0</v>
          </cell>
          <cell r="C209">
            <v>0</v>
          </cell>
          <cell r="D209">
            <v>0</v>
          </cell>
        </row>
        <row r="210">
          <cell r="A210">
            <v>12117</v>
          </cell>
          <cell r="B210">
            <v>0</v>
          </cell>
          <cell r="C210">
            <v>0</v>
          </cell>
          <cell r="D210">
            <v>0</v>
          </cell>
        </row>
        <row r="211">
          <cell r="A211">
            <v>12118</v>
          </cell>
          <cell r="B211">
            <v>0</v>
          </cell>
          <cell r="C211">
            <v>0</v>
          </cell>
          <cell r="D211">
            <v>0</v>
          </cell>
        </row>
        <row r="212">
          <cell r="A212">
            <v>12122</v>
          </cell>
          <cell r="B212">
            <v>0</v>
          </cell>
          <cell r="C212">
            <v>0</v>
          </cell>
          <cell r="D212">
            <v>0</v>
          </cell>
        </row>
        <row r="213">
          <cell r="A213">
            <v>12125</v>
          </cell>
          <cell r="B213">
            <v>0</v>
          </cell>
          <cell r="C213">
            <v>0</v>
          </cell>
          <cell r="D213">
            <v>0</v>
          </cell>
        </row>
        <row r="214">
          <cell r="A214">
            <v>12126</v>
          </cell>
          <cell r="B214">
            <v>0</v>
          </cell>
          <cell r="C214">
            <v>0</v>
          </cell>
          <cell r="D214">
            <v>0</v>
          </cell>
        </row>
        <row r="215">
          <cell r="A215">
            <v>12127</v>
          </cell>
          <cell r="B215">
            <v>0</v>
          </cell>
          <cell r="C215">
            <v>0</v>
          </cell>
          <cell r="D215">
            <v>0</v>
          </cell>
        </row>
        <row r="216">
          <cell r="A216">
            <v>12130</v>
          </cell>
          <cell r="B216">
            <v>0</v>
          </cell>
          <cell r="C216">
            <v>0</v>
          </cell>
          <cell r="D216">
            <v>0</v>
          </cell>
        </row>
        <row r="217">
          <cell r="A217">
            <v>12132</v>
          </cell>
          <cell r="B217">
            <v>0</v>
          </cell>
          <cell r="C217">
            <v>0</v>
          </cell>
          <cell r="D217">
            <v>0</v>
          </cell>
        </row>
        <row r="218">
          <cell r="A218">
            <v>12141</v>
          </cell>
          <cell r="B218">
            <v>0</v>
          </cell>
          <cell r="C218">
            <v>0</v>
          </cell>
          <cell r="D218">
            <v>0</v>
          </cell>
        </row>
        <row r="219">
          <cell r="A219">
            <v>12142</v>
          </cell>
          <cell r="B219">
            <v>0</v>
          </cell>
          <cell r="C219">
            <v>0</v>
          </cell>
          <cell r="D219">
            <v>0</v>
          </cell>
        </row>
        <row r="220">
          <cell r="A220">
            <v>12143</v>
          </cell>
          <cell r="B220">
            <v>0</v>
          </cell>
          <cell r="C220">
            <v>0</v>
          </cell>
          <cell r="D220">
            <v>0</v>
          </cell>
        </row>
        <row r="221">
          <cell r="A221">
            <v>12144</v>
          </cell>
          <cell r="B221">
            <v>0</v>
          </cell>
          <cell r="C221">
            <v>0</v>
          </cell>
          <cell r="D221">
            <v>0</v>
          </cell>
        </row>
        <row r="222">
          <cell r="A222">
            <v>12150</v>
          </cell>
          <cell r="B222">
            <v>0</v>
          </cell>
          <cell r="C222">
            <v>0</v>
          </cell>
          <cell r="D222">
            <v>0</v>
          </cell>
        </row>
        <row r="223">
          <cell r="A223">
            <v>12160</v>
          </cell>
          <cell r="B223">
            <v>0</v>
          </cell>
          <cell r="C223">
            <v>0</v>
          </cell>
          <cell r="D223">
            <v>0</v>
          </cell>
        </row>
        <row r="224">
          <cell r="A224">
            <v>12161</v>
          </cell>
          <cell r="B224">
            <v>0</v>
          </cell>
          <cell r="C224">
            <v>0</v>
          </cell>
          <cell r="D224">
            <v>0</v>
          </cell>
        </row>
        <row r="225">
          <cell r="A225">
            <v>12162</v>
          </cell>
          <cell r="B225">
            <v>0</v>
          </cell>
          <cell r="C225">
            <v>0</v>
          </cell>
          <cell r="D225">
            <v>0</v>
          </cell>
        </row>
        <row r="226">
          <cell r="A226">
            <v>12163</v>
          </cell>
          <cell r="B226">
            <v>0</v>
          </cell>
          <cell r="C226">
            <v>0</v>
          </cell>
          <cell r="D226">
            <v>0</v>
          </cell>
        </row>
        <row r="227">
          <cell r="A227">
            <v>12164</v>
          </cell>
          <cell r="B227">
            <v>0</v>
          </cell>
          <cell r="C227">
            <v>0</v>
          </cell>
          <cell r="D227">
            <v>0</v>
          </cell>
        </row>
        <row r="228">
          <cell r="A228">
            <v>12165</v>
          </cell>
          <cell r="B228">
            <v>0</v>
          </cell>
          <cell r="C228">
            <v>0</v>
          </cell>
          <cell r="D228">
            <v>0</v>
          </cell>
        </row>
        <row r="229">
          <cell r="A229">
            <v>12166</v>
          </cell>
          <cell r="B229">
            <v>0</v>
          </cell>
          <cell r="C229">
            <v>0</v>
          </cell>
          <cell r="D229">
            <v>0</v>
          </cell>
        </row>
        <row r="230">
          <cell r="A230">
            <v>12167</v>
          </cell>
          <cell r="B230">
            <v>0</v>
          </cell>
          <cell r="C230">
            <v>0</v>
          </cell>
          <cell r="D230">
            <v>0</v>
          </cell>
        </row>
        <row r="231">
          <cell r="A231">
            <v>12168</v>
          </cell>
          <cell r="B231">
            <v>0</v>
          </cell>
          <cell r="C231">
            <v>0</v>
          </cell>
          <cell r="D231">
            <v>0</v>
          </cell>
        </row>
        <row r="232">
          <cell r="A232">
            <v>12200</v>
          </cell>
          <cell r="B232">
            <v>0</v>
          </cell>
          <cell r="C232">
            <v>0</v>
          </cell>
          <cell r="D232">
            <v>0</v>
          </cell>
        </row>
        <row r="233">
          <cell r="A233">
            <v>12201</v>
          </cell>
          <cell r="B233">
            <v>0</v>
          </cell>
          <cell r="C233">
            <v>0</v>
          </cell>
          <cell r="D233">
            <v>0</v>
          </cell>
        </row>
        <row r="234">
          <cell r="A234">
            <v>12202</v>
          </cell>
          <cell r="B234">
            <v>0</v>
          </cell>
          <cell r="C234">
            <v>0</v>
          </cell>
          <cell r="D234">
            <v>0</v>
          </cell>
        </row>
        <row r="235">
          <cell r="A235">
            <v>12203</v>
          </cell>
          <cell r="B235">
            <v>0</v>
          </cell>
          <cell r="C235">
            <v>0</v>
          </cell>
          <cell r="D235">
            <v>0</v>
          </cell>
        </row>
        <row r="236">
          <cell r="A236">
            <v>12212</v>
          </cell>
          <cell r="B236">
            <v>-6688953</v>
          </cell>
          <cell r="C236">
            <v>-6656302</v>
          </cell>
          <cell r="D236">
            <v>-6241033</v>
          </cell>
        </row>
        <row r="237">
          <cell r="A237">
            <v>12214</v>
          </cell>
          <cell r="B237">
            <v>0</v>
          </cell>
          <cell r="C237">
            <v>0</v>
          </cell>
          <cell r="D237">
            <v>0</v>
          </cell>
        </row>
        <row r="238">
          <cell r="A238">
            <v>12222</v>
          </cell>
          <cell r="B238">
            <v>0</v>
          </cell>
          <cell r="C238">
            <v>0</v>
          </cell>
          <cell r="D238">
            <v>0</v>
          </cell>
        </row>
        <row r="239">
          <cell r="A239">
            <v>12225</v>
          </cell>
          <cell r="B239">
            <v>0</v>
          </cell>
          <cell r="C239">
            <v>0</v>
          </cell>
          <cell r="D239">
            <v>0</v>
          </cell>
        </row>
        <row r="240">
          <cell r="A240">
            <v>12226</v>
          </cell>
          <cell r="B240">
            <v>0</v>
          </cell>
          <cell r="C240">
            <v>0</v>
          </cell>
          <cell r="D240">
            <v>0</v>
          </cell>
        </row>
        <row r="241">
          <cell r="A241">
            <v>12227</v>
          </cell>
          <cell r="B241">
            <v>0</v>
          </cell>
          <cell r="C241">
            <v>0</v>
          </cell>
          <cell r="D241">
            <v>0</v>
          </cell>
        </row>
        <row r="242">
          <cell r="A242">
            <v>12230</v>
          </cell>
          <cell r="B242">
            <v>0</v>
          </cell>
          <cell r="C242">
            <v>0</v>
          </cell>
          <cell r="D242">
            <v>0</v>
          </cell>
        </row>
        <row r="243">
          <cell r="A243">
            <v>12232</v>
          </cell>
          <cell r="B243">
            <v>0</v>
          </cell>
          <cell r="C243">
            <v>0</v>
          </cell>
          <cell r="D243">
            <v>0</v>
          </cell>
        </row>
        <row r="244">
          <cell r="A244">
            <v>12268</v>
          </cell>
          <cell r="B244">
            <v>0</v>
          </cell>
          <cell r="C244">
            <v>0</v>
          </cell>
          <cell r="D244">
            <v>0</v>
          </cell>
        </row>
        <row r="245">
          <cell r="A245">
            <v>12301</v>
          </cell>
          <cell r="B245">
            <v>0</v>
          </cell>
          <cell r="C245">
            <v>0</v>
          </cell>
          <cell r="D245">
            <v>0</v>
          </cell>
        </row>
        <row r="246">
          <cell r="A246">
            <v>12302</v>
          </cell>
          <cell r="B246">
            <v>0</v>
          </cell>
          <cell r="C246">
            <v>0</v>
          </cell>
          <cell r="D246">
            <v>0</v>
          </cell>
        </row>
        <row r="247">
          <cell r="A247">
            <v>12401</v>
          </cell>
          <cell r="B247">
            <v>0</v>
          </cell>
          <cell r="C247">
            <v>0</v>
          </cell>
          <cell r="D247">
            <v>0</v>
          </cell>
        </row>
        <row r="248">
          <cell r="A248">
            <v>12504</v>
          </cell>
          <cell r="B248">
            <v>0</v>
          </cell>
          <cell r="C248">
            <v>0</v>
          </cell>
          <cell r="D248">
            <v>0</v>
          </cell>
        </row>
        <row r="249">
          <cell r="A249">
            <v>12510</v>
          </cell>
          <cell r="B249">
            <v>0</v>
          </cell>
          <cell r="C249">
            <v>0</v>
          </cell>
          <cell r="D249">
            <v>0</v>
          </cell>
        </row>
        <row r="250">
          <cell r="A250">
            <v>12801</v>
          </cell>
          <cell r="B250">
            <v>0</v>
          </cell>
          <cell r="C250">
            <v>0</v>
          </cell>
          <cell r="D250">
            <v>0</v>
          </cell>
        </row>
        <row r="251">
          <cell r="A251">
            <v>12901</v>
          </cell>
          <cell r="B251">
            <v>0</v>
          </cell>
          <cell r="C251">
            <v>0</v>
          </cell>
          <cell r="D251">
            <v>0</v>
          </cell>
        </row>
        <row r="252">
          <cell r="A252">
            <v>13101</v>
          </cell>
          <cell r="B252">
            <v>0</v>
          </cell>
          <cell r="C252">
            <v>0</v>
          </cell>
          <cell r="D252">
            <v>0</v>
          </cell>
        </row>
        <row r="253">
          <cell r="A253">
            <v>13102</v>
          </cell>
          <cell r="B253">
            <v>0</v>
          </cell>
          <cell r="C253">
            <v>0</v>
          </cell>
          <cell r="D253">
            <v>0</v>
          </cell>
        </row>
        <row r="254">
          <cell r="A254">
            <v>13103</v>
          </cell>
          <cell r="B254">
            <v>0</v>
          </cell>
          <cell r="C254">
            <v>0</v>
          </cell>
          <cell r="D254">
            <v>0</v>
          </cell>
        </row>
        <row r="255">
          <cell r="A255">
            <v>13104</v>
          </cell>
          <cell r="B255">
            <v>0</v>
          </cell>
          <cell r="C255">
            <v>0</v>
          </cell>
          <cell r="D255">
            <v>0</v>
          </cell>
        </row>
        <row r="256">
          <cell r="A256">
            <v>13105</v>
          </cell>
          <cell r="B256">
            <v>0</v>
          </cell>
          <cell r="C256">
            <v>0</v>
          </cell>
          <cell r="D256">
            <v>0</v>
          </cell>
        </row>
        <row r="257">
          <cell r="A257">
            <v>13106</v>
          </cell>
          <cell r="B257">
            <v>0</v>
          </cell>
          <cell r="C257">
            <v>0</v>
          </cell>
          <cell r="D257">
            <v>0</v>
          </cell>
        </row>
        <row r="258">
          <cell r="A258">
            <v>13107</v>
          </cell>
          <cell r="B258">
            <v>0</v>
          </cell>
          <cell r="C258">
            <v>0</v>
          </cell>
          <cell r="D258">
            <v>0</v>
          </cell>
        </row>
        <row r="259">
          <cell r="A259">
            <v>13108</v>
          </cell>
          <cell r="B259">
            <v>0</v>
          </cell>
          <cell r="C259">
            <v>0</v>
          </cell>
          <cell r="D259">
            <v>0</v>
          </cell>
        </row>
        <row r="260">
          <cell r="A260">
            <v>13109</v>
          </cell>
          <cell r="B260">
            <v>0</v>
          </cell>
          <cell r="C260">
            <v>0</v>
          </cell>
          <cell r="D260">
            <v>0</v>
          </cell>
        </row>
        <row r="261">
          <cell r="A261">
            <v>13110</v>
          </cell>
          <cell r="B261">
            <v>0</v>
          </cell>
          <cell r="C261">
            <v>0</v>
          </cell>
          <cell r="D261">
            <v>0</v>
          </cell>
        </row>
        <row r="262">
          <cell r="A262">
            <v>13111</v>
          </cell>
          <cell r="B262">
            <v>0</v>
          </cell>
          <cell r="C262">
            <v>0</v>
          </cell>
          <cell r="D262">
            <v>0</v>
          </cell>
        </row>
        <row r="263">
          <cell r="A263">
            <v>13112</v>
          </cell>
          <cell r="B263">
            <v>0</v>
          </cell>
          <cell r="C263">
            <v>0</v>
          </cell>
          <cell r="D263">
            <v>0</v>
          </cell>
        </row>
        <row r="264">
          <cell r="A264">
            <v>13115</v>
          </cell>
          <cell r="B264">
            <v>31206718</v>
          </cell>
          <cell r="C264">
            <v>29645234</v>
          </cell>
          <cell r="D264">
            <v>29240851</v>
          </cell>
        </row>
        <row r="265">
          <cell r="A265">
            <v>13116</v>
          </cell>
          <cell r="B265">
            <v>0</v>
          </cell>
          <cell r="C265">
            <v>0</v>
          </cell>
          <cell r="D265">
            <v>0</v>
          </cell>
        </row>
        <row r="266">
          <cell r="A266">
            <v>13117</v>
          </cell>
          <cell r="B266">
            <v>0</v>
          </cell>
          <cell r="C266">
            <v>0</v>
          </cell>
          <cell r="D266">
            <v>0</v>
          </cell>
        </row>
        <row r="267">
          <cell r="A267">
            <v>13118</v>
          </cell>
          <cell r="B267">
            <v>0</v>
          </cell>
          <cell r="C267">
            <v>0</v>
          </cell>
          <cell r="D267">
            <v>0</v>
          </cell>
        </row>
        <row r="268">
          <cell r="A268">
            <v>13119</v>
          </cell>
          <cell r="B268">
            <v>0</v>
          </cell>
          <cell r="C268">
            <v>0</v>
          </cell>
          <cell r="D268">
            <v>0</v>
          </cell>
        </row>
        <row r="269">
          <cell r="A269">
            <v>13120</v>
          </cell>
          <cell r="B269">
            <v>0</v>
          </cell>
          <cell r="C269">
            <v>0</v>
          </cell>
          <cell r="D269">
            <v>0</v>
          </cell>
        </row>
        <row r="270">
          <cell r="A270">
            <v>13121</v>
          </cell>
          <cell r="B270">
            <v>0</v>
          </cell>
          <cell r="C270">
            <v>0</v>
          </cell>
          <cell r="D270">
            <v>0</v>
          </cell>
        </row>
        <row r="271">
          <cell r="A271">
            <v>13125</v>
          </cell>
          <cell r="B271">
            <v>996288</v>
          </cell>
          <cell r="C271">
            <v>1478117</v>
          </cell>
          <cell r="D271">
            <v>1377140</v>
          </cell>
        </row>
        <row r="272">
          <cell r="A272">
            <v>0</v>
          </cell>
          <cell r="B272">
            <v>0</v>
          </cell>
          <cell r="C272">
            <v>0</v>
          </cell>
          <cell r="D272">
            <v>0</v>
          </cell>
        </row>
        <row r="273">
          <cell r="A273">
            <v>0</v>
          </cell>
          <cell r="B273">
            <v>0</v>
          </cell>
          <cell r="C273">
            <v>0</v>
          </cell>
          <cell r="D273">
            <v>620</v>
          </cell>
        </row>
        <row r="274">
          <cell r="A274">
            <v>0</v>
          </cell>
          <cell r="B274">
            <v>0</v>
          </cell>
          <cell r="C274">
            <v>0</v>
          </cell>
          <cell r="D274">
            <v>0</v>
          </cell>
        </row>
        <row r="275">
          <cell r="A275">
            <v>0</v>
          </cell>
          <cell r="B275">
            <v>-12866</v>
          </cell>
          <cell r="C275">
            <v>-298744</v>
          </cell>
          <cell r="D275">
            <v>-59938</v>
          </cell>
        </row>
        <row r="276">
          <cell r="A276">
            <v>0</v>
          </cell>
          <cell r="B276">
            <v>0</v>
          </cell>
          <cell r="C276">
            <v>0</v>
          </cell>
          <cell r="D276">
            <v>0</v>
          </cell>
        </row>
        <row r="277">
          <cell r="A277">
            <v>0</v>
          </cell>
          <cell r="B277">
            <v>0</v>
          </cell>
          <cell r="C277">
            <v>0</v>
          </cell>
          <cell r="D277">
            <v>0</v>
          </cell>
        </row>
        <row r="278">
          <cell r="A278">
            <v>0</v>
          </cell>
          <cell r="B278">
            <v>-14688965</v>
          </cell>
          <cell r="C278">
            <v>-15211602</v>
          </cell>
          <cell r="D278">
            <v>-14353980</v>
          </cell>
        </row>
        <row r="279">
          <cell r="A279">
            <v>0</v>
          </cell>
          <cell r="B279">
            <v>0</v>
          </cell>
          <cell r="C279">
            <v>0</v>
          </cell>
          <cell r="D279">
            <v>0</v>
          </cell>
        </row>
        <row r="280">
          <cell r="A280">
            <v>0</v>
          </cell>
          <cell r="B280">
            <v>0</v>
          </cell>
          <cell r="C280">
            <v>0</v>
          </cell>
          <cell r="D280">
            <v>0</v>
          </cell>
        </row>
        <row r="281">
          <cell r="A281">
            <v>0</v>
          </cell>
          <cell r="B281">
            <v>0</v>
          </cell>
          <cell r="C281">
            <v>0</v>
          </cell>
          <cell r="D281">
            <v>0</v>
          </cell>
        </row>
        <row r="282">
          <cell r="A282">
            <v>0</v>
          </cell>
          <cell r="B282">
            <v>0</v>
          </cell>
          <cell r="C282">
            <v>0</v>
          </cell>
          <cell r="D282">
            <v>0</v>
          </cell>
        </row>
        <row r="283">
          <cell r="A283">
            <v>0</v>
          </cell>
          <cell r="B283">
            <v>0</v>
          </cell>
          <cell r="C283">
            <v>0</v>
          </cell>
          <cell r="D283">
            <v>-1455</v>
          </cell>
        </row>
        <row r="284">
          <cell r="A284">
            <v>0</v>
          </cell>
          <cell r="B284">
            <v>0</v>
          </cell>
          <cell r="C284">
            <v>0</v>
          </cell>
          <cell r="D284">
            <v>0</v>
          </cell>
        </row>
        <row r="285">
          <cell r="A285">
            <v>0</v>
          </cell>
          <cell r="B285">
            <v>0</v>
          </cell>
          <cell r="C285">
            <v>0</v>
          </cell>
          <cell r="D285">
            <v>0</v>
          </cell>
        </row>
        <row r="286">
          <cell r="A286">
            <v>0</v>
          </cell>
          <cell r="B286">
            <v>0</v>
          </cell>
          <cell r="C286">
            <v>0</v>
          </cell>
          <cell r="D286">
            <v>0</v>
          </cell>
        </row>
        <row r="287">
          <cell r="A287">
            <v>0</v>
          </cell>
          <cell r="B287">
            <v>0</v>
          </cell>
          <cell r="C287">
            <v>0</v>
          </cell>
          <cell r="D287">
            <v>0</v>
          </cell>
        </row>
        <row r="288">
          <cell r="A288">
            <v>0</v>
          </cell>
          <cell r="B288">
            <v>0</v>
          </cell>
          <cell r="C288">
            <v>0</v>
          </cell>
          <cell r="D288">
            <v>0</v>
          </cell>
        </row>
        <row r="289">
          <cell r="A289">
            <v>0</v>
          </cell>
          <cell r="B289">
            <v>0</v>
          </cell>
          <cell r="C289">
            <v>0</v>
          </cell>
          <cell r="D289">
            <v>0</v>
          </cell>
        </row>
        <row r="290">
          <cell r="A290">
            <v>0</v>
          </cell>
          <cell r="B290">
            <v>0</v>
          </cell>
          <cell r="C290">
            <v>0</v>
          </cell>
          <cell r="D290">
            <v>0</v>
          </cell>
        </row>
        <row r="291">
          <cell r="A291">
            <v>0</v>
          </cell>
          <cell r="B291">
            <v>0</v>
          </cell>
          <cell r="C291">
            <v>0</v>
          </cell>
          <cell r="D291">
            <v>0</v>
          </cell>
        </row>
        <row r="292">
          <cell r="A292">
            <v>0</v>
          </cell>
          <cell r="B292">
            <v>0</v>
          </cell>
          <cell r="C292">
            <v>0</v>
          </cell>
          <cell r="D292">
            <v>0</v>
          </cell>
        </row>
        <row r="293">
          <cell r="A293">
            <v>0</v>
          </cell>
          <cell r="B293">
            <v>0</v>
          </cell>
          <cell r="C293">
            <v>0</v>
          </cell>
          <cell r="D293">
            <v>0</v>
          </cell>
        </row>
        <row r="294">
          <cell r="A294">
            <v>0</v>
          </cell>
          <cell r="B294">
            <v>0</v>
          </cell>
          <cell r="C294">
            <v>0</v>
          </cell>
          <cell r="D294">
            <v>0</v>
          </cell>
        </row>
        <row r="295">
          <cell r="A295">
            <v>13126</v>
          </cell>
          <cell r="B295">
            <v>246780</v>
          </cell>
          <cell r="C295">
            <v>295618</v>
          </cell>
          <cell r="D295">
            <v>405253</v>
          </cell>
        </row>
        <row r="296">
          <cell r="A296">
            <v>0</v>
          </cell>
          <cell r="B296">
            <v>0</v>
          </cell>
          <cell r="C296">
            <v>0</v>
          </cell>
          <cell r="D296">
            <v>0</v>
          </cell>
        </row>
        <row r="297">
          <cell r="A297">
            <v>0</v>
          </cell>
          <cell r="B297">
            <v>0</v>
          </cell>
          <cell r="C297">
            <v>0</v>
          </cell>
          <cell r="D297">
            <v>0</v>
          </cell>
        </row>
        <row r="298">
          <cell r="A298">
            <v>0</v>
          </cell>
          <cell r="B298">
            <v>0</v>
          </cell>
          <cell r="C298">
            <v>0</v>
          </cell>
          <cell r="D298">
            <v>0</v>
          </cell>
        </row>
        <row r="299">
          <cell r="A299">
            <v>0</v>
          </cell>
          <cell r="B299">
            <v>0</v>
          </cell>
          <cell r="C299">
            <v>0</v>
          </cell>
          <cell r="D299">
            <v>0</v>
          </cell>
        </row>
        <row r="300">
          <cell r="A300">
            <v>0</v>
          </cell>
          <cell r="B300">
            <v>0</v>
          </cell>
          <cell r="C300">
            <v>0</v>
          </cell>
          <cell r="D300">
            <v>0</v>
          </cell>
        </row>
        <row r="301">
          <cell r="A301">
            <v>0</v>
          </cell>
          <cell r="B301">
            <v>238237</v>
          </cell>
          <cell r="C301">
            <v>234480</v>
          </cell>
          <cell r="D301">
            <v>405345</v>
          </cell>
        </row>
        <row r="302">
          <cell r="A302">
            <v>0</v>
          </cell>
          <cell r="B302">
            <v>0</v>
          </cell>
          <cell r="C302">
            <v>0</v>
          </cell>
          <cell r="D302">
            <v>0</v>
          </cell>
        </row>
        <row r="303">
          <cell r="A303">
            <v>13401</v>
          </cell>
          <cell r="B303">
            <v>0</v>
          </cell>
          <cell r="C303">
            <v>0</v>
          </cell>
          <cell r="D303">
            <v>0</v>
          </cell>
        </row>
        <row r="304">
          <cell r="A304">
            <v>13402</v>
          </cell>
          <cell r="B304">
            <v>0</v>
          </cell>
          <cell r="C304">
            <v>0</v>
          </cell>
          <cell r="D304">
            <v>0</v>
          </cell>
        </row>
        <row r="305">
          <cell r="A305">
            <v>13403</v>
          </cell>
          <cell r="B305">
            <v>0</v>
          </cell>
          <cell r="C305">
            <v>0</v>
          </cell>
          <cell r="D305">
            <v>0</v>
          </cell>
        </row>
        <row r="306">
          <cell r="A306">
            <v>13404</v>
          </cell>
          <cell r="B306">
            <v>0</v>
          </cell>
          <cell r="C306">
            <v>0</v>
          </cell>
          <cell r="D306">
            <v>0</v>
          </cell>
        </row>
        <row r="307">
          <cell r="A307">
            <v>13406</v>
          </cell>
          <cell r="B307">
            <v>0</v>
          </cell>
          <cell r="C307">
            <v>0</v>
          </cell>
          <cell r="D307">
            <v>0</v>
          </cell>
        </row>
        <row r="308">
          <cell r="A308">
            <v>13407</v>
          </cell>
          <cell r="B308">
            <v>0</v>
          </cell>
          <cell r="C308">
            <v>0</v>
          </cell>
          <cell r="D308">
            <v>0</v>
          </cell>
        </row>
        <row r="309">
          <cell r="A309">
            <v>13408</v>
          </cell>
          <cell r="B309">
            <v>0</v>
          </cell>
          <cell r="C309">
            <v>0</v>
          </cell>
          <cell r="D309">
            <v>0</v>
          </cell>
        </row>
        <row r="310">
          <cell r="A310">
            <v>13409</v>
          </cell>
          <cell r="B310">
            <v>0</v>
          </cell>
          <cell r="C310">
            <v>0</v>
          </cell>
          <cell r="D310">
            <v>0</v>
          </cell>
        </row>
        <row r="311">
          <cell r="A311">
            <v>13501</v>
          </cell>
          <cell r="B311">
            <v>52765</v>
          </cell>
          <cell r="C311">
            <v>52765</v>
          </cell>
          <cell r="D311">
            <v>52765</v>
          </cell>
        </row>
        <row r="312">
          <cell r="A312">
            <v>13502</v>
          </cell>
          <cell r="B312">
            <v>0</v>
          </cell>
          <cell r="C312">
            <v>0</v>
          </cell>
          <cell r="D312">
            <v>0</v>
          </cell>
        </row>
        <row r="313">
          <cell r="A313">
            <v>13503</v>
          </cell>
          <cell r="B313">
            <v>0</v>
          </cell>
          <cell r="C313">
            <v>0</v>
          </cell>
          <cell r="D313">
            <v>0</v>
          </cell>
        </row>
        <row r="314">
          <cell r="A314">
            <v>13504</v>
          </cell>
          <cell r="B314">
            <v>0</v>
          </cell>
          <cell r="C314">
            <v>0</v>
          </cell>
          <cell r="D314">
            <v>0</v>
          </cell>
        </row>
        <row r="315">
          <cell r="A315">
            <v>13505</v>
          </cell>
          <cell r="B315">
            <v>0</v>
          </cell>
          <cell r="C315">
            <v>0</v>
          </cell>
          <cell r="D315">
            <v>0</v>
          </cell>
        </row>
        <row r="316">
          <cell r="A316">
            <v>13506</v>
          </cell>
          <cell r="B316">
            <v>0</v>
          </cell>
          <cell r="C316">
            <v>0</v>
          </cell>
          <cell r="D316">
            <v>0</v>
          </cell>
        </row>
        <row r="317">
          <cell r="A317">
            <v>13601</v>
          </cell>
          <cell r="B317">
            <v>0</v>
          </cell>
          <cell r="C317">
            <v>0</v>
          </cell>
          <cell r="D317">
            <v>0</v>
          </cell>
        </row>
        <row r="318">
          <cell r="A318">
            <v>13602</v>
          </cell>
          <cell r="B318">
            <v>0</v>
          </cell>
          <cell r="C318">
            <v>0</v>
          </cell>
          <cell r="D318">
            <v>0</v>
          </cell>
        </row>
        <row r="319">
          <cell r="A319">
            <v>13603</v>
          </cell>
          <cell r="B319">
            <v>0</v>
          </cell>
          <cell r="C319">
            <v>0</v>
          </cell>
          <cell r="D319">
            <v>0</v>
          </cell>
        </row>
        <row r="320">
          <cell r="A320">
            <v>13610</v>
          </cell>
          <cell r="B320">
            <v>0</v>
          </cell>
          <cell r="C320">
            <v>0</v>
          </cell>
          <cell r="D320">
            <v>0</v>
          </cell>
        </row>
        <row r="321">
          <cell r="A321">
            <v>13620</v>
          </cell>
          <cell r="B321">
            <v>0</v>
          </cell>
          <cell r="C321">
            <v>0</v>
          </cell>
          <cell r="D321">
            <v>0</v>
          </cell>
        </row>
        <row r="322">
          <cell r="A322">
            <v>13621</v>
          </cell>
          <cell r="B322">
            <v>0</v>
          </cell>
          <cell r="C322">
            <v>0</v>
          </cell>
          <cell r="D322">
            <v>0</v>
          </cell>
        </row>
        <row r="323">
          <cell r="A323">
            <v>14101</v>
          </cell>
          <cell r="B323">
            <v>0</v>
          </cell>
          <cell r="C323">
            <v>0</v>
          </cell>
          <cell r="D323">
            <v>0</v>
          </cell>
        </row>
        <row r="324">
          <cell r="A324">
            <v>14201</v>
          </cell>
          <cell r="B324">
            <v>0</v>
          </cell>
          <cell r="C324">
            <v>0</v>
          </cell>
          <cell r="D324">
            <v>0</v>
          </cell>
        </row>
        <row r="325">
          <cell r="A325">
            <v>14202</v>
          </cell>
          <cell r="B325">
            <v>0</v>
          </cell>
          <cell r="C325">
            <v>0</v>
          </cell>
          <cell r="D325">
            <v>0</v>
          </cell>
        </row>
        <row r="326">
          <cell r="A326">
            <v>14203</v>
          </cell>
          <cell r="B326">
            <v>0</v>
          </cell>
          <cell r="C326">
            <v>0</v>
          </cell>
          <cell r="D326">
            <v>0</v>
          </cell>
        </row>
        <row r="327">
          <cell r="A327">
            <v>14204</v>
          </cell>
          <cell r="B327">
            <v>104199107</v>
          </cell>
          <cell r="C327">
            <v>106442981</v>
          </cell>
          <cell r="D327">
            <v>121826282</v>
          </cell>
        </row>
        <row r="328">
          <cell r="A328">
            <v>14205</v>
          </cell>
          <cell r="B328">
            <v>-246920</v>
          </cell>
          <cell r="C328">
            <v>-235346</v>
          </cell>
          <cell r="D328">
            <v>-196969</v>
          </cell>
        </row>
        <row r="329">
          <cell r="A329">
            <v>14203</v>
          </cell>
          <cell r="B329">
            <v>0</v>
          </cell>
          <cell r="C329">
            <v>0</v>
          </cell>
          <cell r="D329">
            <v>0</v>
          </cell>
        </row>
        <row r="330">
          <cell r="A330">
            <v>14204</v>
          </cell>
          <cell r="B330">
            <v>0</v>
          </cell>
          <cell r="C330">
            <v>0</v>
          </cell>
          <cell r="D330">
            <v>0</v>
          </cell>
        </row>
        <row r="331">
          <cell r="A331">
            <v>14205</v>
          </cell>
          <cell r="B331">
            <v>0</v>
          </cell>
          <cell r="C331">
            <v>0</v>
          </cell>
          <cell r="D331">
            <v>0</v>
          </cell>
        </row>
        <row r="332">
          <cell r="A332">
            <v>14301</v>
          </cell>
          <cell r="B332">
            <v>0</v>
          </cell>
          <cell r="C332">
            <v>0</v>
          </cell>
          <cell r="D332">
            <v>0</v>
          </cell>
        </row>
        <row r="333">
          <cell r="A333">
            <v>0</v>
          </cell>
          <cell r="B333">
            <v>2572738</v>
          </cell>
          <cell r="C333">
            <v>2224493</v>
          </cell>
          <cell r="D333">
            <v>3048581</v>
          </cell>
        </row>
        <row r="334">
          <cell r="A334">
            <v>0</v>
          </cell>
          <cell r="B334">
            <v>1600521</v>
          </cell>
          <cell r="C334">
            <v>1506602</v>
          </cell>
          <cell r="D334">
            <v>2450836</v>
          </cell>
        </row>
        <row r="335">
          <cell r="A335">
            <v>14302</v>
          </cell>
          <cell r="B335">
            <v>87931</v>
          </cell>
          <cell r="C335">
            <v>87931</v>
          </cell>
          <cell r="D335">
            <v>34776</v>
          </cell>
        </row>
        <row r="336">
          <cell r="A336">
            <v>14303</v>
          </cell>
          <cell r="B336">
            <v>0</v>
          </cell>
          <cell r="C336">
            <v>0</v>
          </cell>
          <cell r="D336">
            <v>0</v>
          </cell>
        </row>
        <row r="337">
          <cell r="A337">
            <v>14304</v>
          </cell>
          <cell r="B337">
            <v>0</v>
          </cell>
          <cell r="C337">
            <v>0</v>
          </cell>
          <cell r="D337">
            <v>0</v>
          </cell>
        </row>
        <row r="338">
          <cell r="A338">
            <v>14305</v>
          </cell>
          <cell r="B338">
            <v>0</v>
          </cell>
          <cell r="C338">
            <v>0</v>
          </cell>
          <cell r="D338">
            <v>30</v>
          </cell>
        </row>
        <row r="339">
          <cell r="A339">
            <v>14306</v>
          </cell>
          <cell r="B339">
            <v>0</v>
          </cell>
          <cell r="C339">
            <v>0</v>
          </cell>
          <cell r="D339">
            <v>0</v>
          </cell>
        </row>
        <row r="340">
          <cell r="A340">
            <v>14307</v>
          </cell>
          <cell r="B340">
            <v>0</v>
          </cell>
          <cell r="C340">
            <v>0</v>
          </cell>
          <cell r="D340">
            <v>0</v>
          </cell>
        </row>
        <row r="341">
          <cell r="A341">
            <v>14308</v>
          </cell>
          <cell r="B341">
            <v>0</v>
          </cell>
          <cell r="C341">
            <v>0</v>
          </cell>
          <cell r="D341">
            <v>0</v>
          </cell>
        </row>
        <row r="342">
          <cell r="A342">
            <v>14309</v>
          </cell>
          <cell r="B342">
            <v>0</v>
          </cell>
          <cell r="C342">
            <v>0</v>
          </cell>
          <cell r="D342">
            <v>0</v>
          </cell>
        </row>
        <row r="343">
          <cell r="A343">
            <v>14310</v>
          </cell>
          <cell r="B343">
            <v>0</v>
          </cell>
          <cell r="C343">
            <v>0</v>
          </cell>
          <cell r="D343">
            <v>0</v>
          </cell>
        </row>
        <row r="344">
          <cell r="A344">
            <v>14311</v>
          </cell>
          <cell r="B344">
            <v>0</v>
          </cell>
          <cell r="C344">
            <v>0</v>
          </cell>
          <cell r="D344">
            <v>0</v>
          </cell>
        </row>
        <row r="345">
          <cell r="A345">
            <v>14312</v>
          </cell>
          <cell r="B345">
            <v>0</v>
          </cell>
          <cell r="C345">
            <v>0</v>
          </cell>
          <cell r="D345">
            <v>0</v>
          </cell>
        </row>
        <row r="346">
          <cell r="A346">
            <v>14313</v>
          </cell>
          <cell r="B346">
            <v>0</v>
          </cell>
          <cell r="C346">
            <v>0</v>
          </cell>
          <cell r="D346">
            <v>0</v>
          </cell>
        </row>
        <row r="347">
          <cell r="A347">
            <v>14314</v>
          </cell>
          <cell r="B347">
            <v>243020</v>
          </cell>
          <cell r="C347">
            <v>243020</v>
          </cell>
          <cell r="D347">
            <v>74775</v>
          </cell>
        </row>
        <row r="348">
          <cell r="A348">
            <v>14315</v>
          </cell>
          <cell r="B348">
            <v>0</v>
          </cell>
          <cell r="C348">
            <v>0</v>
          </cell>
          <cell r="D348">
            <v>0</v>
          </cell>
        </row>
        <row r="349">
          <cell r="A349">
            <v>14316</v>
          </cell>
          <cell r="B349">
            <v>0</v>
          </cell>
          <cell r="C349">
            <v>0</v>
          </cell>
          <cell r="D349">
            <v>0</v>
          </cell>
        </row>
        <row r="350">
          <cell r="A350">
            <v>14317</v>
          </cell>
          <cell r="B350">
            <v>0</v>
          </cell>
          <cell r="C350">
            <v>0</v>
          </cell>
          <cell r="D350">
            <v>0</v>
          </cell>
        </row>
        <row r="351">
          <cell r="A351">
            <v>14318</v>
          </cell>
          <cell r="B351">
            <v>0</v>
          </cell>
          <cell r="C351">
            <v>0</v>
          </cell>
          <cell r="D351">
            <v>0</v>
          </cell>
        </row>
        <row r="352">
          <cell r="A352">
            <v>14319</v>
          </cell>
          <cell r="B352">
            <v>0</v>
          </cell>
          <cell r="C352">
            <v>0</v>
          </cell>
          <cell r="D352">
            <v>0</v>
          </cell>
        </row>
        <row r="353">
          <cell r="A353">
            <v>14320</v>
          </cell>
          <cell r="B353">
            <v>0</v>
          </cell>
          <cell r="C353">
            <v>0</v>
          </cell>
          <cell r="D353">
            <v>0</v>
          </cell>
        </row>
        <row r="354">
          <cell r="A354">
            <v>14321</v>
          </cell>
          <cell r="B354">
            <v>0</v>
          </cell>
          <cell r="C354">
            <v>0</v>
          </cell>
          <cell r="D354">
            <v>0</v>
          </cell>
        </row>
        <row r="355">
          <cell r="A355">
            <v>14322</v>
          </cell>
          <cell r="B355">
            <v>0</v>
          </cell>
          <cell r="C355">
            <v>0</v>
          </cell>
          <cell r="D355">
            <v>0</v>
          </cell>
        </row>
        <row r="356">
          <cell r="A356">
            <v>14323</v>
          </cell>
          <cell r="B356">
            <v>0</v>
          </cell>
          <cell r="C356">
            <v>0</v>
          </cell>
          <cell r="D356">
            <v>0</v>
          </cell>
        </row>
        <row r="357">
          <cell r="A357">
            <v>14324</v>
          </cell>
          <cell r="B357">
            <v>0</v>
          </cell>
          <cell r="C357">
            <v>0</v>
          </cell>
          <cell r="D357">
            <v>0</v>
          </cell>
        </row>
        <row r="358">
          <cell r="A358">
            <v>14325</v>
          </cell>
          <cell r="B358">
            <v>0</v>
          </cell>
          <cell r="C358">
            <v>0</v>
          </cell>
          <cell r="D358">
            <v>0</v>
          </cell>
        </row>
        <row r="359">
          <cell r="A359">
            <v>14326</v>
          </cell>
          <cell r="B359">
            <v>0</v>
          </cell>
          <cell r="C359">
            <v>0</v>
          </cell>
          <cell r="D359">
            <v>0</v>
          </cell>
        </row>
        <row r="360">
          <cell r="A360">
            <v>14327</v>
          </cell>
          <cell r="B360">
            <v>0</v>
          </cell>
          <cell r="C360">
            <v>0</v>
          </cell>
          <cell r="D360">
            <v>0</v>
          </cell>
        </row>
        <row r="361">
          <cell r="A361">
            <v>14328</v>
          </cell>
          <cell r="B361">
            <v>0</v>
          </cell>
          <cell r="C361">
            <v>0</v>
          </cell>
          <cell r="D361">
            <v>0</v>
          </cell>
        </row>
        <row r="362">
          <cell r="A362">
            <v>14329</v>
          </cell>
          <cell r="B362">
            <v>0</v>
          </cell>
          <cell r="C362">
            <v>0</v>
          </cell>
          <cell r="D362">
            <v>0</v>
          </cell>
        </row>
        <row r="363">
          <cell r="A363">
            <v>14330</v>
          </cell>
          <cell r="B363">
            <v>0</v>
          </cell>
          <cell r="C363">
            <v>0</v>
          </cell>
          <cell r="D363">
            <v>0</v>
          </cell>
        </row>
        <row r="364">
          <cell r="A364">
            <v>14331</v>
          </cell>
          <cell r="B364">
            <v>0</v>
          </cell>
          <cell r="C364">
            <v>0</v>
          </cell>
          <cell r="D364">
            <v>0</v>
          </cell>
        </row>
        <row r="365">
          <cell r="A365">
            <v>14332</v>
          </cell>
          <cell r="B365">
            <v>0</v>
          </cell>
          <cell r="C365">
            <v>0</v>
          </cell>
          <cell r="D365">
            <v>0</v>
          </cell>
        </row>
        <row r="366">
          <cell r="A366">
            <v>14333</v>
          </cell>
          <cell r="B366">
            <v>0</v>
          </cell>
          <cell r="C366">
            <v>0</v>
          </cell>
          <cell r="D366">
            <v>0</v>
          </cell>
        </row>
        <row r="367">
          <cell r="A367">
            <v>14334</v>
          </cell>
          <cell r="B367">
            <v>0</v>
          </cell>
          <cell r="C367">
            <v>0</v>
          </cell>
          <cell r="D367">
            <v>0</v>
          </cell>
        </row>
        <row r="368">
          <cell r="A368">
            <v>14335</v>
          </cell>
          <cell r="B368">
            <v>0</v>
          </cell>
          <cell r="C368">
            <v>0</v>
          </cell>
          <cell r="D368">
            <v>0</v>
          </cell>
        </row>
        <row r="369">
          <cell r="A369">
            <v>14336</v>
          </cell>
          <cell r="B369">
            <v>0</v>
          </cell>
          <cell r="C369">
            <v>0</v>
          </cell>
          <cell r="D369">
            <v>0</v>
          </cell>
        </row>
        <row r="370">
          <cell r="A370">
            <v>14337</v>
          </cell>
          <cell r="B370">
            <v>0</v>
          </cell>
          <cell r="C370">
            <v>0</v>
          </cell>
          <cell r="D370">
            <v>0</v>
          </cell>
        </row>
        <row r="371">
          <cell r="A371">
            <v>14338</v>
          </cell>
          <cell r="B371">
            <v>0</v>
          </cell>
          <cell r="C371">
            <v>0</v>
          </cell>
          <cell r="D371">
            <v>0</v>
          </cell>
        </row>
        <row r="372">
          <cell r="A372">
            <v>14339</v>
          </cell>
          <cell r="B372">
            <v>0</v>
          </cell>
          <cell r="C372">
            <v>0</v>
          </cell>
          <cell r="D372">
            <v>0</v>
          </cell>
        </row>
        <row r="373">
          <cell r="A373">
            <v>14340</v>
          </cell>
          <cell r="B373">
            <v>2777</v>
          </cell>
          <cell r="C373">
            <v>39769</v>
          </cell>
          <cell r="D373">
            <v>40063</v>
          </cell>
        </row>
        <row r="374">
          <cell r="A374">
            <v>14341</v>
          </cell>
          <cell r="B374">
            <v>0</v>
          </cell>
          <cell r="C374">
            <v>0</v>
          </cell>
          <cell r="D374">
            <v>0</v>
          </cell>
        </row>
        <row r="375">
          <cell r="A375">
            <v>14342</v>
          </cell>
          <cell r="B375">
            <v>0</v>
          </cell>
          <cell r="C375">
            <v>0</v>
          </cell>
          <cell r="D375">
            <v>0</v>
          </cell>
        </row>
        <row r="376">
          <cell r="A376">
            <v>14343</v>
          </cell>
          <cell r="B376">
            <v>0</v>
          </cell>
          <cell r="C376">
            <v>0</v>
          </cell>
          <cell r="D376">
            <v>0</v>
          </cell>
        </row>
        <row r="377">
          <cell r="A377">
            <v>14344</v>
          </cell>
          <cell r="B377">
            <v>0</v>
          </cell>
          <cell r="C377">
            <v>0</v>
          </cell>
          <cell r="D377">
            <v>0</v>
          </cell>
        </row>
        <row r="378">
          <cell r="A378">
            <v>14345</v>
          </cell>
          <cell r="B378">
            <v>0</v>
          </cell>
          <cell r="C378">
            <v>0</v>
          </cell>
          <cell r="D378">
            <v>0</v>
          </cell>
        </row>
        <row r="379">
          <cell r="A379">
            <v>14346</v>
          </cell>
          <cell r="B379">
            <v>0</v>
          </cell>
          <cell r="C379">
            <v>0</v>
          </cell>
          <cell r="D379">
            <v>0</v>
          </cell>
        </row>
        <row r="380">
          <cell r="A380">
            <v>14347</v>
          </cell>
          <cell r="B380">
            <v>0</v>
          </cell>
          <cell r="C380">
            <v>0</v>
          </cell>
          <cell r="D380">
            <v>0</v>
          </cell>
        </row>
        <row r="381">
          <cell r="A381">
            <v>14348</v>
          </cell>
          <cell r="B381">
            <v>0</v>
          </cell>
          <cell r="C381">
            <v>0</v>
          </cell>
          <cell r="D381">
            <v>0</v>
          </cell>
        </row>
        <row r="382">
          <cell r="A382">
            <v>14349</v>
          </cell>
          <cell r="B382">
            <v>0</v>
          </cell>
          <cell r="C382">
            <v>0</v>
          </cell>
          <cell r="D382">
            <v>0</v>
          </cell>
        </row>
        <row r="383">
          <cell r="A383">
            <v>14350</v>
          </cell>
          <cell r="B383">
            <v>0</v>
          </cell>
          <cell r="C383">
            <v>0</v>
          </cell>
          <cell r="D383">
            <v>0</v>
          </cell>
        </row>
        <row r="384">
          <cell r="A384">
            <v>14351</v>
          </cell>
          <cell r="B384">
            <v>0</v>
          </cell>
          <cell r="C384">
            <v>0</v>
          </cell>
          <cell r="D384">
            <v>0</v>
          </cell>
        </row>
        <row r="385">
          <cell r="A385">
            <v>14352</v>
          </cell>
          <cell r="B385">
            <v>0</v>
          </cell>
          <cell r="C385">
            <v>0</v>
          </cell>
          <cell r="D385">
            <v>0</v>
          </cell>
        </row>
        <row r="386">
          <cell r="A386">
            <v>14353</v>
          </cell>
          <cell r="B386">
            <v>0</v>
          </cell>
          <cell r="C386">
            <v>0</v>
          </cell>
          <cell r="D386">
            <v>0</v>
          </cell>
        </row>
        <row r="387">
          <cell r="A387">
            <v>14355</v>
          </cell>
          <cell r="B387">
            <v>0</v>
          </cell>
          <cell r="C387">
            <v>0</v>
          </cell>
          <cell r="D387">
            <v>0</v>
          </cell>
        </row>
        <row r="388">
          <cell r="A388">
            <v>14356</v>
          </cell>
          <cell r="B388">
            <v>0</v>
          </cell>
          <cell r="C388">
            <v>0</v>
          </cell>
          <cell r="D388">
            <v>0</v>
          </cell>
        </row>
        <row r="389">
          <cell r="A389">
            <v>14357</v>
          </cell>
          <cell r="B389">
            <v>0</v>
          </cell>
          <cell r="C389">
            <v>0</v>
          </cell>
          <cell r="D389">
            <v>0</v>
          </cell>
        </row>
        <row r="390">
          <cell r="A390">
            <v>14358</v>
          </cell>
          <cell r="B390">
            <v>0</v>
          </cell>
          <cell r="C390">
            <v>0</v>
          </cell>
          <cell r="D390">
            <v>0</v>
          </cell>
        </row>
        <row r="391">
          <cell r="A391">
            <v>14360</v>
          </cell>
          <cell r="B391">
            <v>0</v>
          </cell>
          <cell r="C391">
            <v>0</v>
          </cell>
          <cell r="D391">
            <v>0</v>
          </cell>
        </row>
        <row r="392">
          <cell r="A392">
            <v>14361</v>
          </cell>
          <cell r="B392">
            <v>0</v>
          </cell>
          <cell r="C392">
            <v>0</v>
          </cell>
          <cell r="D392">
            <v>0</v>
          </cell>
        </row>
        <row r="393">
          <cell r="A393">
            <v>14362</v>
          </cell>
          <cell r="B393">
            <v>0</v>
          </cell>
          <cell r="C393">
            <v>0</v>
          </cell>
          <cell r="D393">
            <v>0</v>
          </cell>
        </row>
        <row r="394">
          <cell r="A394">
            <v>14363</v>
          </cell>
          <cell r="B394">
            <v>0</v>
          </cell>
          <cell r="C394">
            <v>0</v>
          </cell>
          <cell r="D394">
            <v>0</v>
          </cell>
        </row>
        <row r="395">
          <cell r="A395">
            <v>14364</v>
          </cell>
          <cell r="B395">
            <v>0</v>
          </cell>
          <cell r="C395">
            <v>0</v>
          </cell>
          <cell r="D395">
            <v>0</v>
          </cell>
        </row>
        <row r="396">
          <cell r="A396">
            <v>14365</v>
          </cell>
          <cell r="B396">
            <v>0</v>
          </cell>
          <cell r="C396">
            <v>0</v>
          </cell>
          <cell r="D396">
            <v>0</v>
          </cell>
        </row>
        <row r="397">
          <cell r="A397">
            <v>14366</v>
          </cell>
          <cell r="B397">
            <v>0</v>
          </cell>
          <cell r="C397">
            <v>0</v>
          </cell>
          <cell r="D397">
            <v>0</v>
          </cell>
        </row>
        <row r="398">
          <cell r="A398">
            <v>14367</v>
          </cell>
          <cell r="B398">
            <v>0</v>
          </cell>
          <cell r="C398">
            <v>0</v>
          </cell>
          <cell r="D398">
            <v>0</v>
          </cell>
        </row>
        <row r="399">
          <cell r="A399">
            <v>14368</v>
          </cell>
          <cell r="B399">
            <v>0</v>
          </cell>
          <cell r="C399">
            <v>0</v>
          </cell>
          <cell r="D399">
            <v>0</v>
          </cell>
        </row>
        <row r="400">
          <cell r="A400">
            <v>14369</v>
          </cell>
          <cell r="B400">
            <v>0</v>
          </cell>
          <cell r="C400">
            <v>0</v>
          </cell>
          <cell r="D400">
            <v>0</v>
          </cell>
        </row>
        <row r="401">
          <cell r="A401">
            <v>14370</v>
          </cell>
          <cell r="B401">
            <v>0</v>
          </cell>
          <cell r="C401">
            <v>0</v>
          </cell>
          <cell r="D401">
            <v>0</v>
          </cell>
        </row>
        <row r="402">
          <cell r="A402">
            <v>14371</v>
          </cell>
          <cell r="B402">
            <v>0</v>
          </cell>
          <cell r="C402">
            <v>0</v>
          </cell>
          <cell r="D402">
            <v>0</v>
          </cell>
        </row>
        <row r="403">
          <cell r="A403">
            <v>14372</v>
          </cell>
          <cell r="B403">
            <v>0</v>
          </cell>
          <cell r="C403">
            <v>0</v>
          </cell>
          <cell r="D403">
            <v>0</v>
          </cell>
        </row>
        <row r="404">
          <cell r="A404">
            <v>14373</v>
          </cell>
          <cell r="B404">
            <v>0</v>
          </cell>
          <cell r="C404">
            <v>0</v>
          </cell>
          <cell r="D404">
            <v>0</v>
          </cell>
        </row>
        <row r="405">
          <cell r="A405">
            <v>14374</v>
          </cell>
          <cell r="B405">
            <v>0</v>
          </cell>
          <cell r="C405">
            <v>0</v>
          </cell>
          <cell r="D405">
            <v>0</v>
          </cell>
        </row>
        <row r="406">
          <cell r="A406">
            <v>14375</v>
          </cell>
          <cell r="B406">
            <v>0</v>
          </cell>
          <cell r="C406">
            <v>0</v>
          </cell>
          <cell r="D406">
            <v>0</v>
          </cell>
        </row>
        <row r="407">
          <cell r="A407">
            <v>14376</v>
          </cell>
          <cell r="B407">
            <v>0</v>
          </cell>
          <cell r="C407">
            <v>0</v>
          </cell>
          <cell r="D407">
            <v>0</v>
          </cell>
        </row>
        <row r="408">
          <cell r="A408">
            <v>14377</v>
          </cell>
          <cell r="B408">
            <v>0</v>
          </cell>
          <cell r="C408">
            <v>0</v>
          </cell>
          <cell r="D408">
            <v>0</v>
          </cell>
        </row>
        <row r="409">
          <cell r="A409">
            <v>0</v>
          </cell>
          <cell r="B409">
            <v>0</v>
          </cell>
          <cell r="C409">
            <v>0</v>
          </cell>
          <cell r="D409">
            <v>0</v>
          </cell>
        </row>
        <row r="410">
          <cell r="A410">
            <v>14378</v>
          </cell>
          <cell r="B410">
            <v>0</v>
          </cell>
          <cell r="C410">
            <v>0</v>
          </cell>
          <cell r="D410">
            <v>0</v>
          </cell>
        </row>
        <row r="411">
          <cell r="A411">
            <v>14400</v>
          </cell>
          <cell r="B411">
            <v>-1776601</v>
          </cell>
          <cell r="C411">
            <v>-1135317</v>
          </cell>
          <cell r="D411">
            <v>-918904</v>
          </cell>
        </row>
        <row r="412">
          <cell r="A412">
            <v>14401</v>
          </cell>
          <cell r="B412">
            <v>294841</v>
          </cell>
          <cell r="C412">
            <v>295091</v>
          </cell>
          <cell r="D412">
            <v>255400</v>
          </cell>
        </row>
        <row r="413">
          <cell r="A413">
            <v>14402</v>
          </cell>
          <cell r="B413">
            <v>282026</v>
          </cell>
          <cell r="C413">
            <v>281973</v>
          </cell>
          <cell r="D413">
            <v>242909</v>
          </cell>
        </row>
        <row r="414">
          <cell r="A414">
            <v>14422</v>
          </cell>
          <cell r="B414">
            <v>-1202277</v>
          </cell>
          <cell r="C414">
            <v>-1202277</v>
          </cell>
          <cell r="D414">
            <v>-1215824</v>
          </cell>
        </row>
        <row r="415">
          <cell r="A415">
            <v>14501</v>
          </cell>
          <cell r="B415">
            <v>0</v>
          </cell>
          <cell r="C415">
            <v>0</v>
          </cell>
          <cell r="D415">
            <v>0</v>
          </cell>
        </row>
        <row r="416">
          <cell r="A416">
            <v>14601</v>
          </cell>
          <cell r="B416">
            <v>3528576</v>
          </cell>
          <cell r="C416">
            <v>3528576</v>
          </cell>
          <cell r="D416">
            <v>3439274</v>
          </cell>
        </row>
        <row r="417">
          <cell r="A417">
            <v>14602</v>
          </cell>
          <cell r="B417">
            <v>0</v>
          </cell>
          <cell r="C417">
            <v>0</v>
          </cell>
          <cell r="D417">
            <v>0</v>
          </cell>
        </row>
        <row r="418">
          <cell r="A418">
            <v>14603</v>
          </cell>
          <cell r="B418">
            <v>0</v>
          </cell>
          <cell r="C418">
            <v>0</v>
          </cell>
          <cell r="D418">
            <v>0</v>
          </cell>
        </row>
        <row r="419">
          <cell r="A419">
            <v>14604</v>
          </cell>
          <cell r="B419">
            <v>0</v>
          </cell>
          <cell r="C419">
            <v>0</v>
          </cell>
          <cell r="D419">
            <v>0</v>
          </cell>
        </row>
        <row r="420">
          <cell r="A420">
            <v>14605</v>
          </cell>
          <cell r="B420">
            <v>0</v>
          </cell>
          <cell r="C420">
            <v>0</v>
          </cell>
          <cell r="D420">
            <v>0</v>
          </cell>
        </row>
        <row r="421">
          <cell r="A421">
            <v>14606</v>
          </cell>
          <cell r="B421">
            <v>12470</v>
          </cell>
          <cell r="C421">
            <v>9580</v>
          </cell>
          <cell r="D421">
            <v>1752</v>
          </cell>
        </row>
        <row r="422">
          <cell r="A422">
            <v>14607</v>
          </cell>
          <cell r="B422">
            <v>30489</v>
          </cell>
          <cell r="C422">
            <v>29151</v>
          </cell>
          <cell r="D422">
            <v>6427</v>
          </cell>
        </row>
        <row r="423">
          <cell r="A423">
            <v>14608</v>
          </cell>
          <cell r="B423">
            <v>1316</v>
          </cell>
          <cell r="C423">
            <v>1733</v>
          </cell>
          <cell r="D423">
            <v>501</v>
          </cell>
        </row>
        <row r="424">
          <cell r="A424">
            <v>14609</v>
          </cell>
          <cell r="B424">
            <v>3430</v>
          </cell>
          <cell r="C424">
            <v>3210</v>
          </cell>
          <cell r="D424">
            <v>657</v>
          </cell>
        </row>
        <row r="425">
          <cell r="A425">
            <v>14610</v>
          </cell>
          <cell r="B425">
            <v>0</v>
          </cell>
          <cell r="C425">
            <v>0</v>
          </cell>
          <cell r="D425">
            <v>0</v>
          </cell>
        </row>
        <row r="426">
          <cell r="A426">
            <v>14611</v>
          </cell>
          <cell r="B426">
            <v>5971</v>
          </cell>
          <cell r="C426">
            <v>4300</v>
          </cell>
          <cell r="D426">
            <v>696</v>
          </cell>
        </row>
        <row r="427">
          <cell r="A427">
            <v>14612</v>
          </cell>
          <cell r="B427">
            <v>0</v>
          </cell>
          <cell r="C427">
            <v>0</v>
          </cell>
          <cell r="D427">
            <v>0</v>
          </cell>
        </row>
        <row r="428">
          <cell r="A428">
            <v>14613</v>
          </cell>
          <cell r="B428">
            <v>0</v>
          </cell>
          <cell r="C428">
            <v>0</v>
          </cell>
          <cell r="D428">
            <v>0</v>
          </cell>
        </row>
        <row r="429">
          <cell r="A429">
            <v>14614</v>
          </cell>
          <cell r="B429">
            <v>0</v>
          </cell>
          <cell r="C429">
            <v>0</v>
          </cell>
          <cell r="D429">
            <v>0</v>
          </cell>
        </row>
        <row r="430">
          <cell r="A430">
            <v>14615</v>
          </cell>
          <cell r="B430">
            <v>0</v>
          </cell>
          <cell r="C430">
            <v>0</v>
          </cell>
          <cell r="D430">
            <v>0</v>
          </cell>
        </row>
        <row r="431">
          <cell r="A431">
            <v>14616</v>
          </cell>
          <cell r="B431">
            <v>0</v>
          </cell>
          <cell r="C431">
            <v>0</v>
          </cell>
          <cell r="D431">
            <v>0</v>
          </cell>
        </row>
        <row r="432">
          <cell r="A432">
            <v>14617</v>
          </cell>
          <cell r="B432">
            <v>0</v>
          </cell>
          <cell r="C432">
            <v>0</v>
          </cell>
          <cell r="D432">
            <v>0</v>
          </cell>
        </row>
        <row r="433">
          <cell r="A433">
            <v>14618</v>
          </cell>
          <cell r="B433">
            <v>0</v>
          </cell>
          <cell r="C433">
            <v>0</v>
          </cell>
          <cell r="D433">
            <v>0</v>
          </cell>
        </row>
        <row r="434">
          <cell r="A434">
            <v>14619</v>
          </cell>
          <cell r="B434">
            <v>0</v>
          </cell>
          <cell r="C434">
            <v>0</v>
          </cell>
          <cell r="D434">
            <v>0</v>
          </cell>
        </row>
        <row r="435">
          <cell r="A435">
            <v>14620</v>
          </cell>
          <cell r="B435">
            <v>0</v>
          </cell>
          <cell r="C435">
            <v>0</v>
          </cell>
          <cell r="D435">
            <v>0</v>
          </cell>
        </row>
        <row r="436">
          <cell r="A436">
            <v>14621</v>
          </cell>
          <cell r="B436">
            <v>0</v>
          </cell>
          <cell r="C436">
            <v>0</v>
          </cell>
          <cell r="D436">
            <v>0</v>
          </cell>
        </row>
        <row r="437">
          <cell r="A437">
            <v>14622</v>
          </cell>
          <cell r="B437">
            <v>0</v>
          </cell>
          <cell r="C437">
            <v>0</v>
          </cell>
          <cell r="D437">
            <v>0</v>
          </cell>
        </row>
        <row r="438">
          <cell r="A438">
            <v>14623</v>
          </cell>
          <cell r="B438">
            <v>0</v>
          </cell>
          <cell r="C438">
            <v>0</v>
          </cell>
          <cell r="D438">
            <v>0</v>
          </cell>
        </row>
        <row r="439">
          <cell r="A439">
            <v>14624</v>
          </cell>
          <cell r="B439">
            <v>0</v>
          </cell>
          <cell r="C439">
            <v>0</v>
          </cell>
          <cell r="D439">
            <v>0</v>
          </cell>
        </row>
        <row r="440">
          <cell r="A440">
            <v>14625</v>
          </cell>
          <cell r="B440">
            <v>0</v>
          </cell>
          <cell r="C440">
            <v>0</v>
          </cell>
          <cell r="D440">
            <v>0</v>
          </cell>
        </row>
        <row r="441">
          <cell r="A441">
            <v>14626</v>
          </cell>
          <cell r="B441">
            <v>0</v>
          </cell>
          <cell r="C441">
            <v>0</v>
          </cell>
          <cell r="D441">
            <v>0</v>
          </cell>
        </row>
        <row r="442">
          <cell r="A442">
            <v>14627</v>
          </cell>
          <cell r="B442">
            <v>0</v>
          </cell>
          <cell r="C442">
            <v>0</v>
          </cell>
          <cell r="D442">
            <v>0</v>
          </cell>
        </row>
        <row r="443">
          <cell r="A443">
            <v>14628</v>
          </cell>
          <cell r="B443">
            <v>0</v>
          </cell>
          <cell r="C443">
            <v>0</v>
          </cell>
          <cell r="D443">
            <v>0</v>
          </cell>
        </row>
        <row r="444">
          <cell r="A444">
            <v>14629</v>
          </cell>
          <cell r="B444">
            <v>0</v>
          </cell>
          <cell r="C444">
            <v>0</v>
          </cell>
          <cell r="D444">
            <v>0</v>
          </cell>
        </row>
        <row r="445">
          <cell r="A445">
            <v>14630</v>
          </cell>
          <cell r="B445">
            <v>0</v>
          </cell>
          <cell r="C445">
            <v>0</v>
          </cell>
          <cell r="D445">
            <v>0</v>
          </cell>
        </row>
        <row r="446">
          <cell r="A446">
            <v>14631</v>
          </cell>
          <cell r="B446">
            <v>0</v>
          </cell>
          <cell r="C446">
            <v>0</v>
          </cell>
          <cell r="D446">
            <v>0</v>
          </cell>
        </row>
        <row r="447">
          <cell r="A447">
            <v>14632</v>
          </cell>
          <cell r="B447">
            <v>0</v>
          </cell>
          <cell r="C447">
            <v>0</v>
          </cell>
          <cell r="D447">
            <v>0</v>
          </cell>
        </row>
        <row r="448">
          <cell r="A448">
            <v>14633</v>
          </cell>
          <cell r="B448">
            <v>0</v>
          </cell>
          <cell r="C448">
            <v>0</v>
          </cell>
          <cell r="D448">
            <v>0</v>
          </cell>
        </row>
        <row r="449">
          <cell r="A449">
            <v>14634</v>
          </cell>
          <cell r="B449">
            <v>0</v>
          </cell>
          <cell r="C449">
            <v>0</v>
          </cell>
          <cell r="D449">
            <v>0</v>
          </cell>
        </row>
        <row r="450">
          <cell r="A450">
            <v>14635</v>
          </cell>
          <cell r="B450">
            <v>0</v>
          </cell>
          <cell r="C450">
            <v>0</v>
          </cell>
          <cell r="D450">
            <v>0</v>
          </cell>
        </row>
        <row r="451">
          <cell r="A451">
            <v>14636</v>
          </cell>
          <cell r="B451">
            <v>0</v>
          </cell>
          <cell r="C451">
            <v>0</v>
          </cell>
          <cell r="D451">
            <v>0</v>
          </cell>
        </row>
        <row r="452">
          <cell r="A452">
            <v>14637</v>
          </cell>
          <cell r="B452">
            <v>0</v>
          </cell>
          <cell r="C452">
            <v>0</v>
          </cell>
          <cell r="D452">
            <v>0</v>
          </cell>
        </row>
        <row r="453">
          <cell r="A453">
            <v>14638</v>
          </cell>
          <cell r="B453">
            <v>0</v>
          </cell>
          <cell r="C453">
            <v>0</v>
          </cell>
          <cell r="D453">
            <v>0</v>
          </cell>
        </row>
        <row r="454">
          <cell r="A454">
            <v>14639</v>
          </cell>
          <cell r="B454">
            <v>0</v>
          </cell>
          <cell r="C454">
            <v>0</v>
          </cell>
          <cell r="D454">
            <v>0</v>
          </cell>
        </row>
        <row r="455">
          <cell r="A455">
            <v>14640</v>
          </cell>
          <cell r="B455">
            <v>0</v>
          </cell>
          <cell r="C455">
            <v>0</v>
          </cell>
          <cell r="D455">
            <v>0</v>
          </cell>
        </row>
        <row r="456">
          <cell r="A456">
            <v>14641</v>
          </cell>
          <cell r="B456">
            <v>0</v>
          </cell>
          <cell r="C456">
            <v>0</v>
          </cell>
          <cell r="D456">
            <v>0</v>
          </cell>
        </row>
        <row r="457">
          <cell r="A457">
            <v>14642</v>
          </cell>
          <cell r="B457">
            <v>0</v>
          </cell>
          <cell r="C457">
            <v>0</v>
          </cell>
          <cell r="D457">
            <v>0</v>
          </cell>
        </row>
        <row r="458">
          <cell r="A458">
            <v>14643</v>
          </cell>
          <cell r="B458">
            <v>0</v>
          </cell>
          <cell r="C458">
            <v>0</v>
          </cell>
          <cell r="D458">
            <v>0</v>
          </cell>
        </row>
        <row r="459">
          <cell r="A459">
            <v>14647</v>
          </cell>
          <cell r="B459">
            <v>0</v>
          </cell>
          <cell r="C459">
            <v>0</v>
          </cell>
          <cell r="D459">
            <v>0</v>
          </cell>
        </row>
        <row r="460">
          <cell r="A460">
            <v>0</v>
          </cell>
          <cell r="B460">
            <v>0</v>
          </cell>
          <cell r="C460">
            <v>0</v>
          </cell>
          <cell r="D460">
            <v>0</v>
          </cell>
        </row>
        <row r="461">
          <cell r="A461">
            <v>14649</v>
          </cell>
          <cell r="B461">
            <v>6171677</v>
          </cell>
          <cell r="C461">
            <v>6197412</v>
          </cell>
          <cell r="D461">
            <v>5666954</v>
          </cell>
        </row>
        <row r="462">
          <cell r="A462">
            <v>14650</v>
          </cell>
          <cell r="B462">
            <v>0</v>
          </cell>
          <cell r="C462">
            <v>0</v>
          </cell>
          <cell r="D462">
            <v>7716</v>
          </cell>
        </row>
        <row r="463">
          <cell r="A463">
            <v>0</v>
          </cell>
          <cell r="B463">
            <v>0</v>
          </cell>
          <cell r="C463">
            <v>0</v>
          </cell>
          <cell r="D463">
            <v>0</v>
          </cell>
        </row>
        <row r="464">
          <cell r="A464">
            <v>0</v>
          </cell>
          <cell r="B464">
            <v>0</v>
          </cell>
          <cell r="C464">
            <v>0</v>
          </cell>
          <cell r="D464">
            <v>0</v>
          </cell>
        </row>
        <row r="465">
          <cell r="A465">
            <v>14651</v>
          </cell>
          <cell r="B465">
            <v>0</v>
          </cell>
          <cell r="C465">
            <v>0</v>
          </cell>
          <cell r="D465">
            <v>0</v>
          </cell>
        </row>
        <row r="466">
          <cell r="A466">
            <v>14652</v>
          </cell>
          <cell r="B466">
            <v>0</v>
          </cell>
          <cell r="C466">
            <v>0</v>
          </cell>
          <cell r="D466">
            <v>0</v>
          </cell>
        </row>
        <row r="467">
          <cell r="A467">
            <v>14653</v>
          </cell>
          <cell r="B467">
            <v>0</v>
          </cell>
          <cell r="C467">
            <v>0</v>
          </cell>
          <cell r="D467">
            <v>0</v>
          </cell>
        </row>
        <row r="468">
          <cell r="A468">
            <v>14654</v>
          </cell>
          <cell r="B468">
            <v>0</v>
          </cell>
          <cell r="C468">
            <v>0</v>
          </cell>
          <cell r="D468">
            <v>0</v>
          </cell>
        </row>
        <row r="469">
          <cell r="A469">
            <v>14655</v>
          </cell>
          <cell r="B469">
            <v>0</v>
          </cell>
          <cell r="C469">
            <v>0</v>
          </cell>
          <cell r="D469">
            <v>0</v>
          </cell>
        </row>
        <row r="470">
          <cell r="A470">
            <v>14657</v>
          </cell>
          <cell r="B470">
            <v>0</v>
          </cell>
          <cell r="C470">
            <v>0</v>
          </cell>
          <cell r="D470">
            <v>0</v>
          </cell>
        </row>
        <row r="471">
          <cell r="A471">
            <v>14658</v>
          </cell>
          <cell r="B471">
            <v>0</v>
          </cell>
          <cell r="C471">
            <v>0</v>
          </cell>
          <cell r="D471">
            <v>0</v>
          </cell>
        </row>
        <row r="472">
          <cell r="A472">
            <v>14659</v>
          </cell>
          <cell r="B472">
            <v>0</v>
          </cell>
          <cell r="C472">
            <v>0</v>
          </cell>
          <cell r="D472">
            <v>0</v>
          </cell>
        </row>
        <row r="473">
          <cell r="A473">
            <v>14660</v>
          </cell>
          <cell r="B473">
            <v>0</v>
          </cell>
          <cell r="C473">
            <v>0</v>
          </cell>
          <cell r="D473">
            <v>0</v>
          </cell>
        </row>
        <row r="474">
          <cell r="A474">
            <v>14662</v>
          </cell>
          <cell r="B474">
            <v>0</v>
          </cell>
          <cell r="C474">
            <v>0</v>
          </cell>
          <cell r="D474">
            <v>0</v>
          </cell>
        </row>
        <row r="475">
          <cell r="A475">
            <v>14663</v>
          </cell>
          <cell r="B475">
            <v>0</v>
          </cell>
          <cell r="C475">
            <v>0</v>
          </cell>
          <cell r="D475">
            <v>0</v>
          </cell>
        </row>
        <row r="476">
          <cell r="A476">
            <v>14664</v>
          </cell>
          <cell r="B476">
            <v>0</v>
          </cell>
          <cell r="C476">
            <v>0</v>
          </cell>
          <cell r="D476">
            <v>0</v>
          </cell>
        </row>
        <row r="477">
          <cell r="A477">
            <v>14665</v>
          </cell>
          <cell r="B477">
            <v>0</v>
          </cell>
          <cell r="C477">
            <v>0</v>
          </cell>
          <cell r="D477">
            <v>0</v>
          </cell>
        </row>
        <row r="478">
          <cell r="A478">
            <v>14666</v>
          </cell>
          <cell r="B478">
            <v>88359</v>
          </cell>
          <cell r="C478">
            <v>44271</v>
          </cell>
          <cell r="D478">
            <v>27246</v>
          </cell>
        </row>
        <row r="479">
          <cell r="A479">
            <v>14667</v>
          </cell>
          <cell r="B479">
            <v>16014</v>
          </cell>
          <cell r="C479">
            <v>16014</v>
          </cell>
          <cell r="D479">
            <v>22053</v>
          </cell>
        </row>
        <row r="480">
          <cell r="A480">
            <v>14668</v>
          </cell>
          <cell r="B480">
            <v>5535841</v>
          </cell>
          <cell r="C480">
            <v>5516507</v>
          </cell>
          <cell r="D480">
            <v>3623483</v>
          </cell>
        </row>
        <row r="481">
          <cell r="A481">
            <v>14669</v>
          </cell>
          <cell r="B481">
            <v>14937</v>
          </cell>
          <cell r="C481">
            <v>12451</v>
          </cell>
          <cell r="D481">
            <v>176332</v>
          </cell>
        </row>
        <row r="482">
          <cell r="A482">
            <v>14670</v>
          </cell>
          <cell r="B482">
            <v>159518</v>
          </cell>
          <cell r="C482">
            <v>159518</v>
          </cell>
          <cell r="D482">
            <v>157086</v>
          </cell>
        </row>
        <row r="483">
          <cell r="A483">
            <v>14671</v>
          </cell>
          <cell r="B483">
            <v>43261</v>
          </cell>
          <cell r="C483">
            <v>24006</v>
          </cell>
          <cell r="D483">
            <v>202678</v>
          </cell>
        </row>
        <row r="484">
          <cell r="A484">
            <v>14672</v>
          </cell>
          <cell r="B484">
            <v>0</v>
          </cell>
          <cell r="C484">
            <v>0</v>
          </cell>
          <cell r="D484">
            <v>0</v>
          </cell>
        </row>
        <row r="485">
          <cell r="A485">
            <v>14673</v>
          </cell>
          <cell r="B485">
            <v>27057</v>
          </cell>
          <cell r="C485">
            <v>13529</v>
          </cell>
          <cell r="D485">
            <v>119801</v>
          </cell>
        </row>
        <row r="486">
          <cell r="A486">
            <v>14699</v>
          </cell>
          <cell r="B486">
            <v>22230</v>
          </cell>
          <cell r="C486">
            <v>18300</v>
          </cell>
          <cell r="D486">
            <v>17937</v>
          </cell>
        </row>
        <row r="487">
          <cell r="A487">
            <v>0</v>
          </cell>
          <cell r="B487">
            <v>0</v>
          </cell>
          <cell r="C487">
            <v>0</v>
          </cell>
          <cell r="D487">
            <v>0</v>
          </cell>
        </row>
        <row r="488">
          <cell r="A488">
            <v>15110</v>
          </cell>
          <cell r="B488">
            <v>22048841</v>
          </cell>
          <cell r="C488">
            <v>22135598</v>
          </cell>
          <cell r="D488">
            <v>30187356</v>
          </cell>
        </row>
        <row r="489">
          <cell r="A489">
            <v>15111</v>
          </cell>
          <cell r="B489">
            <v>0</v>
          </cell>
          <cell r="C489">
            <v>0</v>
          </cell>
          <cell r="D489">
            <v>0</v>
          </cell>
        </row>
        <row r="490">
          <cell r="A490">
            <v>15112</v>
          </cell>
          <cell r="B490">
            <v>5425905</v>
          </cell>
          <cell r="C490">
            <v>5425905</v>
          </cell>
          <cell r="D490">
            <v>5492339</v>
          </cell>
        </row>
        <row r="491">
          <cell r="A491">
            <v>15113</v>
          </cell>
          <cell r="B491">
            <v>0</v>
          </cell>
          <cell r="C491">
            <v>0</v>
          </cell>
          <cell r="D491">
            <v>0</v>
          </cell>
        </row>
        <row r="492">
          <cell r="A492">
            <v>15114</v>
          </cell>
          <cell r="B492">
            <v>0</v>
          </cell>
          <cell r="C492">
            <v>0</v>
          </cell>
          <cell r="D492">
            <v>0</v>
          </cell>
        </row>
        <row r="493">
          <cell r="A493">
            <v>15117</v>
          </cell>
          <cell r="B493">
            <v>978806</v>
          </cell>
          <cell r="C493">
            <v>1007554</v>
          </cell>
          <cell r="D493">
            <v>1142121</v>
          </cell>
        </row>
        <row r="494">
          <cell r="A494">
            <v>15118</v>
          </cell>
          <cell r="B494">
            <v>0</v>
          </cell>
          <cell r="C494">
            <v>0</v>
          </cell>
          <cell r="D494">
            <v>0</v>
          </cell>
        </row>
        <row r="495">
          <cell r="A495">
            <v>15119</v>
          </cell>
          <cell r="B495">
            <v>0</v>
          </cell>
          <cell r="C495">
            <v>0</v>
          </cell>
          <cell r="D495">
            <v>0</v>
          </cell>
        </row>
        <row r="496">
          <cell r="A496">
            <v>15120</v>
          </cell>
          <cell r="B496">
            <v>0</v>
          </cell>
          <cell r="C496">
            <v>0</v>
          </cell>
          <cell r="D496">
            <v>0</v>
          </cell>
        </row>
        <row r="497">
          <cell r="A497">
            <v>15207</v>
          </cell>
          <cell r="B497">
            <v>0</v>
          </cell>
          <cell r="C497">
            <v>0</v>
          </cell>
          <cell r="D497">
            <v>0</v>
          </cell>
        </row>
        <row r="498">
          <cell r="A498">
            <v>15209</v>
          </cell>
          <cell r="B498">
            <v>0</v>
          </cell>
          <cell r="C498">
            <v>0</v>
          </cell>
          <cell r="D498">
            <v>0</v>
          </cell>
        </row>
        <row r="499">
          <cell r="A499">
            <v>15214</v>
          </cell>
          <cell r="B499">
            <v>0</v>
          </cell>
          <cell r="C499">
            <v>0</v>
          </cell>
          <cell r="D499">
            <v>0</v>
          </cell>
        </row>
        <row r="500">
          <cell r="A500">
            <v>15215</v>
          </cell>
          <cell r="B500">
            <v>0</v>
          </cell>
          <cell r="C500">
            <v>0</v>
          </cell>
          <cell r="D500">
            <v>0</v>
          </cell>
        </row>
        <row r="501">
          <cell r="A501">
            <v>15216</v>
          </cell>
          <cell r="B501">
            <v>0</v>
          </cell>
          <cell r="C501">
            <v>0</v>
          </cell>
          <cell r="D501">
            <v>0</v>
          </cell>
        </row>
        <row r="502">
          <cell r="A502">
            <v>15217</v>
          </cell>
          <cell r="B502">
            <v>0</v>
          </cell>
          <cell r="C502">
            <v>0</v>
          </cell>
          <cell r="D502">
            <v>0</v>
          </cell>
        </row>
        <row r="503">
          <cell r="A503">
            <v>15218</v>
          </cell>
          <cell r="B503">
            <v>0</v>
          </cell>
          <cell r="C503">
            <v>0</v>
          </cell>
          <cell r="D503">
            <v>0</v>
          </cell>
        </row>
        <row r="504">
          <cell r="A504">
            <v>15234</v>
          </cell>
          <cell r="B504">
            <v>0</v>
          </cell>
          <cell r="C504">
            <v>0</v>
          </cell>
          <cell r="D504">
            <v>0</v>
          </cell>
        </row>
        <row r="505">
          <cell r="A505">
            <v>15235</v>
          </cell>
          <cell r="B505">
            <v>0</v>
          </cell>
          <cell r="C505">
            <v>0</v>
          </cell>
          <cell r="D505">
            <v>0</v>
          </cell>
        </row>
        <row r="506">
          <cell r="A506">
            <v>15236</v>
          </cell>
          <cell r="B506">
            <v>0</v>
          </cell>
          <cell r="C506">
            <v>0</v>
          </cell>
          <cell r="D506">
            <v>0</v>
          </cell>
        </row>
        <row r="507">
          <cell r="A507">
            <v>15301</v>
          </cell>
          <cell r="B507">
            <v>0</v>
          </cell>
          <cell r="C507">
            <v>0</v>
          </cell>
          <cell r="D507">
            <v>0</v>
          </cell>
        </row>
        <row r="508">
          <cell r="A508">
            <v>15302</v>
          </cell>
          <cell r="B508">
            <v>0</v>
          </cell>
          <cell r="C508">
            <v>0</v>
          </cell>
          <cell r="D508">
            <v>0</v>
          </cell>
        </row>
        <row r="509">
          <cell r="A509">
            <v>15306</v>
          </cell>
          <cell r="B509">
            <v>0</v>
          </cell>
          <cell r="C509">
            <v>0</v>
          </cell>
          <cell r="D509">
            <v>0</v>
          </cell>
        </row>
        <row r="510">
          <cell r="A510">
            <v>15311</v>
          </cell>
          <cell r="B510">
            <v>0</v>
          </cell>
          <cell r="C510">
            <v>0</v>
          </cell>
          <cell r="D510">
            <v>0</v>
          </cell>
        </row>
        <row r="511">
          <cell r="A511">
            <v>15312</v>
          </cell>
          <cell r="B511">
            <v>0</v>
          </cell>
          <cell r="C511">
            <v>0</v>
          </cell>
          <cell r="D511">
            <v>0</v>
          </cell>
        </row>
        <row r="512">
          <cell r="A512">
            <v>15314</v>
          </cell>
          <cell r="B512">
            <v>0</v>
          </cell>
          <cell r="C512">
            <v>0</v>
          </cell>
          <cell r="D512">
            <v>0</v>
          </cell>
        </row>
        <row r="513">
          <cell r="A513">
            <v>15320</v>
          </cell>
          <cell r="B513">
            <v>0</v>
          </cell>
          <cell r="C513">
            <v>0</v>
          </cell>
          <cell r="D513">
            <v>0</v>
          </cell>
        </row>
        <row r="514">
          <cell r="A514">
            <v>15324</v>
          </cell>
          <cell r="B514">
            <v>0</v>
          </cell>
          <cell r="C514">
            <v>0</v>
          </cell>
          <cell r="D514">
            <v>0</v>
          </cell>
        </row>
        <row r="515">
          <cell r="A515">
            <v>15401</v>
          </cell>
          <cell r="B515">
            <v>99860371</v>
          </cell>
          <cell r="C515">
            <v>101507258</v>
          </cell>
          <cell r="D515">
            <v>101724758</v>
          </cell>
        </row>
        <row r="516">
          <cell r="A516">
            <v>15402</v>
          </cell>
          <cell r="B516">
            <v>740070</v>
          </cell>
          <cell r="C516">
            <v>887085</v>
          </cell>
          <cell r="D516">
            <v>694592</v>
          </cell>
        </row>
        <row r="517">
          <cell r="A517">
            <v>15403</v>
          </cell>
          <cell r="B517">
            <v>0</v>
          </cell>
          <cell r="C517">
            <v>0</v>
          </cell>
          <cell r="D517">
            <v>0</v>
          </cell>
        </row>
        <row r="518">
          <cell r="A518">
            <v>15404</v>
          </cell>
          <cell r="B518">
            <v>0</v>
          </cell>
          <cell r="C518">
            <v>0</v>
          </cell>
          <cell r="D518">
            <v>0</v>
          </cell>
        </row>
        <row r="519">
          <cell r="A519">
            <v>15405</v>
          </cell>
          <cell r="B519">
            <v>0</v>
          </cell>
          <cell r="C519">
            <v>0</v>
          </cell>
          <cell r="D519">
            <v>0</v>
          </cell>
        </row>
        <row r="520">
          <cell r="A520">
            <v>15406</v>
          </cell>
          <cell r="B520">
            <v>0</v>
          </cell>
          <cell r="C520">
            <v>0</v>
          </cell>
          <cell r="D520">
            <v>0</v>
          </cell>
        </row>
        <row r="521">
          <cell r="A521">
            <v>15407</v>
          </cell>
          <cell r="B521">
            <v>0</v>
          </cell>
          <cell r="C521">
            <v>0</v>
          </cell>
          <cell r="D521">
            <v>0</v>
          </cell>
        </row>
        <row r="522">
          <cell r="A522">
            <v>15408</v>
          </cell>
          <cell r="B522">
            <v>0</v>
          </cell>
          <cell r="C522">
            <v>0</v>
          </cell>
          <cell r="D522">
            <v>0</v>
          </cell>
        </row>
        <row r="523">
          <cell r="A523">
            <v>15410</v>
          </cell>
          <cell r="B523">
            <v>0</v>
          </cell>
          <cell r="C523">
            <v>0</v>
          </cell>
          <cell r="D523">
            <v>0</v>
          </cell>
        </row>
        <row r="524">
          <cell r="A524">
            <v>15411</v>
          </cell>
          <cell r="B524">
            <v>0</v>
          </cell>
          <cell r="C524">
            <v>0</v>
          </cell>
          <cell r="D524">
            <v>0</v>
          </cell>
        </row>
        <row r="525">
          <cell r="A525">
            <v>15412</v>
          </cell>
          <cell r="B525">
            <v>0</v>
          </cell>
          <cell r="C525">
            <v>0</v>
          </cell>
          <cell r="D525">
            <v>0</v>
          </cell>
        </row>
        <row r="526">
          <cell r="A526">
            <v>15421</v>
          </cell>
          <cell r="B526">
            <v>0</v>
          </cell>
          <cell r="C526">
            <v>0</v>
          </cell>
          <cell r="D526">
            <v>0</v>
          </cell>
        </row>
        <row r="527">
          <cell r="A527">
            <v>15425</v>
          </cell>
          <cell r="B527">
            <v>0</v>
          </cell>
          <cell r="C527">
            <v>0</v>
          </cell>
          <cell r="D527">
            <v>0</v>
          </cell>
        </row>
        <row r="528">
          <cell r="A528">
            <v>15449</v>
          </cell>
          <cell r="B528">
            <v>0</v>
          </cell>
          <cell r="C528">
            <v>0</v>
          </cell>
          <cell r="D528">
            <v>0</v>
          </cell>
        </row>
        <row r="529">
          <cell r="A529">
            <v>15459</v>
          </cell>
          <cell r="B529">
            <v>0</v>
          </cell>
          <cell r="C529">
            <v>0</v>
          </cell>
          <cell r="D529">
            <v>0</v>
          </cell>
        </row>
        <row r="530">
          <cell r="A530">
            <v>15470</v>
          </cell>
          <cell r="B530">
            <v>0</v>
          </cell>
          <cell r="C530">
            <v>0</v>
          </cell>
          <cell r="D530">
            <v>0</v>
          </cell>
        </row>
        <row r="531">
          <cell r="A531">
            <v>15600</v>
          </cell>
          <cell r="B531">
            <v>0</v>
          </cell>
          <cell r="C531">
            <v>0</v>
          </cell>
          <cell r="D531">
            <v>0</v>
          </cell>
        </row>
        <row r="532">
          <cell r="A532">
            <v>15810</v>
          </cell>
          <cell r="B532">
            <v>0</v>
          </cell>
          <cell r="C532">
            <v>0</v>
          </cell>
          <cell r="D532">
            <v>0</v>
          </cell>
        </row>
        <row r="533">
          <cell r="A533">
            <v>15820</v>
          </cell>
          <cell r="B533">
            <v>0</v>
          </cell>
          <cell r="C533">
            <v>0</v>
          </cell>
          <cell r="D533">
            <v>0</v>
          </cell>
        </row>
        <row r="534">
          <cell r="A534">
            <v>15825</v>
          </cell>
          <cell r="B534">
            <v>0</v>
          </cell>
          <cell r="C534">
            <v>0</v>
          </cell>
          <cell r="D534">
            <v>0</v>
          </cell>
        </row>
        <row r="535">
          <cell r="A535">
            <v>16300</v>
          </cell>
          <cell r="B535">
            <v>0</v>
          </cell>
          <cell r="C535">
            <v>0</v>
          </cell>
          <cell r="D535">
            <v>0</v>
          </cell>
        </row>
        <row r="536">
          <cell r="A536">
            <v>16301</v>
          </cell>
          <cell r="B536">
            <v>0</v>
          </cell>
          <cell r="C536">
            <v>0</v>
          </cell>
          <cell r="D536">
            <v>0</v>
          </cell>
        </row>
        <row r="537">
          <cell r="A537">
            <v>16302</v>
          </cell>
          <cell r="B537">
            <v>0</v>
          </cell>
          <cell r="C537">
            <v>0</v>
          </cell>
          <cell r="D537">
            <v>0</v>
          </cell>
        </row>
        <row r="538">
          <cell r="A538">
            <v>16303</v>
          </cell>
          <cell r="B538">
            <v>0</v>
          </cell>
          <cell r="C538">
            <v>0</v>
          </cell>
          <cell r="D538">
            <v>0</v>
          </cell>
        </row>
        <row r="539">
          <cell r="A539">
            <v>16304</v>
          </cell>
          <cell r="B539">
            <v>0</v>
          </cell>
          <cell r="C539">
            <v>0</v>
          </cell>
          <cell r="D539">
            <v>0</v>
          </cell>
        </row>
        <row r="540">
          <cell r="A540">
            <v>16305</v>
          </cell>
          <cell r="B540">
            <v>0</v>
          </cell>
          <cell r="C540">
            <v>0</v>
          </cell>
          <cell r="D540">
            <v>0</v>
          </cell>
        </row>
        <row r="541">
          <cell r="A541">
            <v>16306</v>
          </cell>
          <cell r="B541">
            <v>0</v>
          </cell>
          <cell r="C541">
            <v>0</v>
          </cell>
          <cell r="D541">
            <v>0</v>
          </cell>
        </row>
        <row r="542">
          <cell r="A542">
            <v>16307</v>
          </cell>
          <cell r="B542">
            <v>0</v>
          </cell>
          <cell r="C542">
            <v>0</v>
          </cell>
          <cell r="D542">
            <v>0</v>
          </cell>
        </row>
        <row r="543">
          <cell r="A543">
            <v>16309</v>
          </cell>
          <cell r="B543">
            <v>0</v>
          </cell>
          <cell r="C543">
            <v>0</v>
          </cell>
          <cell r="D543">
            <v>0</v>
          </cell>
        </row>
        <row r="544">
          <cell r="A544">
            <v>16310</v>
          </cell>
          <cell r="B544">
            <v>0</v>
          </cell>
          <cell r="C544">
            <v>0</v>
          </cell>
          <cell r="D544">
            <v>0</v>
          </cell>
        </row>
        <row r="545">
          <cell r="A545">
            <v>16311</v>
          </cell>
          <cell r="B545">
            <v>0</v>
          </cell>
          <cell r="C545">
            <v>0</v>
          </cell>
          <cell r="D545">
            <v>0</v>
          </cell>
        </row>
        <row r="546">
          <cell r="A546">
            <v>16312</v>
          </cell>
          <cell r="B546">
            <v>0</v>
          </cell>
          <cell r="C546">
            <v>0</v>
          </cell>
          <cell r="D546">
            <v>0</v>
          </cell>
        </row>
        <row r="547">
          <cell r="A547">
            <v>16340</v>
          </cell>
          <cell r="B547">
            <v>0</v>
          </cell>
          <cell r="C547">
            <v>0</v>
          </cell>
          <cell r="D547">
            <v>0</v>
          </cell>
        </row>
        <row r="548">
          <cell r="A548">
            <v>16341</v>
          </cell>
          <cell r="B548">
            <v>0</v>
          </cell>
          <cell r="C548">
            <v>0</v>
          </cell>
          <cell r="D548">
            <v>0</v>
          </cell>
        </row>
        <row r="549">
          <cell r="A549">
            <v>16342</v>
          </cell>
          <cell r="B549">
            <v>0</v>
          </cell>
          <cell r="C549">
            <v>0</v>
          </cell>
          <cell r="D549">
            <v>0</v>
          </cell>
        </row>
        <row r="550">
          <cell r="A550">
            <v>16343</v>
          </cell>
          <cell r="B550">
            <v>0</v>
          </cell>
          <cell r="C550">
            <v>0</v>
          </cell>
          <cell r="D550">
            <v>0</v>
          </cell>
        </row>
        <row r="551">
          <cell r="A551">
            <v>16344</v>
          </cell>
          <cell r="B551">
            <v>0</v>
          </cell>
          <cell r="C551">
            <v>0</v>
          </cell>
          <cell r="D551">
            <v>0</v>
          </cell>
        </row>
        <row r="552">
          <cell r="A552">
            <v>16345</v>
          </cell>
          <cell r="B552">
            <v>0</v>
          </cell>
          <cell r="C552">
            <v>0</v>
          </cell>
          <cell r="D552">
            <v>0</v>
          </cell>
        </row>
        <row r="553">
          <cell r="A553">
            <v>16346</v>
          </cell>
          <cell r="B553">
            <v>0</v>
          </cell>
          <cell r="C553">
            <v>0</v>
          </cell>
          <cell r="D553">
            <v>0</v>
          </cell>
        </row>
        <row r="554">
          <cell r="A554">
            <v>16347</v>
          </cell>
          <cell r="B554">
            <v>0</v>
          </cell>
          <cell r="C554">
            <v>0</v>
          </cell>
          <cell r="D554">
            <v>0</v>
          </cell>
        </row>
        <row r="555">
          <cell r="A555">
            <v>16348</v>
          </cell>
          <cell r="B555">
            <v>0</v>
          </cell>
          <cell r="C555">
            <v>0</v>
          </cell>
          <cell r="D555">
            <v>0</v>
          </cell>
        </row>
        <row r="556">
          <cell r="A556">
            <v>16349</v>
          </cell>
          <cell r="B556">
            <v>0</v>
          </cell>
          <cell r="C556">
            <v>0</v>
          </cell>
          <cell r="D556">
            <v>0</v>
          </cell>
        </row>
        <row r="557">
          <cell r="A557">
            <v>16350</v>
          </cell>
          <cell r="B557">
            <v>0</v>
          </cell>
          <cell r="C557">
            <v>0</v>
          </cell>
          <cell r="D557">
            <v>0</v>
          </cell>
        </row>
        <row r="558">
          <cell r="A558">
            <v>16351</v>
          </cell>
          <cell r="B558">
            <v>0</v>
          </cell>
          <cell r="C558">
            <v>0</v>
          </cell>
          <cell r="D558">
            <v>0</v>
          </cell>
        </row>
        <row r="559">
          <cell r="A559">
            <v>16352</v>
          </cell>
          <cell r="B559">
            <v>0</v>
          </cell>
          <cell r="C559">
            <v>0</v>
          </cell>
          <cell r="D559">
            <v>0</v>
          </cell>
        </row>
        <row r="560">
          <cell r="A560">
            <v>16353</v>
          </cell>
          <cell r="B560">
            <v>0</v>
          </cell>
          <cell r="C560">
            <v>0</v>
          </cell>
          <cell r="D560">
            <v>0</v>
          </cell>
        </row>
        <row r="561">
          <cell r="A561">
            <v>16354</v>
          </cell>
          <cell r="B561">
            <v>0</v>
          </cell>
          <cell r="C561">
            <v>0</v>
          </cell>
          <cell r="D561">
            <v>0</v>
          </cell>
        </row>
        <row r="562">
          <cell r="A562">
            <v>16355</v>
          </cell>
          <cell r="B562">
            <v>0</v>
          </cell>
          <cell r="C562">
            <v>0</v>
          </cell>
          <cell r="D562">
            <v>0</v>
          </cell>
        </row>
        <row r="563">
          <cell r="A563">
            <v>16356</v>
          </cell>
          <cell r="B563">
            <v>0</v>
          </cell>
          <cell r="C563">
            <v>0</v>
          </cell>
          <cell r="D563">
            <v>0</v>
          </cell>
        </row>
        <row r="564">
          <cell r="A564">
            <v>16357</v>
          </cell>
          <cell r="B564">
            <v>0</v>
          </cell>
          <cell r="C564">
            <v>0</v>
          </cell>
          <cell r="D564">
            <v>0</v>
          </cell>
        </row>
        <row r="565">
          <cell r="A565">
            <v>16358</v>
          </cell>
          <cell r="B565">
            <v>0</v>
          </cell>
          <cell r="C565">
            <v>0</v>
          </cell>
          <cell r="D565">
            <v>0</v>
          </cell>
        </row>
        <row r="566">
          <cell r="A566">
            <v>16359</v>
          </cell>
          <cell r="B566">
            <v>0</v>
          </cell>
          <cell r="C566">
            <v>0</v>
          </cell>
          <cell r="D566">
            <v>0</v>
          </cell>
        </row>
        <row r="567">
          <cell r="A567">
            <v>16360</v>
          </cell>
          <cell r="B567">
            <v>0</v>
          </cell>
          <cell r="C567">
            <v>0</v>
          </cell>
          <cell r="D567">
            <v>0</v>
          </cell>
        </row>
        <row r="568">
          <cell r="A568">
            <v>16361</v>
          </cell>
          <cell r="B568">
            <v>0</v>
          </cell>
          <cell r="C568">
            <v>0</v>
          </cell>
          <cell r="D568">
            <v>0</v>
          </cell>
        </row>
        <row r="569">
          <cell r="A569">
            <v>16362</v>
          </cell>
          <cell r="B569">
            <v>0</v>
          </cell>
          <cell r="C569">
            <v>0</v>
          </cell>
          <cell r="D569">
            <v>0</v>
          </cell>
        </row>
        <row r="570">
          <cell r="A570">
            <v>16363</v>
          </cell>
          <cell r="B570">
            <v>0</v>
          </cell>
          <cell r="C570">
            <v>0</v>
          </cell>
          <cell r="D570">
            <v>0</v>
          </cell>
        </row>
        <row r="571">
          <cell r="A571">
            <v>16364</v>
          </cell>
          <cell r="B571">
            <v>0</v>
          </cell>
          <cell r="C571">
            <v>0</v>
          </cell>
          <cell r="D571">
            <v>0</v>
          </cell>
        </row>
        <row r="572">
          <cell r="A572">
            <v>16365</v>
          </cell>
          <cell r="B572">
            <v>0</v>
          </cell>
          <cell r="C572">
            <v>0</v>
          </cell>
          <cell r="D572">
            <v>0</v>
          </cell>
        </row>
        <row r="573">
          <cell r="A573">
            <v>16366</v>
          </cell>
          <cell r="B573">
            <v>0</v>
          </cell>
          <cell r="C573">
            <v>0</v>
          </cell>
          <cell r="D573">
            <v>0</v>
          </cell>
        </row>
        <row r="574">
          <cell r="A574">
            <v>16367</v>
          </cell>
          <cell r="B574">
            <v>0</v>
          </cell>
          <cell r="C574">
            <v>0</v>
          </cell>
          <cell r="D574">
            <v>0</v>
          </cell>
        </row>
        <row r="575">
          <cell r="A575">
            <v>16368</v>
          </cell>
          <cell r="B575">
            <v>0</v>
          </cell>
          <cell r="C575">
            <v>0</v>
          </cell>
          <cell r="D575">
            <v>0</v>
          </cell>
        </row>
        <row r="576">
          <cell r="A576">
            <v>16369</v>
          </cell>
          <cell r="B576">
            <v>0</v>
          </cell>
          <cell r="C576">
            <v>0</v>
          </cell>
          <cell r="D576">
            <v>0</v>
          </cell>
        </row>
        <row r="577">
          <cell r="A577">
            <v>16370</v>
          </cell>
          <cell r="B577">
            <v>0</v>
          </cell>
          <cell r="C577">
            <v>0</v>
          </cell>
          <cell r="D577">
            <v>0</v>
          </cell>
        </row>
        <row r="578">
          <cell r="A578">
            <v>16371</v>
          </cell>
          <cell r="B578">
            <v>0</v>
          </cell>
          <cell r="C578">
            <v>0</v>
          </cell>
          <cell r="D578">
            <v>0</v>
          </cell>
        </row>
        <row r="579">
          <cell r="A579">
            <v>16372</v>
          </cell>
          <cell r="B579">
            <v>0</v>
          </cell>
          <cell r="C579">
            <v>0</v>
          </cell>
          <cell r="D579">
            <v>0</v>
          </cell>
        </row>
        <row r="580">
          <cell r="A580">
            <v>16373</v>
          </cell>
          <cell r="B580">
            <v>0</v>
          </cell>
          <cell r="C580">
            <v>0</v>
          </cell>
          <cell r="D580">
            <v>0</v>
          </cell>
        </row>
        <row r="581">
          <cell r="A581">
            <v>16374</v>
          </cell>
          <cell r="B581">
            <v>0</v>
          </cell>
          <cell r="C581">
            <v>0</v>
          </cell>
          <cell r="D581">
            <v>0</v>
          </cell>
        </row>
        <row r="582">
          <cell r="A582">
            <v>16375</v>
          </cell>
          <cell r="B582">
            <v>0</v>
          </cell>
          <cell r="C582">
            <v>0</v>
          </cell>
          <cell r="D582">
            <v>0</v>
          </cell>
        </row>
        <row r="583">
          <cell r="A583">
            <v>16376</v>
          </cell>
          <cell r="B583">
            <v>0</v>
          </cell>
          <cell r="C583">
            <v>0</v>
          </cell>
          <cell r="D583">
            <v>0</v>
          </cell>
        </row>
        <row r="584">
          <cell r="A584">
            <v>16377</v>
          </cell>
          <cell r="B584">
            <v>0</v>
          </cell>
          <cell r="C584">
            <v>0</v>
          </cell>
          <cell r="D584">
            <v>0</v>
          </cell>
        </row>
        <row r="585">
          <cell r="A585">
            <v>16378</v>
          </cell>
          <cell r="B585">
            <v>0</v>
          </cell>
          <cell r="C585">
            <v>0</v>
          </cell>
          <cell r="D585">
            <v>0</v>
          </cell>
        </row>
        <row r="586">
          <cell r="A586">
            <v>16379</v>
          </cell>
          <cell r="B586">
            <v>0</v>
          </cell>
          <cell r="C586">
            <v>0</v>
          </cell>
          <cell r="D586">
            <v>0</v>
          </cell>
        </row>
        <row r="587">
          <cell r="A587">
            <v>16380</v>
          </cell>
          <cell r="B587">
            <v>0</v>
          </cell>
          <cell r="C587">
            <v>0</v>
          </cell>
          <cell r="D587">
            <v>0</v>
          </cell>
        </row>
        <row r="588">
          <cell r="A588">
            <v>16381</v>
          </cell>
          <cell r="B588">
            <v>0</v>
          </cell>
          <cell r="C588">
            <v>0</v>
          </cell>
          <cell r="D588">
            <v>0</v>
          </cell>
        </row>
        <row r="589">
          <cell r="A589">
            <v>16382</v>
          </cell>
          <cell r="B589">
            <v>0</v>
          </cell>
          <cell r="C589">
            <v>0</v>
          </cell>
          <cell r="D589">
            <v>0</v>
          </cell>
        </row>
        <row r="590">
          <cell r="A590">
            <v>16383</v>
          </cell>
          <cell r="B590">
            <v>0</v>
          </cell>
          <cell r="C590">
            <v>0</v>
          </cell>
          <cell r="D590">
            <v>0</v>
          </cell>
        </row>
        <row r="591">
          <cell r="A591">
            <v>16384</v>
          </cell>
          <cell r="B591">
            <v>0</v>
          </cell>
          <cell r="C591">
            <v>0</v>
          </cell>
          <cell r="D591">
            <v>0</v>
          </cell>
        </row>
        <row r="592">
          <cell r="A592">
            <v>16385</v>
          </cell>
          <cell r="B592">
            <v>0</v>
          </cell>
          <cell r="C592">
            <v>0</v>
          </cell>
          <cell r="D592">
            <v>0</v>
          </cell>
        </row>
        <row r="593">
          <cell r="A593">
            <v>16386</v>
          </cell>
          <cell r="B593">
            <v>0</v>
          </cell>
          <cell r="C593">
            <v>0</v>
          </cell>
          <cell r="D593">
            <v>0</v>
          </cell>
        </row>
        <row r="594">
          <cell r="A594">
            <v>16387</v>
          </cell>
          <cell r="B594">
            <v>0</v>
          </cell>
          <cell r="C594">
            <v>0</v>
          </cell>
          <cell r="D594">
            <v>0</v>
          </cell>
        </row>
        <row r="595">
          <cell r="A595">
            <v>16388</v>
          </cell>
          <cell r="B595">
            <v>0</v>
          </cell>
          <cell r="C595">
            <v>0</v>
          </cell>
          <cell r="D595">
            <v>0</v>
          </cell>
        </row>
        <row r="596">
          <cell r="A596">
            <v>16389</v>
          </cell>
          <cell r="B596">
            <v>0</v>
          </cell>
          <cell r="C596">
            <v>0</v>
          </cell>
          <cell r="D596">
            <v>0</v>
          </cell>
        </row>
        <row r="597">
          <cell r="A597">
            <v>16390</v>
          </cell>
          <cell r="B597">
            <v>0</v>
          </cell>
          <cell r="C597">
            <v>0</v>
          </cell>
          <cell r="D597">
            <v>0</v>
          </cell>
        </row>
        <row r="598">
          <cell r="A598">
            <v>16501</v>
          </cell>
          <cell r="B598">
            <v>0</v>
          </cell>
          <cell r="C598">
            <v>0</v>
          </cell>
          <cell r="D598">
            <v>0</v>
          </cell>
        </row>
        <row r="599">
          <cell r="A599">
            <v>16502</v>
          </cell>
          <cell r="B599">
            <v>0</v>
          </cell>
          <cell r="C599">
            <v>0</v>
          </cell>
          <cell r="D599">
            <v>0</v>
          </cell>
        </row>
        <row r="600">
          <cell r="A600">
            <v>16503</v>
          </cell>
          <cell r="B600">
            <v>0</v>
          </cell>
          <cell r="C600">
            <v>0</v>
          </cell>
          <cell r="D600">
            <v>0</v>
          </cell>
        </row>
        <row r="601">
          <cell r="A601">
            <v>0</v>
          </cell>
          <cell r="B601">
            <v>0</v>
          </cell>
          <cell r="C601">
            <v>0</v>
          </cell>
          <cell r="D601">
            <v>0</v>
          </cell>
        </row>
        <row r="602">
          <cell r="A602">
            <v>16504</v>
          </cell>
          <cell r="B602">
            <v>0</v>
          </cell>
          <cell r="C602">
            <v>0</v>
          </cell>
          <cell r="D602">
            <v>0</v>
          </cell>
        </row>
        <row r="603">
          <cell r="A603">
            <v>16505</v>
          </cell>
          <cell r="B603">
            <v>0</v>
          </cell>
          <cell r="C603">
            <v>0</v>
          </cell>
          <cell r="D603">
            <v>0</v>
          </cell>
        </row>
        <row r="604">
          <cell r="A604">
            <v>0</v>
          </cell>
          <cell r="B604">
            <v>0</v>
          </cell>
          <cell r="C604">
            <v>0</v>
          </cell>
          <cell r="D604">
            <v>0</v>
          </cell>
        </row>
        <row r="605">
          <cell r="A605">
            <v>16506</v>
          </cell>
          <cell r="B605">
            <v>0</v>
          </cell>
          <cell r="C605">
            <v>0</v>
          </cell>
          <cell r="D605">
            <v>0</v>
          </cell>
        </row>
        <row r="606">
          <cell r="A606">
            <v>0</v>
          </cell>
          <cell r="B606">
            <v>0</v>
          </cell>
          <cell r="C606">
            <v>0</v>
          </cell>
          <cell r="D606">
            <v>0</v>
          </cell>
        </row>
        <row r="607">
          <cell r="A607">
            <v>16507</v>
          </cell>
          <cell r="B607">
            <v>0</v>
          </cell>
          <cell r="C607">
            <v>0</v>
          </cell>
          <cell r="D607">
            <v>0</v>
          </cell>
        </row>
        <row r="608">
          <cell r="A608">
            <v>16508</v>
          </cell>
          <cell r="B608">
            <v>0</v>
          </cell>
          <cell r="C608">
            <v>0</v>
          </cell>
          <cell r="D608">
            <v>0</v>
          </cell>
        </row>
        <row r="609">
          <cell r="A609">
            <v>0</v>
          </cell>
          <cell r="B609">
            <v>0</v>
          </cell>
          <cell r="C609">
            <v>0</v>
          </cell>
          <cell r="D609">
            <v>0</v>
          </cell>
        </row>
        <row r="610">
          <cell r="A610">
            <v>0</v>
          </cell>
          <cell r="B610">
            <v>0</v>
          </cell>
          <cell r="C610">
            <v>0</v>
          </cell>
          <cell r="D610">
            <v>0</v>
          </cell>
        </row>
        <row r="611">
          <cell r="A611">
            <v>0</v>
          </cell>
          <cell r="B611">
            <v>0</v>
          </cell>
          <cell r="C611">
            <v>0</v>
          </cell>
          <cell r="D611">
            <v>0</v>
          </cell>
        </row>
        <row r="612">
          <cell r="A612">
            <v>16509</v>
          </cell>
          <cell r="B612">
            <v>0</v>
          </cell>
          <cell r="C612">
            <v>0</v>
          </cell>
          <cell r="D612">
            <v>0</v>
          </cell>
        </row>
        <row r="613">
          <cell r="A613">
            <v>16510</v>
          </cell>
          <cell r="B613">
            <v>0</v>
          </cell>
          <cell r="C613">
            <v>0</v>
          </cell>
          <cell r="D613">
            <v>0</v>
          </cell>
        </row>
        <row r="614">
          <cell r="A614">
            <v>16511</v>
          </cell>
          <cell r="B614">
            <v>0</v>
          </cell>
          <cell r="C614">
            <v>0</v>
          </cell>
          <cell r="D614">
            <v>0</v>
          </cell>
        </row>
        <row r="615">
          <cell r="A615">
            <v>16512</v>
          </cell>
          <cell r="B615">
            <v>0</v>
          </cell>
          <cell r="C615">
            <v>0</v>
          </cell>
          <cell r="D615">
            <v>0</v>
          </cell>
        </row>
        <row r="616">
          <cell r="A616">
            <v>16513</v>
          </cell>
          <cell r="B616">
            <v>0</v>
          </cell>
          <cell r="C616">
            <v>0</v>
          </cell>
          <cell r="D616">
            <v>0</v>
          </cell>
        </row>
        <row r="617">
          <cell r="A617">
            <v>16514</v>
          </cell>
          <cell r="B617">
            <v>0</v>
          </cell>
          <cell r="C617">
            <v>0</v>
          </cell>
          <cell r="D617">
            <v>0</v>
          </cell>
        </row>
        <row r="618">
          <cell r="A618">
            <v>16515</v>
          </cell>
          <cell r="B618">
            <v>0</v>
          </cell>
          <cell r="C618">
            <v>0</v>
          </cell>
          <cell r="D618">
            <v>0</v>
          </cell>
        </row>
        <row r="619">
          <cell r="A619">
            <v>16516</v>
          </cell>
          <cell r="B619">
            <v>0</v>
          </cell>
          <cell r="C619">
            <v>0</v>
          </cell>
          <cell r="D619">
            <v>0</v>
          </cell>
        </row>
        <row r="620">
          <cell r="A620">
            <v>16517</v>
          </cell>
          <cell r="B620">
            <v>0</v>
          </cell>
          <cell r="C620">
            <v>0</v>
          </cell>
          <cell r="D620">
            <v>0</v>
          </cell>
        </row>
        <row r="621">
          <cell r="A621">
            <v>16518</v>
          </cell>
          <cell r="B621">
            <v>0</v>
          </cell>
          <cell r="C621">
            <v>0</v>
          </cell>
          <cell r="D621">
            <v>0</v>
          </cell>
        </row>
        <row r="622">
          <cell r="A622">
            <v>0</v>
          </cell>
          <cell r="B622">
            <v>6735900</v>
          </cell>
          <cell r="C622">
            <v>7236662</v>
          </cell>
          <cell r="D622">
            <v>5385410</v>
          </cell>
        </row>
        <row r="623">
          <cell r="A623">
            <v>16519</v>
          </cell>
          <cell r="B623">
            <v>36</v>
          </cell>
          <cell r="C623">
            <v>36</v>
          </cell>
          <cell r="D623">
            <v>36</v>
          </cell>
        </row>
        <row r="624">
          <cell r="A624">
            <v>16520</v>
          </cell>
          <cell r="B624">
            <v>0</v>
          </cell>
          <cell r="C624">
            <v>0</v>
          </cell>
          <cell r="D624">
            <v>0</v>
          </cell>
        </row>
        <row r="625">
          <cell r="A625">
            <v>16550</v>
          </cell>
          <cell r="B625">
            <v>4934535</v>
          </cell>
          <cell r="C625">
            <v>5093021</v>
          </cell>
          <cell r="D625">
            <v>3724162</v>
          </cell>
        </row>
        <row r="626">
          <cell r="A626">
            <v>0</v>
          </cell>
          <cell r="B626">
            <v>0</v>
          </cell>
          <cell r="C626">
            <v>0</v>
          </cell>
          <cell r="D626">
            <v>0</v>
          </cell>
        </row>
        <row r="627">
          <cell r="A627">
            <v>0</v>
          </cell>
          <cell r="B627">
            <v>0</v>
          </cell>
          <cell r="C627">
            <v>0</v>
          </cell>
          <cell r="D627">
            <v>0</v>
          </cell>
        </row>
        <row r="628">
          <cell r="A628">
            <v>16551</v>
          </cell>
          <cell r="B628">
            <v>1728074</v>
          </cell>
          <cell r="C628">
            <v>1728074</v>
          </cell>
          <cell r="D628">
            <v>527902</v>
          </cell>
        </row>
        <row r="629">
          <cell r="A629">
            <v>16552</v>
          </cell>
          <cell r="B629">
            <v>6516</v>
          </cell>
          <cell r="C629">
            <v>7331</v>
          </cell>
          <cell r="D629">
            <v>16292</v>
          </cell>
        </row>
        <row r="630">
          <cell r="A630">
            <v>16553</v>
          </cell>
          <cell r="B630">
            <v>593276</v>
          </cell>
          <cell r="C630">
            <v>606651</v>
          </cell>
          <cell r="D630">
            <v>649563</v>
          </cell>
        </row>
        <row r="631">
          <cell r="A631">
            <v>16554</v>
          </cell>
          <cell r="B631">
            <v>0</v>
          </cell>
          <cell r="C631">
            <v>0</v>
          </cell>
          <cell r="D631">
            <v>0</v>
          </cell>
        </row>
        <row r="632">
          <cell r="A632">
            <v>16560</v>
          </cell>
          <cell r="B632">
            <v>0</v>
          </cell>
          <cell r="C632">
            <v>0</v>
          </cell>
          <cell r="D632">
            <v>0</v>
          </cell>
        </row>
        <row r="633">
          <cell r="A633">
            <v>16570</v>
          </cell>
          <cell r="B633">
            <v>0</v>
          </cell>
          <cell r="C633">
            <v>0</v>
          </cell>
          <cell r="D633">
            <v>0</v>
          </cell>
        </row>
        <row r="634">
          <cell r="A634">
            <v>16571</v>
          </cell>
          <cell r="B634">
            <v>1233781</v>
          </cell>
          <cell r="C634">
            <v>1313212</v>
          </cell>
          <cell r="D634">
            <v>1237391</v>
          </cell>
        </row>
        <row r="635">
          <cell r="A635">
            <v>16572</v>
          </cell>
          <cell r="B635">
            <v>0</v>
          </cell>
          <cell r="C635">
            <v>-401564</v>
          </cell>
          <cell r="D635">
            <v>-482327</v>
          </cell>
        </row>
        <row r="636">
          <cell r="A636">
            <v>16573</v>
          </cell>
          <cell r="B636">
            <v>0</v>
          </cell>
          <cell r="C636">
            <v>-347620</v>
          </cell>
          <cell r="D636">
            <v>-417043</v>
          </cell>
        </row>
        <row r="637">
          <cell r="A637">
            <v>16574</v>
          </cell>
          <cell r="B637">
            <v>0</v>
          </cell>
          <cell r="C637">
            <v>35547</v>
          </cell>
          <cell r="D637">
            <v>19150</v>
          </cell>
        </row>
        <row r="638">
          <cell r="A638">
            <v>16575</v>
          </cell>
          <cell r="B638">
            <v>0</v>
          </cell>
          <cell r="C638">
            <v>-23253</v>
          </cell>
          <cell r="D638">
            <v>-22445</v>
          </cell>
        </row>
        <row r="639">
          <cell r="A639">
            <v>16578</v>
          </cell>
          <cell r="B639">
            <v>0</v>
          </cell>
          <cell r="C639">
            <v>0</v>
          </cell>
          <cell r="D639">
            <v>0</v>
          </cell>
        </row>
        <row r="640">
          <cell r="A640">
            <v>16580</v>
          </cell>
          <cell r="B640">
            <v>0</v>
          </cell>
          <cell r="C640">
            <v>0</v>
          </cell>
          <cell r="D640">
            <v>0</v>
          </cell>
        </row>
        <row r="641">
          <cell r="A641">
            <v>16581</v>
          </cell>
          <cell r="B641">
            <v>0</v>
          </cell>
          <cell r="C641">
            <v>0</v>
          </cell>
          <cell r="D641">
            <v>0</v>
          </cell>
        </row>
        <row r="642">
          <cell r="A642">
            <v>16582</v>
          </cell>
          <cell r="B642">
            <v>0</v>
          </cell>
          <cell r="C642">
            <v>0</v>
          </cell>
          <cell r="D642">
            <v>0</v>
          </cell>
        </row>
        <row r="643">
          <cell r="A643">
            <v>16584</v>
          </cell>
          <cell r="B643">
            <v>0</v>
          </cell>
          <cell r="C643">
            <v>0</v>
          </cell>
          <cell r="D643">
            <v>0</v>
          </cell>
        </row>
        <row r="644">
          <cell r="A644">
            <v>16585</v>
          </cell>
          <cell r="B644">
            <v>0</v>
          </cell>
          <cell r="C644">
            <v>0</v>
          </cell>
          <cell r="D644">
            <v>0</v>
          </cell>
        </row>
        <row r="645">
          <cell r="A645">
            <v>16587</v>
          </cell>
          <cell r="B645">
            <v>0</v>
          </cell>
          <cell r="C645">
            <v>0</v>
          </cell>
          <cell r="D645">
            <v>0</v>
          </cell>
        </row>
        <row r="646">
          <cell r="A646">
            <v>17103</v>
          </cell>
          <cell r="B646">
            <v>0</v>
          </cell>
          <cell r="C646">
            <v>0</v>
          </cell>
          <cell r="D646">
            <v>0</v>
          </cell>
        </row>
        <row r="647">
          <cell r="A647">
            <v>17104</v>
          </cell>
          <cell r="B647">
            <v>0</v>
          </cell>
          <cell r="C647">
            <v>0</v>
          </cell>
          <cell r="D647">
            <v>0</v>
          </cell>
        </row>
        <row r="648">
          <cell r="A648">
            <v>17116</v>
          </cell>
          <cell r="B648">
            <v>0</v>
          </cell>
          <cell r="C648">
            <v>0</v>
          </cell>
          <cell r="D648">
            <v>0</v>
          </cell>
        </row>
        <row r="649">
          <cell r="A649">
            <v>17117</v>
          </cell>
          <cell r="B649">
            <v>0</v>
          </cell>
          <cell r="C649">
            <v>0</v>
          </cell>
          <cell r="D649">
            <v>0</v>
          </cell>
        </row>
        <row r="650">
          <cell r="A650">
            <v>17119</v>
          </cell>
          <cell r="B650">
            <v>0</v>
          </cell>
          <cell r="C650">
            <v>0</v>
          </cell>
          <cell r="D650">
            <v>0</v>
          </cell>
        </row>
        <row r="651">
          <cell r="A651">
            <v>17141</v>
          </cell>
          <cell r="B651">
            <v>0</v>
          </cell>
          <cell r="C651">
            <v>0</v>
          </cell>
          <cell r="D651">
            <v>0</v>
          </cell>
        </row>
        <row r="652">
          <cell r="A652">
            <v>17301</v>
          </cell>
          <cell r="B652">
            <v>60173067</v>
          </cell>
          <cell r="C652">
            <v>54779598</v>
          </cell>
          <cell r="D652">
            <v>57023128</v>
          </cell>
        </row>
        <row r="653">
          <cell r="A653">
            <v>17302</v>
          </cell>
          <cell r="B653">
            <v>0</v>
          </cell>
          <cell r="C653">
            <v>0</v>
          </cell>
          <cell r="D653">
            <v>0</v>
          </cell>
        </row>
        <row r="654">
          <cell r="A654">
            <v>17303</v>
          </cell>
          <cell r="B654">
            <v>0</v>
          </cell>
          <cell r="C654">
            <v>0</v>
          </cell>
          <cell r="D654">
            <v>0</v>
          </cell>
        </row>
        <row r="655">
          <cell r="A655">
            <v>17601</v>
          </cell>
          <cell r="B655">
            <v>0</v>
          </cell>
          <cell r="C655">
            <v>0</v>
          </cell>
          <cell r="D655">
            <v>0</v>
          </cell>
        </row>
        <row r="656">
          <cell r="A656">
            <v>0</v>
          </cell>
          <cell r="B656">
            <v>0</v>
          </cell>
          <cell r="C656">
            <v>0</v>
          </cell>
          <cell r="D656">
            <v>0</v>
          </cell>
        </row>
        <row r="657">
          <cell r="A657">
            <v>17602</v>
          </cell>
          <cell r="B657">
            <v>0</v>
          </cell>
          <cell r="C657">
            <v>647020</v>
          </cell>
          <cell r="D657">
            <v>578469</v>
          </cell>
        </row>
        <row r="658">
          <cell r="A658">
            <v>17603</v>
          </cell>
          <cell r="B658">
            <v>0</v>
          </cell>
          <cell r="C658">
            <v>0</v>
          </cell>
          <cell r="D658">
            <v>0</v>
          </cell>
        </row>
        <row r="659">
          <cell r="A659">
            <v>17604</v>
          </cell>
          <cell r="B659">
            <v>0</v>
          </cell>
          <cell r="C659">
            <v>0</v>
          </cell>
          <cell r="D659">
            <v>0</v>
          </cell>
        </row>
        <row r="660">
          <cell r="A660">
            <v>0</v>
          </cell>
          <cell r="B660">
            <v>-96664</v>
          </cell>
          <cell r="C660">
            <v>-95959</v>
          </cell>
          <cell r="D660">
            <v>-81093</v>
          </cell>
        </row>
        <row r="661">
          <cell r="A661">
            <v>17605</v>
          </cell>
          <cell r="B661">
            <v>484797</v>
          </cell>
          <cell r="C661">
            <v>242398</v>
          </cell>
          <cell r="D661">
            <v>55760</v>
          </cell>
        </row>
        <row r="662">
          <cell r="A662">
            <v>17606</v>
          </cell>
          <cell r="B662">
            <v>0</v>
          </cell>
          <cell r="C662">
            <v>0</v>
          </cell>
          <cell r="D662">
            <v>0</v>
          </cell>
        </row>
        <row r="663">
          <cell r="A663">
            <v>17607</v>
          </cell>
          <cell r="B663">
            <v>0</v>
          </cell>
          <cell r="C663">
            <v>0</v>
          </cell>
          <cell r="D663">
            <v>0</v>
          </cell>
        </row>
        <row r="664">
          <cell r="A664">
            <v>17608</v>
          </cell>
          <cell r="B664">
            <v>0</v>
          </cell>
          <cell r="C664">
            <v>0</v>
          </cell>
          <cell r="D664">
            <v>0</v>
          </cell>
        </row>
        <row r="665">
          <cell r="A665">
            <v>17671</v>
          </cell>
          <cell r="B665">
            <v>0</v>
          </cell>
          <cell r="C665">
            <v>0</v>
          </cell>
          <cell r="D665">
            <v>0</v>
          </cell>
        </row>
        <row r="666">
          <cell r="A666">
            <v>18104</v>
          </cell>
          <cell r="B666">
            <v>0</v>
          </cell>
          <cell r="C666">
            <v>0</v>
          </cell>
          <cell r="D666">
            <v>0</v>
          </cell>
        </row>
        <row r="667">
          <cell r="A667">
            <v>18105</v>
          </cell>
          <cell r="B667">
            <v>0</v>
          </cell>
          <cell r="C667">
            <v>0</v>
          </cell>
          <cell r="D667">
            <v>0</v>
          </cell>
        </row>
        <row r="668">
          <cell r="A668">
            <v>18106</v>
          </cell>
          <cell r="B668">
            <v>0</v>
          </cell>
          <cell r="C668">
            <v>0</v>
          </cell>
          <cell r="D668">
            <v>0</v>
          </cell>
        </row>
        <row r="669">
          <cell r="A669">
            <v>18107</v>
          </cell>
          <cell r="B669">
            <v>58683</v>
          </cell>
          <cell r="C669">
            <v>51980</v>
          </cell>
          <cell r="D669">
            <v>7997</v>
          </cell>
        </row>
        <row r="670">
          <cell r="A670">
            <v>18108</v>
          </cell>
          <cell r="B670">
            <v>20733842</v>
          </cell>
          <cell r="C670">
            <v>21493521</v>
          </cell>
          <cell r="D670">
            <v>21417575</v>
          </cell>
        </row>
        <row r="671">
          <cell r="A671">
            <v>18109</v>
          </cell>
          <cell r="B671">
            <v>0</v>
          </cell>
          <cell r="C671">
            <v>0</v>
          </cell>
          <cell r="D671">
            <v>0</v>
          </cell>
        </row>
        <row r="672">
          <cell r="A672">
            <v>18110</v>
          </cell>
          <cell r="B672">
            <v>0</v>
          </cell>
          <cell r="C672">
            <v>0</v>
          </cell>
          <cell r="D672">
            <v>0</v>
          </cell>
        </row>
        <row r="673">
          <cell r="A673">
            <v>18111</v>
          </cell>
          <cell r="B673">
            <v>0</v>
          </cell>
          <cell r="C673">
            <v>0</v>
          </cell>
          <cell r="D673">
            <v>0</v>
          </cell>
        </row>
        <row r="674">
          <cell r="A674">
            <v>18112</v>
          </cell>
          <cell r="B674">
            <v>0</v>
          </cell>
          <cell r="C674">
            <v>0</v>
          </cell>
          <cell r="D674">
            <v>0</v>
          </cell>
        </row>
        <row r="675">
          <cell r="A675">
            <v>18113</v>
          </cell>
          <cell r="B675">
            <v>0</v>
          </cell>
          <cell r="C675">
            <v>0</v>
          </cell>
          <cell r="D675">
            <v>0</v>
          </cell>
        </row>
        <row r="676">
          <cell r="A676">
            <v>18114</v>
          </cell>
          <cell r="B676">
            <v>0</v>
          </cell>
          <cell r="C676">
            <v>0</v>
          </cell>
          <cell r="D676">
            <v>0</v>
          </cell>
        </row>
        <row r="677">
          <cell r="A677">
            <v>18115</v>
          </cell>
          <cell r="B677">
            <v>0</v>
          </cell>
          <cell r="C677">
            <v>0</v>
          </cell>
          <cell r="D677">
            <v>0</v>
          </cell>
        </row>
        <row r="678">
          <cell r="A678">
            <v>18116</v>
          </cell>
          <cell r="B678">
            <v>0</v>
          </cell>
          <cell r="C678">
            <v>0</v>
          </cell>
          <cell r="D678">
            <v>0</v>
          </cell>
        </row>
        <row r="679">
          <cell r="A679">
            <v>18117</v>
          </cell>
          <cell r="B679">
            <v>0</v>
          </cell>
          <cell r="C679">
            <v>0</v>
          </cell>
          <cell r="D679">
            <v>0</v>
          </cell>
        </row>
        <row r="680">
          <cell r="A680">
            <v>18118</v>
          </cell>
          <cell r="B680">
            <v>0</v>
          </cell>
          <cell r="C680">
            <v>0</v>
          </cell>
          <cell r="D680">
            <v>0</v>
          </cell>
        </row>
        <row r="681">
          <cell r="A681">
            <v>18119</v>
          </cell>
          <cell r="B681">
            <v>0</v>
          </cell>
          <cell r="C681">
            <v>0</v>
          </cell>
          <cell r="D681">
            <v>0</v>
          </cell>
        </row>
        <row r="682">
          <cell r="A682">
            <v>18120</v>
          </cell>
          <cell r="B682">
            <v>0</v>
          </cell>
          <cell r="C682">
            <v>0</v>
          </cell>
          <cell r="D682">
            <v>0</v>
          </cell>
        </row>
        <row r="683">
          <cell r="A683">
            <v>18121</v>
          </cell>
          <cell r="B683">
            <v>0</v>
          </cell>
          <cell r="C683">
            <v>0</v>
          </cell>
          <cell r="D683">
            <v>0</v>
          </cell>
        </row>
        <row r="684">
          <cell r="A684">
            <v>18122</v>
          </cell>
          <cell r="B684">
            <v>0</v>
          </cell>
          <cell r="C684">
            <v>0</v>
          </cell>
          <cell r="D684">
            <v>0</v>
          </cell>
        </row>
        <row r="685">
          <cell r="A685">
            <v>18123</v>
          </cell>
          <cell r="B685">
            <v>0</v>
          </cell>
          <cell r="C685">
            <v>0</v>
          </cell>
          <cell r="D685">
            <v>0</v>
          </cell>
        </row>
        <row r="686">
          <cell r="A686">
            <v>18124</v>
          </cell>
          <cell r="B686">
            <v>0</v>
          </cell>
          <cell r="C686">
            <v>0</v>
          </cell>
          <cell r="D686">
            <v>0</v>
          </cell>
        </row>
        <row r="687">
          <cell r="A687">
            <v>18125</v>
          </cell>
          <cell r="B687">
            <v>0</v>
          </cell>
          <cell r="C687">
            <v>0</v>
          </cell>
          <cell r="D687">
            <v>0</v>
          </cell>
        </row>
        <row r="688">
          <cell r="A688">
            <v>18126</v>
          </cell>
          <cell r="B688">
            <v>0</v>
          </cell>
          <cell r="C688">
            <v>0</v>
          </cell>
          <cell r="D688">
            <v>0</v>
          </cell>
        </row>
        <row r="689">
          <cell r="A689">
            <v>18127</v>
          </cell>
          <cell r="B689">
            <v>0</v>
          </cell>
          <cell r="C689">
            <v>0</v>
          </cell>
          <cell r="D689">
            <v>0</v>
          </cell>
        </row>
        <row r="690">
          <cell r="A690">
            <v>18128</v>
          </cell>
          <cell r="B690">
            <v>0</v>
          </cell>
          <cell r="C690">
            <v>0</v>
          </cell>
          <cell r="D690">
            <v>0</v>
          </cell>
        </row>
        <row r="691">
          <cell r="A691">
            <v>18129</v>
          </cell>
          <cell r="B691">
            <v>0</v>
          </cell>
          <cell r="C691">
            <v>0</v>
          </cell>
          <cell r="D691">
            <v>0</v>
          </cell>
        </row>
        <row r="692">
          <cell r="A692">
            <v>18130</v>
          </cell>
          <cell r="B692">
            <v>0</v>
          </cell>
          <cell r="C692">
            <v>0</v>
          </cell>
          <cell r="D692">
            <v>0</v>
          </cell>
        </row>
        <row r="693">
          <cell r="A693">
            <v>18131</v>
          </cell>
          <cell r="B693">
            <v>0</v>
          </cell>
          <cell r="C693">
            <v>0</v>
          </cell>
          <cell r="D693">
            <v>0</v>
          </cell>
        </row>
        <row r="694">
          <cell r="A694">
            <v>18133</v>
          </cell>
          <cell r="B694">
            <v>0</v>
          </cell>
          <cell r="C694">
            <v>0</v>
          </cell>
          <cell r="D694">
            <v>0</v>
          </cell>
        </row>
        <row r="695">
          <cell r="A695">
            <v>18134</v>
          </cell>
          <cell r="B695">
            <v>0</v>
          </cell>
          <cell r="C695">
            <v>0</v>
          </cell>
          <cell r="D695">
            <v>0</v>
          </cell>
        </row>
        <row r="696">
          <cell r="A696">
            <v>18135</v>
          </cell>
          <cell r="B696">
            <v>0</v>
          </cell>
          <cell r="C696">
            <v>0</v>
          </cell>
          <cell r="D696">
            <v>0</v>
          </cell>
        </row>
        <row r="697">
          <cell r="A697">
            <v>18136</v>
          </cell>
          <cell r="B697">
            <v>0</v>
          </cell>
          <cell r="C697">
            <v>0</v>
          </cell>
          <cell r="D697">
            <v>0</v>
          </cell>
        </row>
        <row r="698">
          <cell r="A698">
            <v>18137</v>
          </cell>
          <cell r="B698">
            <v>0</v>
          </cell>
          <cell r="C698">
            <v>0</v>
          </cell>
          <cell r="D698">
            <v>0</v>
          </cell>
        </row>
        <row r="699">
          <cell r="A699">
            <v>18138</v>
          </cell>
          <cell r="B699">
            <v>0</v>
          </cell>
          <cell r="C699">
            <v>0</v>
          </cell>
          <cell r="D699">
            <v>0</v>
          </cell>
        </row>
        <row r="700">
          <cell r="A700">
            <v>18139</v>
          </cell>
          <cell r="B700">
            <v>0</v>
          </cell>
          <cell r="C700">
            <v>0</v>
          </cell>
          <cell r="D700">
            <v>0</v>
          </cell>
        </row>
        <row r="701">
          <cell r="A701">
            <v>18140</v>
          </cell>
          <cell r="B701">
            <v>0</v>
          </cell>
          <cell r="C701">
            <v>0</v>
          </cell>
          <cell r="D701">
            <v>0</v>
          </cell>
        </row>
        <row r="702">
          <cell r="A702">
            <v>18141</v>
          </cell>
          <cell r="B702">
            <v>0</v>
          </cell>
          <cell r="C702">
            <v>0</v>
          </cell>
          <cell r="D702">
            <v>0</v>
          </cell>
        </row>
        <row r="703">
          <cell r="A703">
            <v>18142</v>
          </cell>
          <cell r="B703">
            <v>0</v>
          </cell>
          <cell r="C703">
            <v>0</v>
          </cell>
          <cell r="D703">
            <v>0</v>
          </cell>
        </row>
        <row r="704">
          <cell r="A704">
            <v>18143</v>
          </cell>
          <cell r="B704">
            <v>0</v>
          </cell>
          <cell r="C704">
            <v>0</v>
          </cell>
          <cell r="D704">
            <v>0</v>
          </cell>
        </row>
        <row r="705">
          <cell r="A705">
            <v>18144</v>
          </cell>
          <cell r="B705">
            <v>0</v>
          </cell>
          <cell r="C705">
            <v>0</v>
          </cell>
          <cell r="D705">
            <v>0</v>
          </cell>
        </row>
        <row r="706">
          <cell r="A706">
            <v>18145</v>
          </cell>
          <cell r="B706">
            <v>0</v>
          </cell>
          <cell r="C706">
            <v>0</v>
          </cell>
          <cell r="D706">
            <v>0</v>
          </cell>
        </row>
        <row r="707">
          <cell r="A707">
            <v>18146</v>
          </cell>
          <cell r="B707">
            <v>0</v>
          </cell>
          <cell r="C707">
            <v>0</v>
          </cell>
          <cell r="D707">
            <v>0</v>
          </cell>
        </row>
        <row r="708">
          <cell r="A708">
            <v>18147</v>
          </cell>
          <cell r="B708">
            <v>0</v>
          </cell>
          <cell r="C708">
            <v>0</v>
          </cell>
          <cell r="D708">
            <v>0</v>
          </cell>
        </row>
        <row r="709">
          <cell r="A709">
            <v>18148</v>
          </cell>
          <cell r="B709">
            <v>0</v>
          </cell>
          <cell r="C709">
            <v>0</v>
          </cell>
          <cell r="D709">
            <v>0</v>
          </cell>
        </row>
        <row r="710">
          <cell r="A710">
            <v>18149</v>
          </cell>
          <cell r="B710">
            <v>0</v>
          </cell>
          <cell r="C710">
            <v>0</v>
          </cell>
          <cell r="D710">
            <v>0</v>
          </cell>
        </row>
        <row r="711">
          <cell r="A711">
            <v>18150</v>
          </cell>
          <cell r="B711">
            <v>0</v>
          </cell>
          <cell r="C711">
            <v>0</v>
          </cell>
          <cell r="D711">
            <v>0</v>
          </cell>
        </row>
        <row r="712">
          <cell r="A712">
            <v>18151</v>
          </cell>
          <cell r="B712">
            <v>0</v>
          </cell>
          <cell r="C712">
            <v>0</v>
          </cell>
          <cell r="D712">
            <v>0</v>
          </cell>
        </row>
        <row r="713">
          <cell r="A713">
            <v>18152</v>
          </cell>
          <cell r="B713">
            <v>0</v>
          </cell>
          <cell r="C713">
            <v>0</v>
          </cell>
          <cell r="D713">
            <v>0</v>
          </cell>
        </row>
        <row r="714">
          <cell r="A714">
            <v>18153</v>
          </cell>
          <cell r="B714">
            <v>0</v>
          </cell>
          <cell r="C714">
            <v>0</v>
          </cell>
          <cell r="D714">
            <v>0</v>
          </cell>
        </row>
        <row r="715">
          <cell r="A715">
            <v>18154</v>
          </cell>
          <cell r="B715">
            <v>0</v>
          </cell>
          <cell r="C715">
            <v>0</v>
          </cell>
          <cell r="D715">
            <v>0</v>
          </cell>
        </row>
        <row r="716">
          <cell r="A716">
            <v>18155</v>
          </cell>
          <cell r="B716">
            <v>0</v>
          </cell>
          <cell r="C716">
            <v>0</v>
          </cell>
          <cell r="D716">
            <v>0</v>
          </cell>
        </row>
        <row r="717">
          <cell r="A717">
            <v>18156</v>
          </cell>
          <cell r="B717">
            <v>0</v>
          </cell>
          <cell r="C717">
            <v>0</v>
          </cell>
          <cell r="D717">
            <v>0</v>
          </cell>
        </row>
        <row r="718">
          <cell r="A718">
            <v>18157</v>
          </cell>
          <cell r="B718">
            <v>0</v>
          </cell>
          <cell r="C718">
            <v>0</v>
          </cell>
          <cell r="D718">
            <v>0</v>
          </cell>
        </row>
        <row r="719">
          <cell r="A719">
            <v>18160</v>
          </cell>
          <cell r="B719">
            <v>0</v>
          </cell>
          <cell r="C719">
            <v>0</v>
          </cell>
          <cell r="D719">
            <v>0</v>
          </cell>
        </row>
        <row r="720">
          <cell r="A720">
            <v>18200</v>
          </cell>
          <cell r="B720">
            <v>500000</v>
          </cell>
          <cell r="C720">
            <v>500000</v>
          </cell>
          <cell r="D720">
            <v>-779907</v>
          </cell>
        </row>
        <row r="721">
          <cell r="A721">
            <v>18201</v>
          </cell>
          <cell r="B721">
            <v>19009877</v>
          </cell>
          <cell r="C721">
            <v>22505037</v>
          </cell>
          <cell r="D721">
            <v>22938025</v>
          </cell>
        </row>
        <row r="722">
          <cell r="A722">
            <v>18220</v>
          </cell>
          <cell r="B722">
            <v>1135419</v>
          </cell>
          <cell r="C722">
            <v>1132897</v>
          </cell>
          <cell r="D722">
            <v>799490</v>
          </cell>
        </row>
        <row r="723">
          <cell r="A723">
            <v>18222</v>
          </cell>
          <cell r="B723">
            <v>0</v>
          </cell>
          <cell r="C723">
            <v>0</v>
          </cell>
          <cell r="D723">
            <v>0</v>
          </cell>
        </row>
        <row r="724">
          <cell r="A724">
            <v>18230</v>
          </cell>
          <cell r="B724">
            <v>77996526</v>
          </cell>
          <cell r="C724">
            <v>80220046</v>
          </cell>
          <cell r="D724">
            <v>72903896</v>
          </cell>
        </row>
        <row r="725">
          <cell r="A725">
            <v>18231</v>
          </cell>
          <cell r="B725">
            <v>1725098</v>
          </cell>
          <cell r="C725">
            <v>1725098</v>
          </cell>
          <cell r="D725">
            <v>1326998</v>
          </cell>
        </row>
        <row r="726">
          <cell r="A726">
            <v>18232</v>
          </cell>
          <cell r="B726">
            <v>0</v>
          </cell>
          <cell r="C726">
            <v>0</v>
          </cell>
          <cell r="D726">
            <v>54861</v>
          </cell>
        </row>
        <row r="727">
          <cell r="A727">
            <v>18233</v>
          </cell>
          <cell r="B727">
            <v>0</v>
          </cell>
          <cell r="C727">
            <v>0</v>
          </cell>
          <cell r="D727">
            <v>26132221</v>
          </cell>
        </row>
        <row r="728">
          <cell r="A728">
            <v>18234</v>
          </cell>
          <cell r="B728">
            <v>0</v>
          </cell>
          <cell r="C728">
            <v>0</v>
          </cell>
          <cell r="D728">
            <v>1653198</v>
          </cell>
        </row>
        <row r="729">
          <cell r="A729">
            <v>18235</v>
          </cell>
          <cell r="B729">
            <v>0</v>
          </cell>
          <cell r="C729">
            <v>0</v>
          </cell>
          <cell r="D729">
            <v>0</v>
          </cell>
        </row>
        <row r="730">
          <cell r="A730">
            <v>18236</v>
          </cell>
          <cell r="B730">
            <v>0</v>
          </cell>
          <cell r="C730">
            <v>0</v>
          </cell>
          <cell r="D730">
            <v>0</v>
          </cell>
        </row>
        <row r="731">
          <cell r="A731">
            <v>18237</v>
          </cell>
          <cell r="B731">
            <v>885665</v>
          </cell>
          <cell r="C731">
            <v>934869</v>
          </cell>
          <cell r="D731">
            <v>641051</v>
          </cell>
        </row>
        <row r="732">
          <cell r="A732">
            <v>18238</v>
          </cell>
          <cell r="B732">
            <v>0</v>
          </cell>
          <cell r="C732">
            <v>0</v>
          </cell>
          <cell r="D732">
            <v>0</v>
          </cell>
        </row>
        <row r="733">
          <cell r="A733">
            <v>18239</v>
          </cell>
          <cell r="B733">
            <v>251745453</v>
          </cell>
          <cell r="C733">
            <v>254141629</v>
          </cell>
          <cell r="D733">
            <v>250603033</v>
          </cell>
        </row>
        <row r="734">
          <cell r="A734">
            <v>18240</v>
          </cell>
          <cell r="B734">
            <v>10106659</v>
          </cell>
          <cell r="C734">
            <v>9607693</v>
          </cell>
          <cell r="D734">
            <v>9651807</v>
          </cell>
        </row>
        <row r="735">
          <cell r="A735">
            <v>18241</v>
          </cell>
          <cell r="B735">
            <v>0</v>
          </cell>
          <cell r="C735">
            <v>0</v>
          </cell>
          <cell r="D735">
            <v>0</v>
          </cell>
        </row>
        <row r="736">
          <cell r="A736">
            <v>18242</v>
          </cell>
          <cell r="B736">
            <v>0</v>
          </cell>
          <cell r="C736">
            <v>0</v>
          </cell>
          <cell r="D736">
            <v>0</v>
          </cell>
        </row>
        <row r="737">
          <cell r="A737">
            <v>18243</v>
          </cell>
          <cell r="B737">
            <v>0</v>
          </cell>
          <cell r="C737">
            <v>0</v>
          </cell>
          <cell r="D737">
            <v>0</v>
          </cell>
        </row>
        <row r="738">
          <cell r="A738">
            <v>18244</v>
          </cell>
          <cell r="B738">
            <v>0</v>
          </cell>
          <cell r="C738">
            <v>0</v>
          </cell>
          <cell r="D738">
            <v>0</v>
          </cell>
        </row>
        <row r="739">
          <cell r="A739">
            <v>18245</v>
          </cell>
          <cell r="B739">
            <v>0</v>
          </cell>
          <cell r="C739">
            <v>0</v>
          </cell>
          <cell r="D739">
            <v>0</v>
          </cell>
        </row>
        <row r="740">
          <cell r="A740">
            <v>18246</v>
          </cell>
          <cell r="B740">
            <v>0</v>
          </cell>
          <cell r="C740">
            <v>0</v>
          </cell>
          <cell r="D740">
            <v>0</v>
          </cell>
        </row>
        <row r="741">
          <cell r="A741">
            <v>18251</v>
          </cell>
          <cell r="B741">
            <v>0</v>
          </cell>
          <cell r="C741">
            <v>0</v>
          </cell>
          <cell r="D741">
            <v>0</v>
          </cell>
        </row>
        <row r="742">
          <cell r="A742">
            <v>18252</v>
          </cell>
          <cell r="B742">
            <v>0</v>
          </cell>
          <cell r="C742">
            <v>0</v>
          </cell>
          <cell r="D742">
            <v>0</v>
          </cell>
        </row>
        <row r="743">
          <cell r="A743">
            <v>18253</v>
          </cell>
          <cell r="B743">
            <v>1908610</v>
          </cell>
          <cell r="C743">
            <v>1900996</v>
          </cell>
          <cell r="D743">
            <v>1906130</v>
          </cell>
        </row>
        <row r="744">
          <cell r="A744">
            <v>18260</v>
          </cell>
          <cell r="B744">
            <v>0</v>
          </cell>
          <cell r="C744">
            <v>0</v>
          </cell>
          <cell r="D744">
            <v>0</v>
          </cell>
        </row>
        <row r="745">
          <cell r="A745">
            <v>18261</v>
          </cell>
          <cell r="B745">
            <v>0</v>
          </cell>
          <cell r="C745">
            <v>0</v>
          </cell>
          <cell r="D745">
            <v>0</v>
          </cell>
        </row>
        <row r="746">
          <cell r="A746">
            <v>18262</v>
          </cell>
          <cell r="B746">
            <v>222989</v>
          </cell>
          <cell r="C746">
            <v>239571</v>
          </cell>
          <cell r="D746">
            <v>419428</v>
          </cell>
        </row>
        <row r="747">
          <cell r="A747">
            <v>18263</v>
          </cell>
          <cell r="B747">
            <v>138318</v>
          </cell>
          <cell r="C747">
            <v>146002</v>
          </cell>
          <cell r="D747">
            <v>233116</v>
          </cell>
        </row>
        <row r="748">
          <cell r="A748">
            <v>18265</v>
          </cell>
          <cell r="B748">
            <v>30206</v>
          </cell>
          <cell r="C748">
            <v>30571</v>
          </cell>
          <cell r="D748">
            <v>28103</v>
          </cell>
        </row>
        <row r="749">
          <cell r="A749">
            <v>18271</v>
          </cell>
          <cell r="B749">
            <v>0</v>
          </cell>
          <cell r="C749">
            <v>332387</v>
          </cell>
          <cell r="D749">
            <v>51136</v>
          </cell>
        </row>
        <row r="750">
          <cell r="A750">
            <v>18272</v>
          </cell>
          <cell r="B750">
            <v>2183918</v>
          </cell>
          <cell r="C750">
            <v>2195039</v>
          </cell>
          <cell r="D750">
            <v>2313029</v>
          </cell>
        </row>
        <row r="751">
          <cell r="A751">
            <v>18401</v>
          </cell>
          <cell r="B751">
            <v>0</v>
          </cell>
          <cell r="C751">
            <v>0</v>
          </cell>
          <cell r="D751">
            <v>0</v>
          </cell>
        </row>
        <row r="752">
          <cell r="A752">
            <v>18402</v>
          </cell>
          <cell r="B752">
            <v>0</v>
          </cell>
          <cell r="C752">
            <v>0</v>
          </cell>
          <cell r="D752">
            <v>0</v>
          </cell>
        </row>
        <row r="753">
          <cell r="A753">
            <v>18403</v>
          </cell>
          <cell r="B753">
            <v>0</v>
          </cell>
          <cell r="C753">
            <v>0</v>
          </cell>
          <cell r="D753">
            <v>0</v>
          </cell>
        </row>
        <row r="754">
          <cell r="A754">
            <v>18404</v>
          </cell>
          <cell r="B754">
            <v>0</v>
          </cell>
          <cell r="C754">
            <v>0</v>
          </cell>
          <cell r="D754">
            <v>0</v>
          </cell>
        </row>
        <row r="755">
          <cell r="A755">
            <v>18276</v>
          </cell>
          <cell r="B755">
            <v>0</v>
          </cell>
          <cell r="C755">
            <v>0</v>
          </cell>
          <cell r="D755">
            <v>0</v>
          </cell>
        </row>
        <row r="756">
          <cell r="A756">
            <v>18277</v>
          </cell>
          <cell r="B756">
            <v>0</v>
          </cell>
          <cell r="C756">
            <v>0</v>
          </cell>
          <cell r="D756">
            <v>0</v>
          </cell>
        </row>
        <row r="757">
          <cell r="A757">
            <v>18278</v>
          </cell>
          <cell r="B757">
            <v>0</v>
          </cell>
          <cell r="C757">
            <v>0</v>
          </cell>
          <cell r="D757">
            <v>0</v>
          </cell>
        </row>
        <row r="758">
          <cell r="A758">
            <v>18279</v>
          </cell>
          <cell r="B758">
            <v>0</v>
          </cell>
          <cell r="C758">
            <v>0</v>
          </cell>
          <cell r="D758">
            <v>0</v>
          </cell>
        </row>
        <row r="759">
          <cell r="A759">
            <v>18280</v>
          </cell>
          <cell r="B759">
            <v>0</v>
          </cell>
          <cell r="C759">
            <v>0</v>
          </cell>
          <cell r="D759">
            <v>0</v>
          </cell>
        </row>
        <row r="760">
          <cell r="A760">
            <v>0</v>
          </cell>
          <cell r="B760">
            <v>839689</v>
          </cell>
          <cell r="C760">
            <v>791769</v>
          </cell>
          <cell r="D760">
            <v>754124</v>
          </cell>
        </row>
        <row r="761">
          <cell r="A761">
            <v>18281</v>
          </cell>
          <cell r="B761">
            <v>3808161</v>
          </cell>
          <cell r="C761">
            <v>3178102</v>
          </cell>
          <cell r="D761">
            <v>2958624</v>
          </cell>
        </row>
        <row r="762">
          <cell r="A762">
            <v>18283</v>
          </cell>
          <cell r="B762">
            <v>0</v>
          </cell>
          <cell r="C762">
            <v>0</v>
          </cell>
          <cell r="D762">
            <v>0</v>
          </cell>
        </row>
        <row r="763">
          <cell r="A763">
            <v>18284</v>
          </cell>
          <cell r="B763">
            <v>0</v>
          </cell>
          <cell r="C763">
            <v>0</v>
          </cell>
          <cell r="D763">
            <v>0</v>
          </cell>
        </row>
        <row r="764">
          <cell r="A764">
            <v>18285</v>
          </cell>
          <cell r="B764">
            <v>0</v>
          </cell>
          <cell r="C764">
            <v>0</v>
          </cell>
          <cell r="D764">
            <v>0</v>
          </cell>
        </row>
        <row r="765">
          <cell r="A765">
            <v>18286</v>
          </cell>
          <cell r="B765">
            <v>0</v>
          </cell>
          <cell r="C765">
            <v>0</v>
          </cell>
          <cell r="D765">
            <v>0</v>
          </cell>
        </row>
        <row r="766">
          <cell r="A766">
            <v>18287</v>
          </cell>
          <cell r="B766">
            <v>0</v>
          </cell>
          <cell r="C766">
            <v>0</v>
          </cell>
          <cell r="D766">
            <v>0</v>
          </cell>
        </row>
        <row r="767">
          <cell r="A767">
            <v>18288</v>
          </cell>
          <cell r="B767">
            <v>0</v>
          </cell>
          <cell r="C767">
            <v>0</v>
          </cell>
          <cell r="D767">
            <v>0</v>
          </cell>
        </row>
        <row r="768">
          <cell r="A768">
            <v>18289</v>
          </cell>
          <cell r="B768">
            <v>0</v>
          </cell>
          <cell r="C768">
            <v>0</v>
          </cell>
          <cell r="D768">
            <v>0</v>
          </cell>
        </row>
        <row r="769">
          <cell r="A769">
            <v>18290</v>
          </cell>
          <cell r="B769">
            <v>0</v>
          </cell>
          <cell r="C769">
            <v>0</v>
          </cell>
          <cell r="D769">
            <v>0</v>
          </cell>
        </row>
        <row r="770">
          <cell r="A770">
            <v>18291</v>
          </cell>
          <cell r="B770">
            <v>0</v>
          </cell>
          <cell r="C770">
            <v>0</v>
          </cell>
          <cell r="D770">
            <v>0</v>
          </cell>
        </row>
        <row r="771">
          <cell r="A771">
            <v>18292</v>
          </cell>
          <cell r="B771">
            <v>0</v>
          </cell>
          <cell r="C771">
            <v>0</v>
          </cell>
          <cell r="D771">
            <v>0</v>
          </cell>
        </row>
        <row r="772">
          <cell r="A772">
            <v>18293</v>
          </cell>
          <cell r="B772">
            <v>0</v>
          </cell>
          <cell r="C772">
            <v>0</v>
          </cell>
          <cell r="D772">
            <v>0</v>
          </cell>
        </row>
        <row r="773">
          <cell r="A773">
            <v>18294</v>
          </cell>
          <cell r="B773">
            <v>0</v>
          </cell>
          <cell r="C773">
            <v>0</v>
          </cell>
          <cell r="D773">
            <v>0</v>
          </cell>
        </row>
        <row r="774">
          <cell r="A774">
            <v>18295</v>
          </cell>
          <cell r="B774">
            <v>0</v>
          </cell>
          <cell r="C774">
            <v>0</v>
          </cell>
          <cell r="D774">
            <v>0</v>
          </cell>
        </row>
        <row r="775">
          <cell r="A775">
            <v>18296</v>
          </cell>
          <cell r="B775">
            <v>0</v>
          </cell>
          <cell r="C775">
            <v>0</v>
          </cell>
          <cell r="D775">
            <v>0</v>
          </cell>
        </row>
        <row r="776">
          <cell r="A776">
            <v>18297</v>
          </cell>
          <cell r="B776">
            <v>0</v>
          </cell>
          <cell r="C776">
            <v>0</v>
          </cell>
          <cell r="D776">
            <v>0</v>
          </cell>
        </row>
        <row r="777">
          <cell r="A777">
            <v>18298</v>
          </cell>
          <cell r="B777">
            <v>0</v>
          </cell>
          <cell r="C777">
            <v>0</v>
          </cell>
          <cell r="D777">
            <v>0</v>
          </cell>
        </row>
        <row r="778">
          <cell r="A778">
            <v>18299</v>
          </cell>
          <cell r="B778">
            <v>0</v>
          </cell>
          <cell r="C778">
            <v>0</v>
          </cell>
          <cell r="D778">
            <v>0</v>
          </cell>
        </row>
        <row r="779">
          <cell r="A779">
            <v>18301</v>
          </cell>
          <cell r="B779">
            <v>0</v>
          </cell>
          <cell r="C779">
            <v>0</v>
          </cell>
          <cell r="D779">
            <v>0</v>
          </cell>
        </row>
        <row r="780">
          <cell r="A780">
            <v>18302</v>
          </cell>
          <cell r="B780">
            <v>0</v>
          </cell>
          <cell r="C780">
            <v>0</v>
          </cell>
          <cell r="D780">
            <v>0</v>
          </cell>
        </row>
        <row r="781">
          <cell r="A781">
            <v>18303</v>
          </cell>
          <cell r="B781">
            <v>0</v>
          </cell>
          <cell r="C781">
            <v>0</v>
          </cell>
          <cell r="D781">
            <v>0</v>
          </cell>
        </row>
        <row r="782">
          <cell r="A782">
            <v>18304</v>
          </cell>
          <cell r="B782">
            <v>0</v>
          </cell>
          <cell r="C782">
            <v>0</v>
          </cell>
          <cell r="D782">
            <v>0</v>
          </cell>
        </row>
        <row r="783">
          <cell r="A783">
            <v>18305</v>
          </cell>
          <cell r="B783">
            <v>0</v>
          </cell>
          <cell r="C783">
            <v>0</v>
          </cell>
          <cell r="D783">
            <v>0</v>
          </cell>
        </row>
        <row r="784">
          <cell r="A784">
            <v>18306</v>
          </cell>
          <cell r="B784">
            <v>0</v>
          </cell>
          <cell r="C784">
            <v>0</v>
          </cell>
          <cell r="D784">
            <v>0</v>
          </cell>
        </row>
        <row r="785">
          <cell r="A785">
            <v>18307</v>
          </cell>
          <cell r="B785">
            <v>0</v>
          </cell>
          <cell r="C785">
            <v>0</v>
          </cell>
          <cell r="D785">
            <v>0</v>
          </cell>
        </row>
        <row r="786">
          <cell r="A786">
            <v>18308</v>
          </cell>
          <cell r="B786">
            <v>0</v>
          </cell>
          <cell r="C786">
            <v>0</v>
          </cell>
          <cell r="D786">
            <v>0</v>
          </cell>
        </row>
        <row r="787">
          <cell r="A787">
            <v>18309</v>
          </cell>
          <cell r="B787">
            <v>0</v>
          </cell>
          <cell r="C787">
            <v>0</v>
          </cell>
          <cell r="D787">
            <v>0</v>
          </cell>
        </row>
        <row r="788">
          <cell r="A788">
            <v>18310</v>
          </cell>
          <cell r="B788">
            <v>3858824</v>
          </cell>
          <cell r="C788">
            <v>3736492</v>
          </cell>
          <cell r="D788">
            <v>3761464</v>
          </cell>
        </row>
        <row r="789">
          <cell r="A789">
            <v>18311</v>
          </cell>
          <cell r="B789">
            <v>0</v>
          </cell>
          <cell r="C789">
            <v>0</v>
          </cell>
          <cell r="D789">
            <v>0</v>
          </cell>
        </row>
        <row r="790">
          <cell r="A790">
            <v>18312</v>
          </cell>
          <cell r="B790">
            <v>0</v>
          </cell>
          <cell r="C790">
            <v>0</v>
          </cell>
          <cell r="D790">
            <v>0</v>
          </cell>
        </row>
        <row r="791">
          <cell r="A791">
            <v>18313</v>
          </cell>
          <cell r="B791">
            <v>0</v>
          </cell>
          <cell r="C791">
            <v>0</v>
          </cell>
          <cell r="D791">
            <v>0</v>
          </cell>
        </row>
        <row r="792">
          <cell r="A792">
            <v>18314</v>
          </cell>
          <cell r="B792">
            <v>0</v>
          </cell>
          <cell r="C792">
            <v>0</v>
          </cell>
          <cell r="D792">
            <v>0</v>
          </cell>
        </row>
        <row r="793">
          <cell r="A793">
            <v>18315</v>
          </cell>
          <cell r="B793">
            <v>0</v>
          </cell>
          <cell r="C793">
            <v>0</v>
          </cell>
          <cell r="D793">
            <v>0</v>
          </cell>
        </row>
        <row r="794">
          <cell r="A794">
            <v>18316</v>
          </cell>
          <cell r="B794">
            <v>0</v>
          </cell>
          <cell r="C794">
            <v>0</v>
          </cell>
          <cell r="D794">
            <v>0</v>
          </cell>
        </row>
        <row r="795">
          <cell r="A795">
            <v>18317</v>
          </cell>
          <cell r="B795">
            <v>0</v>
          </cell>
          <cell r="C795">
            <v>0</v>
          </cell>
          <cell r="D795">
            <v>0</v>
          </cell>
        </row>
        <row r="796">
          <cell r="A796">
            <v>18318</v>
          </cell>
          <cell r="B796">
            <v>0</v>
          </cell>
          <cell r="C796">
            <v>0</v>
          </cell>
          <cell r="D796">
            <v>0</v>
          </cell>
        </row>
        <row r="797">
          <cell r="A797">
            <v>18319</v>
          </cell>
          <cell r="B797">
            <v>0</v>
          </cell>
          <cell r="C797">
            <v>0</v>
          </cell>
          <cell r="D797">
            <v>0</v>
          </cell>
        </row>
        <row r="798">
          <cell r="A798">
            <v>18320</v>
          </cell>
          <cell r="B798">
            <v>0</v>
          </cell>
          <cell r="C798">
            <v>0</v>
          </cell>
          <cell r="D798">
            <v>0</v>
          </cell>
        </row>
        <row r="799">
          <cell r="A799">
            <v>18321</v>
          </cell>
          <cell r="B799">
            <v>0</v>
          </cell>
          <cell r="C799">
            <v>0</v>
          </cell>
          <cell r="D799">
            <v>0</v>
          </cell>
        </row>
        <row r="800">
          <cell r="A800">
            <v>18322</v>
          </cell>
          <cell r="B800">
            <v>0</v>
          </cell>
          <cell r="C800">
            <v>0</v>
          </cell>
          <cell r="D800">
            <v>0</v>
          </cell>
        </row>
        <row r="801">
          <cell r="A801">
            <v>18323</v>
          </cell>
          <cell r="B801">
            <v>0</v>
          </cell>
          <cell r="C801">
            <v>0</v>
          </cell>
          <cell r="D801">
            <v>0</v>
          </cell>
        </row>
        <row r="802">
          <cell r="A802">
            <v>18324</v>
          </cell>
          <cell r="B802">
            <v>0</v>
          </cell>
          <cell r="C802">
            <v>0</v>
          </cell>
          <cell r="D802">
            <v>0</v>
          </cell>
        </row>
        <row r="803">
          <cell r="A803">
            <v>18325</v>
          </cell>
          <cell r="B803">
            <v>0</v>
          </cell>
          <cell r="C803">
            <v>0</v>
          </cell>
          <cell r="D803">
            <v>0</v>
          </cell>
        </row>
        <row r="804">
          <cell r="A804">
            <v>18326</v>
          </cell>
          <cell r="B804">
            <v>0</v>
          </cell>
          <cell r="C804">
            <v>0</v>
          </cell>
          <cell r="D804">
            <v>0</v>
          </cell>
        </row>
        <row r="805">
          <cell r="A805">
            <v>18327</v>
          </cell>
          <cell r="B805">
            <v>0</v>
          </cell>
          <cell r="C805">
            <v>0</v>
          </cell>
          <cell r="D805">
            <v>0</v>
          </cell>
        </row>
        <row r="806">
          <cell r="A806">
            <v>18328</v>
          </cell>
          <cell r="B806">
            <v>0</v>
          </cell>
          <cell r="C806">
            <v>0</v>
          </cell>
          <cell r="D806">
            <v>0</v>
          </cell>
        </row>
        <row r="807">
          <cell r="A807">
            <v>18329</v>
          </cell>
          <cell r="B807">
            <v>0</v>
          </cell>
          <cell r="C807">
            <v>0</v>
          </cell>
          <cell r="D807">
            <v>0</v>
          </cell>
        </row>
        <row r="808">
          <cell r="A808">
            <v>18330</v>
          </cell>
          <cell r="B808">
            <v>0</v>
          </cell>
          <cell r="C808">
            <v>0</v>
          </cell>
          <cell r="D808">
            <v>0</v>
          </cell>
        </row>
        <row r="809">
          <cell r="A809">
            <v>18331</v>
          </cell>
          <cell r="B809">
            <v>0</v>
          </cell>
          <cell r="C809">
            <v>0</v>
          </cell>
          <cell r="D809">
            <v>0</v>
          </cell>
        </row>
        <row r="810">
          <cell r="A810">
            <v>18332</v>
          </cell>
          <cell r="B810">
            <v>0</v>
          </cell>
          <cell r="C810">
            <v>0</v>
          </cell>
          <cell r="D810">
            <v>0</v>
          </cell>
        </row>
        <row r="811">
          <cell r="A811">
            <v>18333</v>
          </cell>
          <cell r="B811">
            <v>0</v>
          </cell>
          <cell r="C811">
            <v>0</v>
          </cell>
          <cell r="D811">
            <v>0</v>
          </cell>
        </row>
        <row r="812">
          <cell r="A812">
            <v>18334</v>
          </cell>
          <cell r="B812">
            <v>0</v>
          </cell>
          <cell r="C812">
            <v>0</v>
          </cell>
          <cell r="D812">
            <v>0</v>
          </cell>
        </row>
        <row r="813">
          <cell r="A813">
            <v>18335</v>
          </cell>
          <cell r="B813">
            <v>0</v>
          </cell>
          <cell r="C813">
            <v>0</v>
          </cell>
          <cell r="D813">
            <v>0</v>
          </cell>
        </row>
        <row r="814">
          <cell r="A814">
            <v>18336</v>
          </cell>
          <cell r="B814">
            <v>0</v>
          </cell>
          <cell r="C814">
            <v>0</v>
          </cell>
          <cell r="D814">
            <v>0</v>
          </cell>
        </row>
        <row r="815">
          <cell r="A815">
            <v>18337</v>
          </cell>
          <cell r="B815">
            <v>0</v>
          </cell>
          <cell r="C815">
            <v>0</v>
          </cell>
          <cell r="D815">
            <v>0</v>
          </cell>
        </row>
        <row r="816">
          <cell r="A816">
            <v>18338</v>
          </cell>
          <cell r="B816">
            <v>0</v>
          </cell>
          <cell r="C816">
            <v>0</v>
          </cell>
          <cell r="D816">
            <v>0</v>
          </cell>
        </row>
        <row r="817">
          <cell r="A817">
            <v>18339</v>
          </cell>
          <cell r="B817">
            <v>0</v>
          </cell>
          <cell r="C817">
            <v>0</v>
          </cell>
          <cell r="D817">
            <v>0</v>
          </cell>
        </row>
        <row r="818">
          <cell r="A818">
            <v>18340</v>
          </cell>
          <cell r="B818">
            <v>0</v>
          </cell>
          <cell r="C818">
            <v>0</v>
          </cell>
          <cell r="D818">
            <v>0</v>
          </cell>
        </row>
        <row r="819">
          <cell r="A819">
            <v>18341</v>
          </cell>
          <cell r="B819">
            <v>0</v>
          </cell>
          <cell r="C819">
            <v>0</v>
          </cell>
          <cell r="D819">
            <v>0</v>
          </cell>
        </row>
        <row r="820">
          <cell r="A820">
            <v>18342</v>
          </cell>
          <cell r="B820">
            <v>0</v>
          </cell>
          <cell r="C820">
            <v>0</v>
          </cell>
          <cell r="D820">
            <v>0</v>
          </cell>
        </row>
        <row r="821">
          <cell r="A821">
            <v>18343</v>
          </cell>
          <cell r="B821">
            <v>0</v>
          </cell>
          <cell r="C821">
            <v>0</v>
          </cell>
          <cell r="D821">
            <v>0</v>
          </cell>
        </row>
        <row r="822">
          <cell r="A822">
            <v>18344</v>
          </cell>
          <cell r="B822">
            <v>0</v>
          </cell>
          <cell r="C822">
            <v>0</v>
          </cell>
          <cell r="D822">
            <v>0</v>
          </cell>
        </row>
        <row r="823">
          <cell r="A823">
            <v>18345</v>
          </cell>
          <cell r="B823">
            <v>0</v>
          </cell>
          <cell r="C823">
            <v>0</v>
          </cell>
          <cell r="D823">
            <v>0</v>
          </cell>
        </row>
        <row r="824">
          <cell r="A824">
            <v>18346</v>
          </cell>
          <cell r="B824">
            <v>0</v>
          </cell>
          <cell r="C824">
            <v>0</v>
          </cell>
          <cell r="D824">
            <v>0</v>
          </cell>
        </row>
        <row r="825">
          <cell r="A825">
            <v>18347</v>
          </cell>
          <cell r="B825">
            <v>0</v>
          </cell>
          <cell r="C825">
            <v>0</v>
          </cell>
          <cell r="D825">
            <v>0</v>
          </cell>
        </row>
        <row r="826">
          <cell r="A826">
            <v>18348</v>
          </cell>
          <cell r="B826">
            <v>0</v>
          </cell>
          <cell r="C826">
            <v>0</v>
          </cell>
          <cell r="D826">
            <v>0</v>
          </cell>
        </row>
        <row r="827">
          <cell r="A827">
            <v>18349</v>
          </cell>
          <cell r="B827">
            <v>0</v>
          </cell>
          <cell r="C827">
            <v>0</v>
          </cell>
          <cell r="D827">
            <v>0</v>
          </cell>
        </row>
        <row r="828">
          <cell r="A828">
            <v>18350</v>
          </cell>
          <cell r="B828">
            <v>0</v>
          </cell>
          <cell r="C828">
            <v>0</v>
          </cell>
          <cell r="D828">
            <v>0</v>
          </cell>
        </row>
        <row r="829">
          <cell r="A829">
            <v>18351</v>
          </cell>
          <cell r="B829">
            <v>0</v>
          </cell>
          <cell r="C829">
            <v>0</v>
          </cell>
          <cell r="D829">
            <v>0</v>
          </cell>
        </row>
        <row r="830">
          <cell r="A830">
            <v>18352</v>
          </cell>
          <cell r="B830">
            <v>0</v>
          </cell>
          <cell r="C830">
            <v>0</v>
          </cell>
          <cell r="D830">
            <v>0</v>
          </cell>
        </row>
        <row r="831">
          <cell r="A831">
            <v>18353</v>
          </cell>
          <cell r="B831">
            <v>0</v>
          </cell>
          <cell r="C831">
            <v>0</v>
          </cell>
          <cell r="D831">
            <v>0</v>
          </cell>
        </row>
        <row r="832">
          <cell r="A832">
            <v>18354</v>
          </cell>
          <cell r="B832">
            <v>0</v>
          </cell>
          <cell r="C832">
            <v>0</v>
          </cell>
          <cell r="D832">
            <v>0</v>
          </cell>
        </row>
        <row r="833">
          <cell r="A833">
            <v>18355</v>
          </cell>
          <cell r="B833">
            <v>0</v>
          </cell>
          <cell r="C833">
            <v>0</v>
          </cell>
          <cell r="D833">
            <v>0</v>
          </cell>
        </row>
        <row r="834">
          <cell r="A834">
            <v>18356</v>
          </cell>
          <cell r="B834">
            <v>0</v>
          </cell>
          <cell r="C834">
            <v>0</v>
          </cell>
          <cell r="D834">
            <v>0</v>
          </cell>
        </row>
        <row r="835">
          <cell r="A835">
            <v>18357</v>
          </cell>
          <cell r="B835">
            <v>0</v>
          </cell>
          <cell r="C835">
            <v>0</v>
          </cell>
          <cell r="D835">
            <v>0</v>
          </cell>
        </row>
        <row r="836">
          <cell r="A836">
            <v>18358</v>
          </cell>
          <cell r="B836">
            <v>0</v>
          </cell>
          <cell r="C836">
            <v>0</v>
          </cell>
          <cell r="D836">
            <v>0</v>
          </cell>
        </row>
        <row r="837">
          <cell r="A837">
            <v>18359</v>
          </cell>
          <cell r="B837">
            <v>0</v>
          </cell>
          <cell r="C837">
            <v>0</v>
          </cell>
          <cell r="D837">
            <v>0</v>
          </cell>
        </row>
        <row r="838">
          <cell r="A838">
            <v>18360</v>
          </cell>
          <cell r="B838">
            <v>0</v>
          </cell>
          <cell r="C838">
            <v>0</v>
          </cell>
          <cell r="D838">
            <v>0</v>
          </cell>
        </row>
        <row r="839">
          <cell r="A839">
            <v>18361</v>
          </cell>
          <cell r="B839">
            <v>0</v>
          </cell>
          <cell r="C839">
            <v>0</v>
          </cell>
          <cell r="D839">
            <v>0</v>
          </cell>
        </row>
        <row r="840">
          <cell r="A840">
            <v>18362</v>
          </cell>
          <cell r="B840">
            <v>0</v>
          </cell>
          <cell r="C840">
            <v>0</v>
          </cell>
          <cell r="D840">
            <v>0</v>
          </cell>
        </row>
        <row r="841">
          <cell r="A841">
            <v>18363</v>
          </cell>
          <cell r="B841">
            <v>0</v>
          </cell>
          <cell r="C841">
            <v>0</v>
          </cell>
          <cell r="D841">
            <v>0</v>
          </cell>
        </row>
        <row r="842">
          <cell r="A842">
            <v>18364</v>
          </cell>
          <cell r="B842">
            <v>0</v>
          </cell>
          <cell r="C842">
            <v>0</v>
          </cell>
          <cell r="D842">
            <v>0</v>
          </cell>
        </row>
        <row r="843">
          <cell r="A843">
            <v>18365</v>
          </cell>
          <cell r="B843">
            <v>0</v>
          </cell>
          <cell r="C843">
            <v>0</v>
          </cell>
          <cell r="D843">
            <v>0</v>
          </cell>
        </row>
        <row r="844">
          <cell r="A844">
            <v>18366</v>
          </cell>
          <cell r="B844">
            <v>0</v>
          </cell>
          <cell r="C844">
            <v>0</v>
          </cell>
          <cell r="D844">
            <v>0</v>
          </cell>
        </row>
        <row r="845">
          <cell r="A845">
            <v>18367</v>
          </cell>
          <cell r="B845">
            <v>0</v>
          </cell>
          <cell r="C845">
            <v>0</v>
          </cell>
          <cell r="D845">
            <v>0</v>
          </cell>
        </row>
        <row r="846">
          <cell r="A846">
            <v>18368</v>
          </cell>
          <cell r="B846">
            <v>0</v>
          </cell>
          <cell r="C846">
            <v>0</v>
          </cell>
          <cell r="D846">
            <v>0</v>
          </cell>
        </row>
        <row r="847">
          <cell r="A847">
            <v>18369</v>
          </cell>
          <cell r="B847">
            <v>0</v>
          </cell>
          <cell r="C847">
            <v>0</v>
          </cell>
          <cell r="D847">
            <v>0</v>
          </cell>
        </row>
        <row r="848">
          <cell r="A848">
            <v>18370</v>
          </cell>
          <cell r="B848">
            <v>0</v>
          </cell>
          <cell r="C848">
            <v>0</v>
          </cell>
          <cell r="D848">
            <v>0</v>
          </cell>
        </row>
        <row r="849">
          <cell r="A849">
            <v>18371</v>
          </cell>
          <cell r="B849">
            <v>0</v>
          </cell>
          <cell r="C849">
            <v>0</v>
          </cell>
          <cell r="D849">
            <v>0</v>
          </cell>
        </row>
        <row r="850">
          <cell r="A850">
            <v>18372</v>
          </cell>
          <cell r="B850">
            <v>0</v>
          </cell>
          <cell r="C850">
            <v>0</v>
          </cell>
          <cell r="D850">
            <v>0</v>
          </cell>
        </row>
        <row r="851">
          <cell r="A851">
            <v>18373</v>
          </cell>
          <cell r="B851">
            <v>0</v>
          </cell>
          <cell r="C851">
            <v>0</v>
          </cell>
          <cell r="D851">
            <v>0</v>
          </cell>
        </row>
        <row r="852">
          <cell r="A852">
            <v>18374</v>
          </cell>
          <cell r="B852">
            <v>0</v>
          </cell>
          <cell r="C852">
            <v>0</v>
          </cell>
          <cell r="D852">
            <v>0</v>
          </cell>
        </row>
        <row r="853">
          <cell r="A853">
            <v>18375</v>
          </cell>
          <cell r="B853">
            <v>0</v>
          </cell>
          <cell r="C853">
            <v>0</v>
          </cell>
          <cell r="D853">
            <v>0</v>
          </cell>
        </row>
        <row r="854">
          <cell r="A854">
            <v>18376</v>
          </cell>
          <cell r="B854">
            <v>0</v>
          </cell>
          <cell r="C854">
            <v>0</v>
          </cell>
          <cell r="D854">
            <v>0</v>
          </cell>
        </row>
        <row r="855">
          <cell r="A855">
            <v>18377</v>
          </cell>
          <cell r="B855">
            <v>0</v>
          </cell>
          <cell r="C855">
            <v>0</v>
          </cell>
          <cell r="D855">
            <v>0</v>
          </cell>
        </row>
        <row r="856">
          <cell r="A856">
            <v>18378</v>
          </cell>
          <cell r="B856">
            <v>0</v>
          </cell>
          <cell r="C856">
            <v>0</v>
          </cell>
          <cell r="D856">
            <v>0</v>
          </cell>
        </row>
        <row r="857">
          <cell r="A857">
            <v>18379</v>
          </cell>
          <cell r="B857">
            <v>0</v>
          </cell>
          <cell r="C857">
            <v>0</v>
          </cell>
          <cell r="D857">
            <v>0</v>
          </cell>
        </row>
        <row r="858">
          <cell r="A858">
            <v>18380</v>
          </cell>
          <cell r="B858">
            <v>0</v>
          </cell>
          <cell r="C858">
            <v>0</v>
          </cell>
          <cell r="D858">
            <v>0</v>
          </cell>
        </row>
        <row r="859">
          <cell r="A859">
            <v>18381</v>
          </cell>
          <cell r="B859">
            <v>0</v>
          </cell>
          <cell r="C859">
            <v>0</v>
          </cell>
          <cell r="D859">
            <v>0</v>
          </cell>
        </row>
        <row r="860">
          <cell r="A860">
            <v>18382</v>
          </cell>
          <cell r="B860">
            <v>0</v>
          </cell>
          <cell r="C860">
            <v>0</v>
          </cell>
          <cell r="D860">
            <v>0</v>
          </cell>
        </row>
        <row r="861">
          <cell r="A861">
            <v>18383</v>
          </cell>
          <cell r="B861">
            <v>0</v>
          </cell>
          <cell r="C861">
            <v>0</v>
          </cell>
          <cell r="D861">
            <v>0</v>
          </cell>
        </row>
        <row r="862">
          <cell r="A862">
            <v>18384</v>
          </cell>
          <cell r="B862">
            <v>0</v>
          </cell>
          <cell r="C862">
            <v>0</v>
          </cell>
          <cell r="D862">
            <v>0</v>
          </cell>
        </row>
        <row r="863">
          <cell r="A863">
            <v>18385</v>
          </cell>
          <cell r="B863">
            <v>0</v>
          </cell>
          <cell r="C863">
            <v>0</v>
          </cell>
          <cell r="D863">
            <v>0</v>
          </cell>
        </row>
        <row r="864">
          <cell r="A864">
            <v>18386</v>
          </cell>
          <cell r="B864">
            <v>0</v>
          </cell>
          <cell r="C864">
            <v>0</v>
          </cell>
          <cell r="D864">
            <v>0</v>
          </cell>
        </row>
        <row r="865">
          <cell r="A865">
            <v>18387</v>
          </cell>
          <cell r="B865">
            <v>0</v>
          </cell>
          <cell r="C865">
            <v>0</v>
          </cell>
          <cell r="D865">
            <v>0</v>
          </cell>
        </row>
        <row r="866">
          <cell r="A866">
            <v>18388</v>
          </cell>
          <cell r="B866">
            <v>0</v>
          </cell>
          <cell r="C866">
            <v>0</v>
          </cell>
          <cell r="D866">
            <v>0</v>
          </cell>
        </row>
        <row r="867">
          <cell r="A867">
            <v>18389</v>
          </cell>
          <cell r="B867">
            <v>0</v>
          </cell>
          <cell r="C867">
            <v>0</v>
          </cell>
          <cell r="D867">
            <v>0</v>
          </cell>
        </row>
        <row r="868">
          <cell r="A868">
            <v>18390</v>
          </cell>
          <cell r="B868">
            <v>0</v>
          </cell>
          <cell r="C868">
            <v>0</v>
          </cell>
          <cell r="D868">
            <v>0</v>
          </cell>
        </row>
        <row r="869">
          <cell r="A869">
            <v>18391</v>
          </cell>
          <cell r="B869">
            <v>0</v>
          </cell>
          <cell r="C869">
            <v>0</v>
          </cell>
          <cell r="D869">
            <v>0</v>
          </cell>
        </row>
        <row r="870">
          <cell r="A870">
            <v>18392</v>
          </cell>
          <cell r="B870">
            <v>0</v>
          </cell>
          <cell r="C870">
            <v>0</v>
          </cell>
          <cell r="D870">
            <v>0</v>
          </cell>
        </row>
        <row r="871">
          <cell r="A871">
            <v>18393</v>
          </cell>
          <cell r="B871">
            <v>0</v>
          </cell>
          <cell r="C871">
            <v>0</v>
          </cell>
          <cell r="D871">
            <v>0</v>
          </cell>
        </row>
        <row r="872">
          <cell r="A872">
            <v>18395</v>
          </cell>
          <cell r="B872">
            <v>0</v>
          </cell>
          <cell r="C872">
            <v>0</v>
          </cell>
          <cell r="D872">
            <v>0</v>
          </cell>
        </row>
        <row r="873">
          <cell r="A873">
            <v>18396</v>
          </cell>
          <cell r="B873">
            <v>0</v>
          </cell>
          <cell r="C873">
            <v>0</v>
          </cell>
          <cell r="D873">
            <v>0</v>
          </cell>
        </row>
        <row r="874">
          <cell r="A874">
            <v>18397</v>
          </cell>
          <cell r="B874">
            <v>0</v>
          </cell>
          <cell r="C874">
            <v>0</v>
          </cell>
          <cell r="D874">
            <v>0</v>
          </cell>
        </row>
        <row r="875">
          <cell r="A875">
            <v>18398</v>
          </cell>
          <cell r="B875">
            <v>0</v>
          </cell>
          <cell r="C875">
            <v>0</v>
          </cell>
          <cell r="D875">
            <v>0</v>
          </cell>
        </row>
        <row r="876">
          <cell r="A876">
            <v>18401</v>
          </cell>
          <cell r="B876">
            <v>0</v>
          </cell>
          <cell r="C876">
            <v>0</v>
          </cell>
          <cell r="D876">
            <v>0</v>
          </cell>
        </row>
        <row r="877">
          <cell r="A877">
            <v>18402</v>
          </cell>
          <cell r="B877">
            <v>0</v>
          </cell>
          <cell r="C877">
            <v>0</v>
          </cell>
          <cell r="D877">
            <v>0</v>
          </cell>
        </row>
        <row r="878">
          <cell r="A878">
            <v>18403</v>
          </cell>
          <cell r="B878">
            <v>0</v>
          </cell>
          <cell r="C878">
            <v>0</v>
          </cell>
          <cell r="D878">
            <v>0</v>
          </cell>
        </row>
        <row r="879">
          <cell r="A879">
            <v>18405</v>
          </cell>
          <cell r="B879">
            <v>0</v>
          </cell>
          <cell r="C879">
            <v>0</v>
          </cell>
          <cell r="D879">
            <v>0</v>
          </cell>
        </row>
        <row r="880">
          <cell r="A880">
            <v>18409</v>
          </cell>
          <cell r="B880">
            <v>0</v>
          </cell>
          <cell r="C880">
            <v>0</v>
          </cell>
          <cell r="D880">
            <v>0</v>
          </cell>
        </row>
        <row r="881">
          <cell r="A881">
            <v>18410</v>
          </cell>
          <cell r="B881">
            <v>0</v>
          </cell>
          <cell r="C881">
            <v>0</v>
          </cell>
          <cell r="D881">
            <v>0</v>
          </cell>
        </row>
        <row r="882">
          <cell r="A882">
            <v>18411</v>
          </cell>
          <cell r="B882">
            <v>0</v>
          </cell>
          <cell r="C882">
            <v>0</v>
          </cell>
          <cell r="D882">
            <v>0</v>
          </cell>
        </row>
        <row r="883">
          <cell r="A883">
            <v>18412</v>
          </cell>
          <cell r="B883">
            <v>0</v>
          </cell>
          <cell r="C883">
            <v>0</v>
          </cell>
          <cell r="D883">
            <v>0</v>
          </cell>
        </row>
        <row r="884">
          <cell r="A884">
            <v>18413</v>
          </cell>
          <cell r="B884">
            <v>0</v>
          </cell>
          <cell r="C884">
            <v>0</v>
          </cell>
          <cell r="D884">
            <v>0</v>
          </cell>
        </row>
        <row r="885">
          <cell r="A885">
            <v>18414</v>
          </cell>
          <cell r="B885">
            <v>0</v>
          </cell>
          <cell r="C885">
            <v>0</v>
          </cell>
          <cell r="D885">
            <v>0</v>
          </cell>
        </row>
        <row r="886">
          <cell r="A886">
            <v>18415</v>
          </cell>
          <cell r="B886">
            <v>0</v>
          </cell>
          <cell r="C886">
            <v>0</v>
          </cell>
          <cell r="D886">
            <v>0</v>
          </cell>
        </row>
        <row r="887">
          <cell r="A887">
            <v>18416</v>
          </cell>
          <cell r="B887">
            <v>0</v>
          </cell>
          <cell r="C887">
            <v>0</v>
          </cell>
          <cell r="D887">
            <v>0</v>
          </cell>
        </row>
        <row r="888">
          <cell r="A888">
            <v>18417</v>
          </cell>
          <cell r="B888">
            <v>0</v>
          </cell>
          <cell r="C888">
            <v>0</v>
          </cell>
          <cell r="D888">
            <v>0</v>
          </cell>
        </row>
        <row r="889">
          <cell r="A889">
            <v>18418</v>
          </cell>
          <cell r="B889">
            <v>0</v>
          </cell>
          <cell r="C889">
            <v>0</v>
          </cell>
          <cell r="D889">
            <v>0</v>
          </cell>
        </row>
        <row r="890">
          <cell r="A890">
            <v>18419</v>
          </cell>
          <cell r="B890">
            <v>0</v>
          </cell>
          <cell r="C890">
            <v>0</v>
          </cell>
          <cell r="D890">
            <v>0</v>
          </cell>
        </row>
        <row r="891">
          <cell r="A891">
            <v>18420</v>
          </cell>
          <cell r="B891">
            <v>0</v>
          </cell>
          <cell r="C891">
            <v>0</v>
          </cell>
          <cell r="D891">
            <v>0</v>
          </cell>
        </row>
        <row r="892">
          <cell r="A892">
            <v>18421</v>
          </cell>
          <cell r="B892">
            <v>0</v>
          </cell>
          <cell r="C892">
            <v>0</v>
          </cell>
          <cell r="D892">
            <v>0</v>
          </cell>
        </row>
        <row r="893">
          <cell r="A893">
            <v>18422</v>
          </cell>
          <cell r="B893">
            <v>0</v>
          </cell>
          <cell r="C893">
            <v>0</v>
          </cell>
          <cell r="D893">
            <v>0</v>
          </cell>
        </row>
        <row r="894">
          <cell r="A894">
            <v>18423</v>
          </cell>
          <cell r="B894">
            <v>0</v>
          </cell>
          <cell r="C894">
            <v>0</v>
          </cell>
          <cell r="D894">
            <v>0</v>
          </cell>
        </row>
        <row r="895">
          <cell r="A895">
            <v>18424</v>
          </cell>
          <cell r="B895">
            <v>0</v>
          </cell>
          <cell r="C895">
            <v>0</v>
          </cell>
          <cell r="D895">
            <v>0</v>
          </cell>
        </row>
        <row r="896">
          <cell r="A896">
            <v>18425</v>
          </cell>
          <cell r="B896">
            <v>0</v>
          </cell>
          <cell r="C896">
            <v>0</v>
          </cell>
          <cell r="D896">
            <v>0</v>
          </cell>
        </row>
        <row r="897">
          <cell r="A897">
            <v>18426</v>
          </cell>
          <cell r="B897">
            <v>0</v>
          </cell>
          <cell r="C897">
            <v>0</v>
          </cell>
          <cell r="D897">
            <v>0</v>
          </cell>
        </row>
        <row r="898">
          <cell r="A898">
            <v>18429</v>
          </cell>
          <cell r="B898">
            <v>0</v>
          </cell>
          <cell r="C898">
            <v>0</v>
          </cell>
          <cell r="D898">
            <v>3</v>
          </cell>
        </row>
        <row r="899">
          <cell r="A899">
            <v>18430</v>
          </cell>
          <cell r="B899">
            <v>30752</v>
          </cell>
          <cell r="C899">
            <v>28594</v>
          </cell>
          <cell r="D899">
            <v>20139</v>
          </cell>
        </row>
        <row r="900">
          <cell r="A900">
            <v>18431</v>
          </cell>
          <cell r="B900">
            <v>0</v>
          </cell>
          <cell r="C900">
            <v>0</v>
          </cell>
          <cell r="D900">
            <v>0</v>
          </cell>
        </row>
        <row r="901">
          <cell r="A901">
            <v>18433</v>
          </cell>
          <cell r="B901">
            <v>0</v>
          </cell>
          <cell r="C901">
            <v>0</v>
          </cell>
          <cell r="D901">
            <v>0</v>
          </cell>
        </row>
        <row r="902">
          <cell r="A902">
            <v>18435</v>
          </cell>
          <cell r="B902">
            <v>0</v>
          </cell>
          <cell r="C902">
            <v>0</v>
          </cell>
          <cell r="D902">
            <v>0</v>
          </cell>
        </row>
        <row r="903">
          <cell r="A903">
            <v>18439</v>
          </cell>
          <cell r="B903">
            <v>0</v>
          </cell>
          <cell r="C903">
            <v>0</v>
          </cell>
          <cell r="D903">
            <v>0</v>
          </cell>
        </row>
        <row r="904">
          <cell r="A904">
            <v>18440</v>
          </cell>
          <cell r="B904">
            <v>0</v>
          </cell>
          <cell r="C904">
            <v>0</v>
          </cell>
          <cell r="D904">
            <v>0</v>
          </cell>
        </row>
        <row r="905">
          <cell r="A905">
            <v>18441</v>
          </cell>
          <cell r="B905">
            <v>0</v>
          </cell>
          <cell r="C905">
            <v>0</v>
          </cell>
          <cell r="D905">
            <v>0</v>
          </cell>
        </row>
        <row r="906">
          <cell r="A906">
            <v>18450</v>
          </cell>
          <cell r="B906">
            <v>0</v>
          </cell>
          <cell r="C906">
            <v>0</v>
          </cell>
          <cell r="D906">
            <v>0</v>
          </cell>
        </row>
        <row r="907">
          <cell r="A907">
            <v>18451</v>
          </cell>
          <cell r="B907">
            <v>0</v>
          </cell>
          <cell r="C907">
            <v>0</v>
          </cell>
          <cell r="D907">
            <v>0</v>
          </cell>
        </row>
        <row r="908">
          <cell r="A908">
            <v>18452</v>
          </cell>
          <cell r="B908">
            <v>0</v>
          </cell>
          <cell r="C908">
            <v>0</v>
          </cell>
          <cell r="D908">
            <v>0</v>
          </cell>
        </row>
        <row r="909">
          <cell r="A909">
            <v>18453</v>
          </cell>
          <cell r="B909">
            <v>0</v>
          </cell>
          <cell r="C909">
            <v>0</v>
          </cell>
          <cell r="D909">
            <v>0</v>
          </cell>
        </row>
        <row r="910">
          <cell r="A910">
            <v>18454</v>
          </cell>
          <cell r="B910">
            <v>0</v>
          </cell>
          <cell r="C910">
            <v>0</v>
          </cell>
          <cell r="D910">
            <v>0</v>
          </cell>
        </row>
        <row r="911">
          <cell r="A911">
            <v>18455</v>
          </cell>
          <cell r="B911">
            <v>0</v>
          </cell>
          <cell r="C911">
            <v>0</v>
          </cell>
          <cell r="D911">
            <v>0</v>
          </cell>
        </row>
        <row r="912">
          <cell r="A912">
            <v>18456</v>
          </cell>
          <cell r="B912">
            <v>0</v>
          </cell>
          <cell r="C912">
            <v>0</v>
          </cell>
          <cell r="D912">
            <v>0</v>
          </cell>
        </row>
        <row r="913">
          <cell r="A913">
            <v>18457</v>
          </cell>
          <cell r="B913">
            <v>0</v>
          </cell>
          <cell r="C913">
            <v>0</v>
          </cell>
          <cell r="D913">
            <v>0</v>
          </cell>
        </row>
        <row r="914">
          <cell r="A914">
            <v>18458</v>
          </cell>
          <cell r="B914">
            <v>0</v>
          </cell>
          <cell r="C914">
            <v>0</v>
          </cell>
          <cell r="D914">
            <v>0</v>
          </cell>
        </row>
        <row r="915">
          <cell r="A915">
            <v>18459</v>
          </cell>
          <cell r="B915">
            <v>0</v>
          </cell>
          <cell r="C915">
            <v>0</v>
          </cell>
          <cell r="D915">
            <v>0</v>
          </cell>
        </row>
        <row r="916">
          <cell r="A916">
            <v>18465</v>
          </cell>
          <cell r="B916">
            <v>0</v>
          </cell>
          <cell r="C916">
            <v>0</v>
          </cell>
          <cell r="D916">
            <v>0</v>
          </cell>
        </row>
        <row r="917">
          <cell r="A917">
            <v>18466</v>
          </cell>
          <cell r="B917">
            <v>0</v>
          </cell>
          <cell r="C917">
            <v>0</v>
          </cell>
          <cell r="D917">
            <v>0</v>
          </cell>
        </row>
        <row r="918">
          <cell r="A918">
            <v>18467</v>
          </cell>
          <cell r="B918">
            <v>0</v>
          </cell>
          <cell r="C918">
            <v>0</v>
          </cell>
          <cell r="D918">
            <v>0</v>
          </cell>
        </row>
        <row r="919">
          <cell r="A919">
            <v>18468</v>
          </cell>
          <cell r="B919">
            <v>0</v>
          </cell>
          <cell r="C919">
            <v>0</v>
          </cell>
          <cell r="D919">
            <v>0</v>
          </cell>
        </row>
        <row r="920">
          <cell r="A920">
            <v>18469</v>
          </cell>
          <cell r="B920">
            <v>0</v>
          </cell>
          <cell r="C920">
            <v>0</v>
          </cell>
          <cell r="D920">
            <v>0</v>
          </cell>
        </row>
        <row r="921">
          <cell r="A921">
            <v>18470</v>
          </cell>
          <cell r="B921">
            <v>0</v>
          </cell>
          <cell r="C921">
            <v>0</v>
          </cell>
          <cell r="D921">
            <v>0</v>
          </cell>
        </row>
        <row r="922">
          <cell r="A922">
            <v>18471</v>
          </cell>
          <cell r="B922">
            <v>0</v>
          </cell>
          <cell r="C922">
            <v>0</v>
          </cell>
          <cell r="D922">
            <v>0</v>
          </cell>
        </row>
        <row r="923">
          <cell r="A923">
            <v>18472</v>
          </cell>
          <cell r="B923">
            <v>0</v>
          </cell>
          <cell r="C923">
            <v>0</v>
          </cell>
          <cell r="D923">
            <v>0</v>
          </cell>
        </row>
        <row r="924">
          <cell r="A924">
            <v>18473</v>
          </cell>
          <cell r="B924">
            <v>0</v>
          </cell>
          <cell r="C924">
            <v>0</v>
          </cell>
          <cell r="D924">
            <v>0</v>
          </cell>
        </row>
        <row r="925">
          <cell r="A925">
            <v>18474</v>
          </cell>
          <cell r="B925">
            <v>0</v>
          </cell>
          <cell r="C925">
            <v>0</v>
          </cell>
          <cell r="D925">
            <v>0</v>
          </cell>
        </row>
        <row r="926">
          <cell r="A926">
            <v>18475</v>
          </cell>
          <cell r="B926">
            <v>0</v>
          </cell>
          <cell r="C926">
            <v>0</v>
          </cell>
          <cell r="D926">
            <v>0</v>
          </cell>
        </row>
        <row r="927">
          <cell r="A927">
            <v>18476</v>
          </cell>
          <cell r="B927">
            <v>0</v>
          </cell>
          <cell r="C927">
            <v>0</v>
          </cell>
          <cell r="D927">
            <v>0</v>
          </cell>
        </row>
        <row r="928">
          <cell r="A928">
            <v>18477</v>
          </cell>
          <cell r="B928">
            <v>0</v>
          </cell>
          <cell r="C928">
            <v>0</v>
          </cell>
          <cell r="D928">
            <v>0</v>
          </cell>
        </row>
        <row r="929">
          <cell r="A929">
            <v>18478</v>
          </cell>
          <cell r="B929">
            <v>0</v>
          </cell>
          <cell r="C929">
            <v>0</v>
          </cell>
          <cell r="D929">
            <v>0</v>
          </cell>
        </row>
        <row r="930">
          <cell r="A930">
            <v>18479</v>
          </cell>
          <cell r="B930">
            <v>0</v>
          </cell>
          <cell r="C930">
            <v>0</v>
          </cell>
          <cell r="D930">
            <v>0</v>
          </cell>
        </row>
        <row r="931">
          <cell r="A931">
            <v>18480</v>
          </cell>
          <cell r="B931">
            <v>0</v>
          </cell>
          <cell r="C931">
            <v>0</v>
          </cell>
          <cell r="D931">
            <v>0</v>
          </cell>
        </row>
        <row r="932">
          <cell r="A932">
            <v>18481</v>
          </cell>
          <cell r="B932">
            <v>0</v>
          </cell>
          <cell r="C932">
            <v>0</v>
          </cell>
          <cell r="D932">
            <v>0</v>
          </cell>
        </row>
        <row r="933">
          <cell r="A933">
            <v>18482</v>
          </cell>
          <cell r="B933">
            <v>0</v>
          </cell>
          <cell r="C933">
            <v>0</v>
          </cell>
          <cell r="D933">
            <v>0</v>
          </cell>
        </row>
        <row r="934">
          <cell r="A934">
            <v>18483</v>
          </cell>
          <cell r="B934">
            <v>0</v>
          </cell>
          <cell r="C934">
            <v>0</v>
          </cell>
          <cell r="D934">
            <v>0</v>
          </cell>
        </row>
        <row r="935">
          <cell r="A935">
            <v>18484</v>
          </cell>
          <cell r="B935">
            <v>0</v>
          </cell>
          <cell r="C935">
            <v>0</v>
          </cell>
          <cell r="D935">
            <v>0</v>
          </cell>
        </row>
        <row r="936">
          <cell r="A936">
            <v>18485</v>
          </cell>
          <cell r="B936">
            <v>0</v>
          </cell>
          <cell r="C936">
            <v>0</v>
          </cell>
          <cell r="D936">
            <v>0</v>
          </cell>
        </row>
        <row r="937">
          <cell r="A937">
            <v>18486</v>
          </cell>
          <cell r="B937">
            <v>0</v>
          </cell>
          <cell r="C937">
            <v>0</v>
          </cell>
          <cell r="D937">
            <v>0</v>
          </cell>
        </row>
        <row r="938">
          <cell r="A938">
            <v>18487</v>
          </cell>
          <cell r="B938">
            <v>0</v>
          </cell>
          <cell r="C938">
            <v>0</v>
          </cell>
          <cell r="D938">
            <v>0</v>
          </cell>
        </row>
        <row r="939">
          <cell r="A939">
            <v>18488</v>
          </cell>
          <cell r="B939">
            <v>0</v>
          </cell>
          <cell r="C939">
            <v>0</v>
          </cell>
          <cell r="D939">
            <v>0</v>
          </cell>
        </row>
        <row r="940">
          <cell r="A940">
            <v>18489</v>
          </cell>
          <cell r="B940">
            <v>0</v>
          </cell>
          <cell r="C940">
            <v>0</v>
          </cell>
          <cell r="D940">
            <v>0</v>
          </cell>
        </row>
        <row r="941">
          <cell r="A941">
            <v>18490</v>
          </cell>
          <cell r="B941">
            <v>0</v>
          </cell>
          <cell r="C941">
            <v>0</v>
          </cell>
          <cell r="D941">
            <v>0</v>
          </cell>
        </row>
        <row r="942">
          <cell r="A942">
            <v>18491</v>
          </cell>
          <cell r="B942">
            <v>0</v>
          </cell>
          <cell r="C942">
            <v>0</v>
          </cell>
          <cell r="D942">
            <v>0</v>
          </cell>
        </row>
        <row r="943">
          <cell r="A943">
            <v>18492</v>
          </cell>
          <cell r="B943">
            <v>0</v>
          </cell>
          <cell r="C943">
            <v>0</v>
          </cell>
          <cell r="D943">
            <v>0</v>
          </cell>
        </row>
        <row r="944">
          <cell r="A944">
            <v>18493</v>
          </cell>
          <cell r="B944">
            <v>0</v>
          </cell>
          <cell r="C944">
            <v>0</v>
          </cell>
          <cell r="D944">
            <v>0</v>
          </cell>
        </row>
        <row r="945">
          <cell r="A945">
            <v>18494</v>
          </cell>
          <cell r="B945">
            <v>0</v>
          </cell>
          <cell r="C945">
            <v>0</v>
          </cell>
          <cell r="D945">
            <v>0</v>
          </cell>
        </row>
        <row r="946">
          <cell r="A946">
            <v>18495</v>
          </cell>
          <cell r="B946">
            <v>0</v>
          </cell>
          <cell r="C946">
            <v>0</v>
          </cell>
          <cell r="D946">
            <v>0</v>
          </cell>
        </row>
        <row r="947">
          <cell r="A947">
            <v>18496</v>
          </cell>
          <cell r="B947">
            <v>0</v>
          </cell>
          <cell r="C947">
            <v>0</v>
          </cell>
          <cell r="D947">
            <v>0</v>
          </cell>
        </row>
        <row r="948">
          <cell r="A948">
            <v>18497</v>
          </cell>
          <cell r="B948">
            <v>0</v>
          </cell>
          <cell r="C948">
            <v>0</v>
          </cell>
          <cell r="D948">
            <v>0</v>
          </cell>
        </row>
        <row r="949">
          <cell r="A949">
            <v>18498</v>
          </cell>
          <cell r="B949">
            <v>0</v>
          </cell>
          <cell r="C949">
            <v>0</v>
          </cell>
          <cell r="D949">
            <v>0</v>
          </cell>
        </row>
        <row r="950">
          <cell r="A950">
            <v>18499</v>
          </cell>
          <cell r="B950">
            <v>0</v>
          </cell>
          <cell r="C950">
            <v>0</v>
          </cell>
          <cell r="D950">
            <v>0</v>
          </cell>
        </row>
        <row r="951">
          <cell r="A951">
            <v>18601</v>
          </cell>
          <cell r="B951">
            <v>2830125</v>
          </cell>
          <cell r="C951">
            <v>2480590</v>
          </cell>
          <cell r="D951">
            <v>7713459</v>
          </cell>
        </row>
        <row r="952">
          <cell r="A952">
            <v>18602</v>
          </cell>
          <cell r="B952">
            <v>7410614</v>
          </cell>
          <cell r="C952">
            <v>7444946</v>
          </cell>
          <cell r="D952">
            <v>5755591</v>
          </cell>
        </row>
        <row r="953">
          <cell r="A953">
            <v>18603</v>
          </cell>
          <cell r="B953">
            <v>0</v>
          </cell>
          <cell r="C953">
            <v>0</v>
          </cell>
          <cell r="D953">
            <v>0</v>
          </cell>
        </row>
        <row r="954">
          <cell r="A954">
            <v>18604</v>
          </cell>
          <cell r="B954">
            <v>0</v>
          </cell>
          <cell r="C954">
            <v>0</v>
          </cell>
          <cell r="D954">
            <v>0</v>
          </cell>
        </row>
        <row r="955">
          <cell r="A955">
            <v>18605</v>
          </cell>
          <cell r="B955">
            <v>0</v>
          </cell>
          <cell r="C955">
            <v>0</v>
          </cell>
          <cell r="D955">
            <v>0</v>
          </cell>
        </row>
        <row r="956">
          <cell r="A956">
            <v>18606</v>
          </cell>
          <cell r="B956">
            <v>0</v>
          </cell>
          <cell r="C956">
            <v>0</v>
          </cell>
          <cell r="D956">
            <v>0</v>
          </cell>
        </row>
        <row r="957">
          <cell r="A957">
            <v>18607</v>
          </cell>
          <cell r="B957">
            <v>0</v>
          </cell>
          <cell r="C957">
            <v>0</v>
          </cell>
          <cell r="D957">
            <v>0</v>
          </cell>
        </row>
        <row r="958">
          <cell r="A958">
            <v>18608</v>
          </cell>
          <cell r="B958">
            <v>0</v>
          </cell>
          <cell r="C958">
            <v>0</v>
          </cell>
          <cell r="D958">
            <v>0</v>
          </cell>
        </row>
        <row r="959">
          <cell r="A959">
            <v>18609</v>
          </cell>
          <cell r="B959">
            <v>0</v>
          </cell>
          <cell r="C959">
            <v>0</v>
          </cell>
          <cell r="D959">
            <v>0</v>
          </cell>
        </row>
        <row r="960">
          <cell r="A960">
            <v>18610</v>
          </cell>
          <cell r="B960">
            <v>0</v>
          </cell>
          <cell r="C960">
            <v>0</v>
          </cell>
          <cell r="D960">
            <v>0</v>
          </cell>
        </row>
        <row r="961">
          <cell r="A961">
            <v>18611</v>
          </cell>
          <cell r="B961">
            <v>0</v>
          </cell>
          <cell r="C961">
            <v>0</v>
          </cell>
          <cell r="D961">
            <v>0</v>
          </cell>
        </row>
        <row r="962">
          <cell r="A962">
            <v>18612</v>
          </cell>
          <cell r="B962">
            <v>0</v>
          </cell>
          <cell r="C962">
            <v>0</v>
          </cell>
          <cell r="D962">
            <v>0</v>
          </cell>
        </row>
        <row r="963">
          <cell r="A963">
            <v>18613</v>
          </cell>
          <cell r="B963">
            <v>0</v>
          </cell>
          <cell r="C963">
            <v>0</v>
          </cell>
          <cell r="D963">
            <v>0</v>
          </cell>
        </row>
        <row r="964">
          <cell r="A964">
            <v>18614</v>
          </cell>
          <cell r="B964">
            <v>0</v>
          </cell>
          <cell r="C964">
            <v>0</v>
          </cell>
          <cell r="D964">
            <v>0</v>
          </cell>
        </row>
        <row r="965">
          <cell r="A965">
            <v>18615</v>
          </cell>
          <cell r="B965">
            <v>0</v>
          </cell>
          <cell r="C965">
            <v>0</v>
          </cell>
          <cell r="D965">
            <v>0</v>
          </cell>
        </row>
        <row r="966">
          <cell r="A966">
            <v>18616</v>
          </cell>
          <cell r="B966">
            <v>0</v>
          </cell>
          <cell r="C966">
            <v>0</v>
          </cell>
          <cell r="D966">
            <v>0</v>
          </cell>
        </row>
        <row r="967">
          <cell r="A967">
            <v>18617</v>
          </cell>
          <cell r="B967">
            <v>0</v>
          </cell>
          <cell r="C967">
            <v>0</v>
          </cell>
          <cell r="D967">
            <v>0</v>
          </cell>
        </row>
        <row r="968">
          <cell r="A968">
            <v>18618</v>
          </cell>
          <cell r="B968">
            <v>0</v>
          </cell>
          <cell r="C968">
            <v>0</v>
          </cell>
          <cell r="D968">
            <v>0</v>
          </cell>
        </row>
        <row r="969">
          <cell r="A969">
            <v>18619</v>
          </cell>
          <cell r="B969">
            <v>0</v>
          </cell>
          <cell r="C969">
            <v>0</v>
          </cell>
          <cell r="D969">
            <v>0</v>
          </cell>
        </row>
        <row r="970">
          <cell r="A970">
            <v>18620</v>
          </cell>
          <cell r="B970">
            <v>0</v>
          </cell>
          <cell r="C970">
            <v>0</v>
          </cell>
          <cell r="D970">
            <v>0</v>
          </cell>
        </row>
        <row r="971">
          <cell r="A971">
            <v>18621</v>
          </cell>
          <cell r="B971">
            <v>0</v>
          </cell>
          <cell r="C971">
            <v>0</v>
          </cell>
          <cell r="D971">
            <v>0</v>
          </cell>
        </row>
        <row r="972">
          <cell r="A972">
            <v>18622</v>
          </cell>
          <cell r="B972">
            <v>0</v>
          </cell>
          <cell r="C972">
            <v>0</v>
          </cell>
          <cell r="D972">
            <v>0</v>
          </cell>
        </row>
        <row r="973">
          <cell r="A973">
            <v>18623</v>
          </cell>
          <cell r="B973">
            <v>0</v>
          </cell>
          <cell r="C973">
            <v>0</v>
          </cell>
          <cell r="D973">
            <v>0</v>
          </cell>
        </row>
        <row r="974">
          <cell r="A974">
            <v>18624</v>
          </cell>
          <cell r="B974">
            <v>0</v>
          </cell>
          <cell r="C974">
            <v>0</v>
          </cell>
          <cell r="D974">
            <v>0</v>
          </cell>
        </row>
        <row r="975">
          <cell r="A975">
            <v>18625</v>
          </cell>
          <cell r="B975">
            <v>0</v>
          </cell>
          <cell r="C975">
            <v>0</v>
          </cell>
          <cell r="D975">
            <v>0</v>
          </cell>
        </row>
        <row r="976">
          <cell r="A976">
            <v>18626</v>
          </cell>
          <cell r="B976">
            <v>0</v>
          </cell>
          <cell r="C976">
            <v>0</v>
          </cell>
          <cell r="D976">
            <v>0</v>
          </cell>
        </row>
        <row r="977">
          <cell r="A977">
            <v>18627</v>
          </cell>
          <cell r="B977">
            <v>0</v>
          </cell>
          <cell r="C977">
            <v>0</v>
          </cell>
          <cell r="D977">
            <v>0</v>
          </cell>
        </row>
        <row r="978">
          <cell r="A978">
            <v>18628</v>
          </cell>
          <cell r="B978">
            <v>0</v>
          </cell>
          <cell r="C978">
            <v>0</v>
          </cell>
          <cell r="D978">
            <v>0</v>
          </cell>
        </row>
        <row r="979">
          <cell r="A979">
            <v>18629</v>
          </cell>
          <cell r="B979">
            <v>0</v>
          </cell>
          <cell r="C979">
            <v>0</v>
          </cell>
          <cell r="D979">
            <v>0</v>
          </cell>
        </row>
        <row r="980">
          <cell r="A980">
            <v>18630</v>
          </cell>
          <cell r="B980">
            <v>0</v>
          </cell>
          <cell r="C980">
            <v>0</v>
          </cell>
          <cell r="D980">
            <v>0</v>
          </cell>
        </row>
        <row r="981">
          <cell r="A981">
            <v>18631</v>
          </cell>
          <cell r="B981">
            <v>0</v>
          </cell>
          <cell r="C981">
            <v>0</v>
          </cell>
          <cell r="D981">
            <v>0</v>
          </cell>
        </row>
        <row r="982">
          <cell r="A982">
            <v>18632</v>
          </cell>
          <cell r="B982">
            <v>0</v>
          </cell>
          <cell r="C982">
            <v>0</v>
          </cell>
          <cell r="D982">
            <v>0</v>
          </cell>
        </row>
        <row r="983">
          <cell r="A983">
            <v>18633</v>
          </cell>
          <cell r="B983">
            <v>0</v>
          </cell>
          <cell r="C983">
            <v>0</v>
          </cell>
          <cell r="D983">
            <v>0</v>
          </cell>
        </row>
        <row r="984">
          <cell r="A984">
            <v>18634</v>
          </cell>
          <cell r="B984">
            <v>0</v>
          </cell>
          <cell r="C984">
            <v>0</v>
          </cell>
          <cell r="D984">
            <v>0</v>
          </cell>
        </row>
        <row r="985">
          <cell r="A985">
            <v>18635</v>
          </cell>
          <cell r="B985">
            <v>0</v>
          </cell>
          <cell r="C985">
            <v>0</v>
          </cell>
          <cell r="D985">
            <v>0</v>
          </cell>
        </row>
        <row r="986">
          <cell r="A986">
            <v>18637</v>
          </cell>
          <cell r="B986">
            <v>0</v>
          </cell>
          <cell r="C986">
            <v>0</v>
          </cell>
          <cell r="D986">
            <v>0</v>
          </cell>
        </row>
        <row r="987">
          <cell r="A987">
            <v>18638</v>
          </cell>
          <cell r="B987">
            <v>0</v>
          </cell>
          <cell r="C987">
            <v>0</v>
          </cell>
          <cell r="D987">
            <v>0</v>
          </cell>
        </row>
        <row r="988">
          <cell r="A988">
            <v>18640</v>
          </cell>
          <cell r="B988">
            <v>0</v>
          </cell>
          <cell r="C988">
            <v>0</v>
          </cell>
          <cell r="D988">
            <v>0</v>
          </cell>
        </row>
        <row r="989">
          <cell r="A989">
            <v>18641</v>
          </cell>
          <cell r="B989">
            <v>0</v>
          </cell>
          <cell r="C989">
            <v>0</v>
          </cell>
          <cell r="D989">
            <v>0</v>
          </cell>
        </row>
        <row r="990">
          <cell r="A990">
            <v>18642</v>
          </cell>
          <cell r="B990">
            <v>0</v>
          </cell>
          <cell r="C990">
            <v>0</v>
          </cell>
          <cell r="D990">
            <v>0</v>
          </cell>
        </row>
        <row r="991">
          <cell r="A991">
            <v>18643</v>
          </cell>
          <cell r="B991">
            <v>0</v>
          </cell>
          <cell r="C991">
            <v>0</v>
          </cell>
          <cell r="D991">
            <v>0</v>
          </cell>
        </row>
        <row r="992">
          <cell r="A992">
            <v>18644</v>
          </cell>
          <cell r="B992">
            <v>0</v>
          </cell>
          <cell r="C992">
            <v>0</v>
          </cell>
          <cell r="D992">
            <v>0</v>
          </cell>
        </row>
        <row r="993">
          <cell r="A993">
            <v>18645</v>
          </cell>
          <cell r="B993">
            <v>0</v>
          </cell>
          <cell r="C993">
            <v>0</v>
          </cell>
          <cell r="D993">
            <v>0</v>
          </cell>
        </row>
        <row r="994">
          <cell r="A994">
            <v>18646</v>
          </cell>
          <cell r="B994">
            <v>0</v>
          </cell>
          <cell r="C994">
            <v>0</v>
          </cell>
          <cell r="D994">
            <v>0</v>
          </cell>
        </row>
        <row r="995">
          <cell r="A995">
            <v>18647</v>
          </cell>
          <cell r="B995">
            <v>0</v>
          </cell>
          <cell r="C995">
            <v>0</v>
          </cell>
          <cell r="D995">
            <v>0</v>
          </cell>
        </row>
        <row r="996">
          <cell r="A996">
            <v>18648</v>
          </cell>
          <cell r="B996">
            <v>0</v>
          </cell>
          <cell r="C996">
            <v>0</v>
          </cell>
          <cell r="D996">
            <v>0</v>
          </cell>
        </row>
        <row r="997">
          <cell r="A997">
            <v>18650</v>
          </cell>
          <cell r="B997">
            <v>0</v>
          </cell>
          <cell r="C997">
            <v>0</v>
          </cell>
          <cell r="D997">
            <v>0</v>
          </cell>
        </row>
        <row r="998">
          <cell r="A998">
            <v>18651</v>
          </cell>
          <cell r="B998">
            <v>0</v>
          </cell>
          <cell r="C998">
            <v>0</v>
          </cell>
          <cell r="D998">
            <v>0</v>
          </cell>
        </row>
        <row r="999">
          <cell r="A999">
            <v>18652</v>
          </cell>
          <cell r="B999">
            <v>0</v>
          </cell>
          <cell r="C999">
            <v>0</v>
          </cell>
          <cell r="D999">
            <v>0</v>
          </cell>
        </row>
        <row r="1000">
          <cell r="A1000">
            <v>18653</v>
          </cell>
          <cell r="B1000">
            <v>0</v>
          </cell>
          <cell r="C1000">
            <v>0</v>
          </cell>
          <cell r="D1000">
            <v>0</v>
          </cell>
        </row>
        <row r="1001">
          <cell r="A1001">
            <v>18654</v>
          </cell>
          <cell r="B1001">
            <v>0</v>
          </cell>
          <cell r="C1001">
            <v>0</v>
          </cell>
          <cell r="D1001">
            <v>0</v>
          </cell>
        </row>
        <row r="1002">
          <cell r="A1002">
            <v>18655</v>
          </cell>
          <cell r="B1002">
            <v>0</v>
          </cell>
          <cell r="C1002">
            <v>0</v>
          </cell>
          <cell r="D1002">
            <v>0</v>
          </cell>
        </row>
        <row r="1003">
          <cell r="A1003">
            <v>18656</v>
          </cell>
          <cell r="B1003">
            <v>0</v>
          </cell>
          <cell r="C1003">
            <v>0</v>
          </cell>
          <cell r="D1003">
            <v>0</v>
          </cell>
        </row>
        <row r="1004">
          <cell r="A1004">
            <v>18657</v>
          </cell>
          <cell r="B1004">
            <v>0</v>
          </cell>
          <cell r="C1004">
            <v>0</v>
          </cell>
          <cell r="D1004">
            <v>0</v>
          </cell>
        </row>
        <row r="1005">
          <cell r="A1005">
            <v>18658</v>
          </cell>
          <cell r="B1005">
            <v>0</v>
          </cell>
          <cell r="C1005">
            <v>0</v>
          </cell>
          <cell r="D1005">
            <v>0</v>
          </cell>
        </row>
        <row r="1006">
          <cell r="A1006">
            <v>18660</v>
          </cell>
          <cell r="B1006">
            <v>0</v>
          </cell>
          <cell r="C1006">
            <v>0</v>
          </cell>
          <cell r="D1006">
            <v>0</v>
          </cell>
        </row>
        <row r="1007">
          <cell r="A1007">
            <v>18661</v>
          </cell>
          <cell r="B1007">
            <v>0</v>
          </cell>
          <cell r="C1007">
            <v>0</v>
          </cell>
          <cell r="D1007">
            <v>0</v>
          </cell>
        </row>
        <row r="1008">
          <cell r="A1008">
            <v>18662</v>
          </cell>
          <cell r="B1008">
            <v>0</v>
          </cell>
          <cell r="C1008">
            <v>0</v>
          </cell>
          <cell r="D1008">
            <v>0</v>
          </cell>
        </row>
        <row r="1009">
          <cell r="A1009">
            <v>18663</v>
          </cell>
          <cell r="B1009">
            <v>0</v>
          </cell>
          <cell r="C1009">
            <v>0</v>
          </cell>
          <cell r="D1009">
            <v>0</v>
          </cell>
        </row>
        <row r="1010">
          <cell r="A1010">
            <v>18664</v>
          </cell>
          <cell r="B1010">
            <v>0</v>
          </cell>
          <cell r="C1010">
            <v>0</v>
          </cell>
          <cell r="D1010">
            <v>0</v>
          </cell>
        </row>
        <row r="1011">
          <cell r="A1011">
            <v>18665</v>
          </cell>
          <cell r="B1011">
            <v>0</v>
          </cell>
          <cell r="C1011">
            <v>0</v>
          </cell>
          <cell r="D1011">
            <v>0</v>
          </cell>
        </row>
        <row r="1012">
          <cell r="A1012">
            <v>18667</v>
          </cell>
          <cell r="B1012">
            <v>0</v>
          </cell>
          <cell r="C1012">
            <v>0</v>
          </cell>
          <cell r="D1012">
            <v>0</v>
          </cell>
        </row>
        <row r="1013">
          <cell r="A1013">
            <v>18669</v>
          </cell>
          <cell r="B1013">
            <v>0</v>
          </cell>
          <cell r="C1013">
            <v>0</v>
          </cell>
          <cell r="D1013">
            <v>0</v>
          </cell>
        </row>
        <row r="1014">
          <cell r="A1014">
            <v>18670</v>
          </cell>
          <cell r="B1014">
            <v>0</v>
          </cell>
          <cell r="C1014">
            <v>0</v>
          </cell>
          <cell r="D1014">
            <v>0</v>
          </cell>
        </row>
        <row r="1015">
          <cell r="A1015">
            <v>18675</v>
          </cell>
          <cell r="B1015">
            <v>0</v>
          </cell>
          <cell r="C1015">
            <v>0</v>
          </cell>
          <cell r="D1015">
            <v>0</v>
          </cell>
        </row>
        <row r="1016">
          <cell r="A1016">
            <v>18677</v>
          </cell>
          <cell r="B1016">
            <v>0</v>
          </cell>
          <cell r="C1016">
            <v>0</v>
          </cell>
          <cell r="D1016">
            <v>0</v>
          </cell>
        </row>
        <row r="1017">
          <cell r="A1017">
            <v>18678</v>
          </cell>
          <cell r="B1017">
            <v>0</v>
          </cell>
          <cell r="C1017">
            <v>0</v>
          </cell>
          <cell r="D1017">
            <v>0</v>
          </cell>
        </row>
        <row r="1018">
          <cell r="A1018">
            <v>18679</v>
          </cell>
          <cell r="B1018">
            <v>0</v>
          </cell>
          <cell r="C1018">
            <v>0</v>
          </cell>
          <cell r="D1018">
            <v>0</v>
          </cell>
        </row>
        <row r="1019">
          <cell r="A1019">
            <v>18680</v>
          </cell>
          <cell r="B1019">
            <v>0</v>
          </cell>
          <cell r="C1019">
            <v>0</v>
          </cell>
          <cell r="D1019">
            <v>0</v>
          </cell>
        </row>
        <row r="1020">
          <cell r="A1020">
            <v>18681</v>
          </cell>
          <cell r="B1020">
            <v>0</v>
          </cell>
          <cell r="C1020">
            <v>0</v>
          </cell>
          <cell r="D1020">
            <v>0</v>
          </cell>
        </row>
        <row r="1021">
          <cell r="A1021">
            <v>18682</v>
          </cell>
          <cell r="B1021">
            <v>0</v>
          </cell>
          <cell r="C1021">
            <v>0</v>
          </cell>
          <cell r="D1021">
            <v>0</v>
          </cell>
        </row>
        <row r="1022">
          <cell r="A1022">
            <v>18683</v>
          </cell>
          <cell r="B1022">
            <v>0</v>
          </cell>
          <cell r="C1022">
            <v>0</v>
          </cell>
          <cell r="D1022">
            <v>0</v>
          </cell>
        </row>
        <row r="1023">
          <cell r="A1023">
            <v>18685</v>
          </cell>
          <cell r="B1023">
            <v>0</v>
          </cell>
          <cell r="C1023">
            <v>0</v>
          </cell>
          <cell r="D1023">
            <v>0</v>
          </cell>
        </row>
        <row r="1024">
          <cell r="A1024">
            <v>18686</v>
          </cell>
          <cell r="B1024">
            <v>0</v>
          </cell>
          <cell r="C1024">
            <v>0</v>
          </cell>
          <cell r="D1024">
            <v>0</v>
          </cell>
        </row>
        <row r="1025">
          <cell r="A1025">
            <v>18687</v>
          </cell>
          <cell r="B1025">
            <v>0</v>
          </cell>
          <cell r="C1025">
            <v>0</v>
          </cell>
          <cell r="D1025">
            <v>0</v>
          </cell>
        </row>
        <row r="1026">
          <cell r="A1026">
            <v>18688</v>
          </cell>
          <cell r="B1026">
            <v>0</v>
          </cell>
          <cell r="C1026">
            <v>0</v>
          </cell>
          <cell r="D1026">
            <v>0</v>
          </cell>
        </row>
        <row r="1027">
          <cell r="A1027">
            <v>18689</v>
          </cell>
          <cell r="B1027">
            <v>0</v>
          </cell>
          <cell r="C1027">
            <v>0</v>
          </cell>
          <cell r="D1027">
            <v>0</v>
          </cell>
        </row>
        <row r="1028">
          <cell r="A1028">
            <v>18690</v>
          </cell>
          <cell r="B1028">
            <v>0</v>
          </cell>
          <cell r="C1028">
            <v>0</v>
          </cell>
          <cell r="D1028">
            <v>0</v>
          </cell>
        </row>
        <row r="1029">
          <cell r="A1029">
            <v>18691</v>
          </cell>
          <cell r="B1029">
            <v>0</v>
          </cell>
          <cell r="C1029">
            <v>0</v>
          </cell>
          <cell r="D1029">
            <v>0</v>
          </cell>
        </row>
        <row r="1030">
          <cell r="A1030">
            <v>18695</v>
          </cell>
          <cell r="B1030">
            <v>0</v>
          </cell>
          <cell r="C1030">
            <v>0</v>
          </cell>
          <cell r="D1030">
            <v>0</v>
          </cell>
        </row>
        <row r="1031">
          <cell r="A1031">
            <v>18699</v>
          </cell>
          <cell r="B1031">
            <v>0</v>
          </cell>
          <cell r="C1031">
            <v>0</v>
          </cell>
          <cell r="D1031">
            <v>0</v>
          </cell>
        </row>
        <row r="1032">
          <cell r="A1032">
            <v>18701</v>
          </cell>
          <cell r="B1032">
            <v>0</v>
          </cell>
          <cell r="C1032">
            <v>0</v>
          </cell>
          <cell r="D1032">
            <v>0</v>
          </cell>
        </row>
        <row r="1033">
          <cell r="A1033">
            <v>18800</v>
          </cell>
          <cell r="B1033">
            <v>0</v>
          </cell>
          <cell r="C1033">
            <v>0</v>
          </cell>
          <cell r="D1033">
            <v>0</v>
          </cell>
        </row>
        <row r="1034">
          <cell r="A1034">
            <v>18805</v>
          </cell>
          <cell r="B1034">
            <v>0</v>
          </cell>
          <cell r="C1034">
            <v>0</v>
          </cell>
          <cell r="D1034">
            <v>0</v>
          </cell>
        </row>
        <row r="1035">
          <cell r="A1035">
            <v>18806</v>
          </cell>
          <cell r="B1035">
            <v>0</v>
          </cell>
          <cell r="C1035">
            <v>0</v>
          </cell>
          <cell r="D1035">
            <v>0</v>
          </cell>
        </row>
        <row r="1036">
          <cell r="A1036">
            <v>18807</v>
          </cell>
          <cell r="B1036">
            <v>0</v>
          </cell>
          <cell r="C1036">
            <v>0</v>
          </cell>
          <cell r="D1036">
            <v>0</v>
          </cell>
        </row>
        <row r="1037">
          <cell r="A1037">
            <v>18811</v>
          </cell>
          <cell r="B1037">
            <v>0</v>
          </cell>
          <cell r="C1037">
            <v>0</v>
          </cell>
          <cell r="D1037">
            <v>0</v>
          </cell>
        </row>
        <row r="1038">
          <cell r="A1038">
            <v>18812</v>
          </cell>
          <cell r="B1038">
            <v>0</v>
          </cell>
          <cell r="C1038">
            <v>0</v>
          </cell>
          <cell r="D1038">
            <v>0</v>
          </cell>
        </row>
        <row r="1039">
          <cell r="A1039">
            <v>18814</v>
          </cell>
          <cell r="B1039">
            <v>0</v>
          </cell>
          <cell r="C1039">
            <v>0</v>
          </cell>
          <cell r="D1039">
            <v>0</v>
          </cell>
        </row>
        <row r="1040">
          <cell r="A1040">
            <v>18815</v>
          </cell>
          <cell r="B1040">
            <v>0</v>
          </cell>
          <cell r="C1040">
            <v>0</v>
          </cell>
          <cell r="D1040">
            <v>0</v>
          </cell>
        </row>
        <row r="1041">
          <cell r="A1041">
            <v>18816</v>
          </cell>
          <cell r="B1041">
            <v>0</v>
          </cell>
          <cell r="C1041">
            <v>0</v>
          </cell>
          <cell r="D1041">
            <v>0</v>
          </cell>
        </row>
        <row r="1042">
          <cell r="A1042">
            <v>18817</v>
          </cell>
          <cell r="B1042">
            <v>0</v>
          </cell>
          <cell r="C1042">
            <v>0</v>
          </cell>
          <cell r="D1042">
            <v>0</v>
          </cell>
        </row>
        <row r="1043">
          <cell r="A1043">
            <v>18818</v>
          </cell>
          <cell r="B1043">
            <v>0</v>
          </cell>
          <cell r="C1043">
            <v>0</v>
          </cell>
          <cell r="D1043">
            <v>0</v>
          </cell>
        </row>
        <row r="1044">
          <cell r="A1044">
            <v>18819</v>
          </cell>
          <cell r="B1044">
            <v>0</v>
          </cell>
          <cell r="C1044">
            <v>0</v>
          </cell>
          <cell r="D1044">
            <v>0</v>
          </cell>
        </row>
        <row r="1045">
          <cell r="A1045">
            <v>18820</v>
          </cell>
          <cell r="B1045">
            <v>0</v>
          </cell>
          <cell r="C1045">
            <v>0</v>
          </cell>
          <cell r="D1045">
            <v>0</v>
          </cell>
        </row>
        <row r="1046">
          <cell r="A1046">
            <v>18821</v>
          </cell>
          <cell r="B1046">
            <v>0</v>
          </cell>
          <cell r="C1046">
            <v>0</v>
          </cell>
          <cell r="D1046">
            <v>0</v>
          </cell>
        </row>
        <row r="1047">
          <cell r="A1047">
            <v>18822</v>
          </cell>
          <cell r="B1047">
            <v>0</v>
          </cell>
          <cell r="C1047">
            <v>0</v>
          </cell>
          <cell r="D1047">
            <v>0</v>
          </cell>
        </row>
        <row r="1048">
          <cell r="A1048">
            <v>18823</v>
          </cell>
          <cell r="B1048">
            <v>0</v>
          </cell>
          <cell r="C1048">
            <v>0</v>
          </cell>
          <cell r="D1048">
            <v>0</v>
          </cell>
        </row>
        <row r="1049">
          <cell r="A1049">
            <v>18825</v>
          </cell>
          <cell r="B1049">
            <v>0</v>
          </cell>
          <cell r="C1049">
            <v>0</v>
          </cell>
          <cell r="D1049">
            <v>0</v>
          </cell>
        </row>
        <row r="1050">
          <cell r="A1050">
            <v>18826</v>
          </cell>
          <cell r="B1050">
            <v>0</v>
          </cell>
          <cell r="C1050">
            <v>0</v>
          </cell>
          <cell r="D1050">
            <v>0</v>
          </cell>
        </row>
        <row r="1051">
          <cell r="A1051">
            <v>18827</v>
          </cell>
          <cell r="B1051">
            <v>0</v>
          </cell>
          <cell r="C1051">
            <v>0</v>
          </cell>
          <cell r="D1051">
            <v>0</v>
          </cell>
        </row>
        <row r="1052">
          <cell r="A1052">
            <v>18828</v>
          </cell>
          <cell r="B1052">
            <v>0</v>
          </cell>
          <cell r="C1052">
            <v>0</v>
          </cell>
          <cell r="D1052">
            <v>0</v>
          </cell>
        </row>
        <row r="1053">
          <cell r="A1053">
            <v>18910</v>
          </cell>
          <cell r="B1053">
            <v>0</v>
          </cell>
          <cell r="C1053">
            <v>0</v>
          </cell>
          <cell r="D1053">
            <v>0</v>
          </cell>
        </row>
        <row r="1054">
          <cell r="A1054">
            <v>18915</v>
          </cell>
          <cell r="B1054">
            <v>0</v>
          </cell>
          <cell r="C1054">
            <v>0</v>
          </cell>
          <cell r="D1054">
            <v>0</v>
          </cell>
        </row>
        <row r="1055">
          <cell r="A1055">
            <v>18916</v>
          </cell>
          <cell r="B1055">
            <v>0</v>
          </cell>
          <cell r="C1055">
            <v>0</v>
          </cell>
          <cell r="D1055">
            <v>0</v>
          </cell>
        </row>
        <row r="1056">
          <cell r="A1056">
            <v>18921</v>
          </cell>
          <cell r="B1056">
            <v>0</v>
          </cell>
          <cell r="C1056">
            <v>0</v>
          </cell>
          <cell r="D1056">
            <v>0</v>
          </cell>
        </row>
        <row r="1057">
          <cell r="A1057">
            <v>18923</v>
          </cell>
          <cell r="B1057">
            <v>0</v>
          </cell>
          <cell r="C1057">
            <v>0</v>
          </cell>
          <cell r="D1057">
            <v>0</v>
          </cell>
        </row>
        <row r="1058">
          <cell r="A1058">
            <v>18924</v>
          </cell>
          <cell r="B1058">
            <v>0</v>
          </cell>
          <cell r="C1058">
            <v>0</v>
          </cell>
          <cell r="D1058">
            <v>0</v>
          </cell>
        </row>
        <row r="1059">
          <cell r="A1059">
            <v>18925</v>
          </cell>
          <cell r="B1059">
            <v>0</v>
          </cell>
          <cell r="C1059">
            <v>0</v>
          </cell>
          <cell r="D1059">
            <v>0</v>
          </cell>
        </row>
        <row r="1060">
          <cell r="A1060">
            <v>18926</v>
          </cell>
          <cell r="B1060">
            <v>0</v>
          </cell>
          <cell r="C1060">
            <v>0</v>
          </cell>
          <cell r="D1060">
            <v>0</v>
          </cell>
        </row>
        <row r="1061">
          <cell r="A1061">
            <v>18942</v>
          </cell>
          <cell r="B1061">
            <v>0</v>
          </cell>
          <cell r="C1061">
            <v>0</v>
          </cell>
          <cell r="D1061">
            <v>0</v>
          </cell>
        </row>
        <row r="1062">
          <cell r="A1062">
            <v>18943</v>
          </cell>
          <cell r="B1062">
            <v>0</v>
          </cell>
          <cell r="C1062">
            <v>0</v>
          </cell>
          <cell r="D1062">
            <v>0</v>
          </cell>
        </row>
        <row r="1063">
          <cell r="A1063">
            <v>19001</v>
          </cell>
          <cell r="B1063">
            <v>21800171</v>
          </cell>
          <cell r="C1063">
            <v>20953748</v>
          </cell>
          <cell r="D1063">
            <v>19997930</v>
          </cell>
        </row>
        <row r="1064">
          <cell r="A1064">
            <v>19002</v>
          </cell>
          <cell r="B1064">
            <v>107678392</v>
          </cell>
          <cell r="C1064">
            <v>107897513</v>
          </cell>
          <cell r="D1064">
            <v>107958986</v>
          </cell>
        </row>
        <row r="1065">
          <cell r="A1065">
            <v>19003</v>
          </cell>
          <cell r="B1065">
            <v>111992263</v>
          </cell>
          <cell r="C1065">
            <v>111044900</v>
          </cell>
          <cell r="D1065">
            <v>110243285</v>
          </cell>
        </row>
        <row r="1066">
          <cell r="A1066">
            <v>19004</v>
          </cell>
          <cell r="B1066">
            <v>0</v>
          </cell>
          <cell r="C1066">
            <v>0</v>
          </cell>
          <cell r="D1066">
            <v>0</v>
          </cell>
        </row>
        <row r="1067">
          <cell r="A1067">
            <v>19005</v>
          </cell>
          <cell r="B1067">
            <v>0</v>
          </cell>
          <cell r="C1067">
            <v>0</v>
          </cell>
          <cell r="D1067">
            <v>0</v>
          </cell>
        </row>
        <row r="1068">
          <cell r="A1068">
            <v>19006</v>
          </cell>
          <cell r="B1068">
            <v>0</v>
          </cell>
          <cell r="C1068">
            <v>0</v>
          </cell>
          <cell r="D1068">
            <v>0</v>
          </cell>
        </row>
        <row r="1069">
          <cell r="A1069">
            <v>19007</v>
          </cell>
          <cell r="B1069">
            <v>0</v>
          </cell>
          <cell r="C1069">
            <v>0</v>
          </cell>
          <cell r="D1069">
            <v>0</v>
          </cell>
        </row>
        <row r="1070">
          <cell r="A1070">
            <v>19008</v>
          </cell>
          <cell r="B1070">
            <v>0</v>
          </cell>
          <cell r="C1070">
            <v>0</v>
          </cell>
          <cell r="D1070">
            <v>0</v>
          </cell>
        </row>
        <row r="1071">
          <cell r="A1071">
            <v>19009</v>
          </cell>
          <cell r="B1071">
            <v>0</v>
          </cell>
          <cell r="C1071">
            <v>0</v>
          </cell>
          <cell r="D1071">
            <v>0</v>
          </cell>
        </row>
        <row r="1072">
          <cell r="A1072">
            <v>19010</v>
          </cell>
          <cell r="B1072">
            <v>0</v>
          </cell>
          <cell r="C1072">
            <v>0</v>
          </cell>
          <cell r="D1072">
            <v>0</v>
          </cell>
        </row>
        <row r="1073">
          <cell r="A1073">
            <v>19011</v>
          </cell>
          <cell r="B1073">
            <v>0</v>
          </cell>
          <cell r="C1073">
            <v>0</v>
          </cell>
          <cell r="D1073">
            <v>0</v>
          </cell>
        </row>
        <row r="1074">
          <cell r="A1074">
            <v>19012</v>
          </cell>
          <cell r="B1074">
            <v>0</v>
          </cell>
          <cell r="C1074">
            <v>0</v>
          </cell>
          <cell r="D1074">
            <v>0</v>
          </cell>
        </row>
        <row r="1075">
          <cell r="A1075">
            <v>19013</v>
          </cell>
          <cell r="B1075">
            <v>0</v>
          </cell>
          <cell r="C1075">
            <v>0</v>
          </cell>
          <cell r="D1075">
            <v>0</v>
          </cell>
        </row>
        <row r="1076">
          <cell r="A1076">
            <v>19013</v>
          </cell>
          <cell r="B1076">
            <v>0</v>
          </cell>
          <cell r="C1076">
            <v>0</v>
          </cell>
          <cell r="D1076">
            <v>0</v>
          </cell>
        </row>
        <row r="1077">
          <cell r="A1077">
            <v>19014</v>
          </cell>
          <cell r="B1077">
            <v>204738129</v>
          </cell>
          <cell r="C1077">
            <v>219024745</v>
          </cell>
          <cell r="D1077">
            <v>187087128</v>
          </cell>
        </row>
        <row r="1078">
          <cell r="A1078">
            <v>19015</v>
          </cell>
          <cell r="B1078">
            <v>0</v>
          </cell>
          <cell r="C1078">
            <v>0</v>
          </cell>
          <cell r="D1078">
            <v>0</v>
          </cell>
        </row>
        <row r="1079">
          <cell r="A1079">
            <v>19016</v>
          </cell>
          <cell r="B1079">
            <v>0</v>
          </cell>
          <cell r="C1079">
            <v>0</v>
          </cell>
          <cell r="D1079">
            <v>0</v>
          </cell>
        </row>
        <row r="1080">
          <cell r="A1080">
            <v>19017</v>
          </cell>
          <cell r="B1080">
            <v>0</v>
          </cell>
          <cell r="C1080">
            <v>0</v>
          </cell>
          <cell r="D1080">
            <v>0</v>
          </cell>
        </row>
        <row r="1081">
          <cell r="A1081">
            <v>19018</v>
          </cell>
          <cell r="B1081">
            <v>0</v>
          </cell>
          <cell r="C1081">
            <v>0</v>
          </cell>
          <cell r="D1081">
            <v>0</v>
          </cell>
        </row>
        <row r="1082">
          <cell r="A1082">
            <v>19019</v>
          </cell>
          <cell r="B1082">
            <v>5747105</v>
          </cell>
          <cell r="C1082">
            <v>10258358</v>
          </cell>
          <cell r="D1082">
            <v>14075571</v>
          </cell>
        </row>
        <row r="1083">
          <cell r="A1083">
            <v>19021</v>
          </cell>
          <cell r="B1083">
            <v>-1666</v>
          </cell>
          <cell r="C1083">
            <v>-1162</v>
          </cell>
          <cell r="D1083">
            <v>2227</v>
          </cell>
        </row>
        <row r="1084">
          <cell r="A1084">
            <v>19022</v>
          </cell>
          <cell r="B1084">
            <v>-6012</v>
          </cell>
          <cell r="C1084">
            <v>-4193</v>
          </cell>
          <cell r="D1084">
            <v>8037</v>
          </cell>
        </row>
        <row r="1085">
          <cell r="A1085">
            <v>1900610</v>
          </cell>
          <cell r="B1085">
            <v>54289880</v>
          </cell>
          <cell r="C1085">
            <v>58401525</v>
          </cell>
          <cell r="D1085">
            <v>50348734</v>
          </cell>
        </row>
        <row r="1086">
          <cell r="A1086">
            <v>19023</v>
          </cell>
          <cell r="B1086">
            <v>0</v>
          </cell>
          <cell r="C1086">
            <v>0</v>
          </cell>
          <cell r="D1086">
            <v>0</v>
          </cell>
        </row>
        <row r="1087">
          <cell r="A1087">
            <v>19024</v>
          </cell>
          <cell r="B1087">
            <v>0</v>
          </cell>
          <cell r="C1087">
            <v>0</v>
          </cell>
          <cell r="D1087">
            <v>0</v>
          </cell>
        </row>
        <row r="1088">
          <cell r="A1088">
            <v>19025</v>
          </cell>
          <cell r="B1088">
            <v>121397250</v>
          </cell>
          <cell r="C1088">
            <v>120768017</v>
          </cell>
          <cell r="D1088">
            <v>127133092</v>
          </cell>
        </row>
        <row r="1089">
          <cell r="A1089">
            <v>19026</v>
          </cell>
          <cell r="B1089">
            <v>84205703</v>
          </cell>
          <cell r="C1089">
            <v>84582204</v>
          </cell>
          <cell r="D1089">
            <v>83888724</v>
          </cell>
        </row>
        <row r="1090">
          <cell r="A1090">
            <v>19027</v>
          </cell>
          <cell r="B1090">
            <v>14401866</v>
          </cell>
          <cell r="C1090">
            <v>14506213</v>
          </cell>
          <cell r="D1090">
            <v>14314016</v>
          </cell>
        </row>
        <row r="1091">
          <cell r="A1091">
            <v>19028</v>
          </cell>
          <cell r="B1091">
            <v>0</v>
          </cell>
          <cell r="C1091">
            <v>0</v>
          </cell>
          <cell r="D1091">
            <v>0</v>
          </cell>
        </row>
        <row r="1092">
          <cell r="A1092">
            <v>19029</v>
          </cell>
          <cell r="B1092">
            <v>0</v>
          </cell>
          <cell r="C1092">
            <v>0</v>
          </cell>
          <cell r="D1092">
            <v>0</v>
          </cell>
        </row>
        <row r="1093">
          <cell r="A1093">
            <v>19041</v>
          </cell>
          <cell r="B1093">
            <v>0</v>
          </cell>
          <cell r="C1093">
            <v>0</v>
          </cell>
          <cell r="D1093">
            <v>0</v>
          </cell>
        </row>
        <row r="1094">
          <cell r="A1094">
            <v>19042</v>
          </cell>
          <cell r="B1094">
            <v>1926508</v>
          </cell>
          <cell r="C1094">
            <v>1926508</v>
          </cell>
          <cell r="D1094">
            <v>1926508</v>
          </cell>
        </row>
        <row r="1095">
          <cell r="A1095">
            <v>19045</v>
          </cell>
          <cell r="B1095">
            <v>98618</v>
          </cell>
          <cell r="C1095">
            <v>98843</v>
          </cell>
          <cell r="D1095">
            <v>101314</v>
          </cell>
        </row>
        <row r="1096">
          <cell r="A1096">
            <v>19046</v>
          </cell>
          <cell r="B1096">
            <v>778609</v>
          </cell>
          <cell r="C1096">
            <v>779419</v>
          </cell>
          <cell r="D1096">
            <v>788336</v>
          </cell>
        </row>
        <row r="1097">
          <cell r="A1097">
            <v>0</v>
          </cell>
          <cell r="B1097">
            <v>0</v>
          </cell>
          <cell r="C1097">
            <v>0</v>
          </cell>
          <cell r="D1097">
            <v>0</v>
          </cell>
        </row>
        <row r="1098">
          <cell r="A1098">
            <v>0</v>
          </cell>
          <cell r="B1098">
            <v>0</v>
          </cell>
          <cell r="C1098">
            <v>0</v>
          </cell>
          <cell r="D1098">
            <v>0</v>
          </cell>
        </row>
        <row r="1099">
          <cell r="A1099">
            <v>20101</v>
          </cell>
          <cell r="B1099">
            <v>-119696788</v>
          </cell>
          <cell r="C1099">
            <v>-119696788</v>
          </cell>
          <cell r="D1099">
            <v>-119696788</v>
          </cell>
        </row>
        <row r="1100">
          <cell r="A1100">
            <v>20401</v>
          </cell>
          <cell r="B1100">
            <v>0</v>
          </cell>
          <cell r="C1100">
            <v>0</v>
          </cell>
          <cell r="D1100">
            <v>0</v>
          </cell>
        </row>
        <row r="1101">
          <cell r="A1101">
            <v>20402</v>
          </cell>
          <cell r="B1101">
            <v>0</v>
          </cell>
          <cell r="C1101">
            <v>0</v>
          </cell>
          <cell r="D1101">
            <v>0</v>
          </cell>
        </row>
        <row r="1102">
          <cell r="A1102">
            <v>20403</v>
          </cell>
          <cell r="B1102">
            <v>0</v>
          </cell>
          <cell r="C1102">
            <v>0</v>
          </cell>
          <cell r="D1102">
            <v>0</v>
          </cell>
        </row>
        <row r="1103">
          <cell r="A1103">
            <v>20404</v>
          </cell>
          <cell r="B1103">
            <v>0</v>
          </cell>
          <cell r="C1103">
            <v>0</v>
          </cell>
          <cell r="D1103">
            <v>0</v>
          </cell>
        </row>
        <row r="1104">
          <cell r="A1104">
            <v>20405</v>
          </cell>
          <cell r="B1104">
            <v>0</v>
          </cell>
          <cell r="C1104">
            <v>0</v>
          </cell>
          <cell r="D1104">
            <v>0</v>
          </cell>
        </row>
        <row r="1105">
          <cell r="A1105">
            <v>20406</v>
          </cell>
          <cell r="B1105">
            <v>0</v>
          </cell>
          <cell r="C1105">
            <v>0</v>
          </cell>
          <cell r="D1105">
            <v>0</v>
          </cell>
        </row>
        <row r="1106">
          <cell r="A1106">
            <v>20701</v>
          </cell>
          <cell r="B1106">
            <v>0</v>
          </cell>
          <cell r="C1106">
            <v>0</v>
          </cell>
          <cell r="D1106">
            <v>0</v>
          </cell>
        </row>
        <row r="1107">
          <cell r="A1107">
            <v>20702</v>
          </cell>
          <cell r="B1107">
            <v>0</v>
          </cell>
          <cell r="C1107">
            <v>0</v>
          </cell>
          <cell r="D1107">
            <v>0</v>
          </cell>
        </row>
        <row r="1108">
          <cell r="A1108">
            <v>21001</v>
          </cell>
          <cell r="B1108">
            <v>0</v>
          </cell>
          <cell r="C1108">
            <v>0</v>
          </cell>
          <cell r="D1108">
            <v>0</v>
          </cell>
        </row>
        <row r="1109">
          <cell r="A1109">
            <v>21101</v>
          </cell>
          <cell r="B1109">
            <v>-2955840249</v>
          </cell>
          <cell r="C1109">
            <v>-2955840249</v>
          </cell>
          <cell r="D1109">
            <v>-2763147942</v>
          </cell>
        </row>
        <row r="1110">
          <cell r="A1110">
            <v>21401</v>
          </cell>
          <cell r="B1110">
            <v>700921</v>
          </cell>
          <cell r="C1110">
            <v>700921</v>
          </cell>
          <cell r="D1110">
            <v>700921</v>
          </cell>
        </row>
        <row r="1111">
          <cell r="A1111">
            <v>21601</v>
          </cell>
          <cell r="B1111">
            <v>-193028802</v>
          </cell>
          <cell r="C1111">
            <v>-182702539</v>
          </cell>
          <cell r="D1111">
            <v>-213735035</v>
          </cell>
        </row>
        <row r="1112">
          <cell r="A1112">
            <v>21402</v>
          </cell>
          <cell r="B1112">
            <v>0</v>
          </cell>
          <cell r="C1112">
            <v>0</v>
          </cell>
          <cell r="D1112">
            <v>0</v>
          </cell>
        </row>
        <row r="1113">
          <cell r="A1113">
            <v>21403</v>
          </cell>
          <cell r="B1113">
            <v>0</v>
          </cell>
          <cell r="C1113">
            <v>0</v>
          </cell>
          <cell r="D1113">
            <v>0</v>
          </cell>
        </row>
        <row r="1114">
          <cell r="A1114">
            <v>21404</v>
          </cell>
          <cell r="B1114">
            <v>0</v>
          </cell>
          <cell r="C1114">
            <v>0</v>
          </cell>
          <cell r="D1114">
            <v>0</v>
          </cell>
        </row>
        <row r="1115">
          <cell r="A1115">
            <v>21405</v>
          </cell>
          <cell r="B1115">
            <v>0</v>
          </cell>
          <cell r="C1115">
            <v>0</v>
          </cell>
          <cell r="D1115">
            <v>0</v>
          </cell>
        </row>
        <row r="1116">
          <cell r="A1116">
            <v>21406</v>
          </cell>
          <cell r="B1116">
            <v>0</v>
          </cell>
          <cell r="C1116">
            <v>0</v>
          </cell>
          <cell r="D1116">
            <v>0</v>
          </cell>
        </row>
        <row r="1117">
          <cell r="A1117">
            <v>21601</v>
          </cell>
          <cell r="B1117">
            <v>0</v>
          </cell>
          <cell r="C1117">
            <v>0</v>
          </cell>
          <cell r="D1117">
            <v>0</v>
          </cell>
        </row>
        <row r="1118">
          <cell r="A1118">
            <v>21901</v>
          </cell>
          <cell r="B1118">
            <v>0</v>
          </cell>
          <cell r="C1118">
            <v>0</v>
          </cell>
          <cell r="D1118">
            <v>0</v>
          </cell>
        </row>
        <row r="1119">
          <cell r="A1119">
            <v>0</v>
          </cell>
          <cell r="B1119">
            <v>0</v>
          </cell>
          <cell r="C1119">
            <v>0</v>
          </cell>
          <cell r="D1119">
            <v>6424</v>
          </cell>
        </row>
        <row r="1120">
          <cell r="A1120">
            <v>0</v>
          </cell>
          <cell r="B1120">
            <v>0</v>
          </cell>
          <cell r="C1120">
            <v>0</v>
          </cell>
          <cell r="D1120">
            <v>0</v>
          </cell>
        </row>
        <row r="1121">
          <cell r="A1121">
            <v>0</v>
          </cell>
          <cell r="B1121">
            <v>0</v>
          </cell>
          <cell r="C1121">
            <v>0</v>
          </cell>
          <cell r="D1121">
            <v>0</v>
          </cell>
        </row>
        <row r="1122">
          <cell r="A1122">
            <v>0</v>
          </cell>
          <cell r="B1122">
            <v>0</v>
          </cell>
          <cell r="C1122">
            <v>0</v>
          </cell>
          <cell r="D1122">
            <v>0</v>
          </cell>
        </row>
        <row r="1123">
          <cell r="A1123">
            <v>21902</v>
          </cell>
          <cell r="B1123">
            <v>0</v>
          </cell>
          <cell r="C1123">
            <v>0</v>
          </cell>
          <cell r="D1123">
            <v>0</v>
          </cell>
        </row>
        <row r="1124">
          <cell r="A1124">
            <v>21903</v>
          </cell>
          <cell r="B1124">
            <v>0</v>
          </cell>
          <cell r="C1124">
            <v>0</v>
          </cell>
          <cell r="D1124">
            <v>0</v>
          </cell>
        </row>
        <row r="1125">
          <cell r="A1125">
            <v>21904</v>
          </cell>
          <cell r="B1125">
            <v>0</v>
          </cell>
          <cell r="C1125">
            <v>0</v>
          </cell>
          <cell r="D1125">
            <v>0</v>
          </cell>
        </row>
        <row r="1126">
          <cell r="A1126">
            <v>21906</v>
          </cell>
          <cell r="B1126">
            <v>1793054</v>
          </cell>
          <cell r="C1126">
            <v>1797138</v>
          </cell>
          <cell r="D1126">
            <v>1842068</v>
          </cell>
        </row>
        <row r="1127">
          <cell r="A1127">
            <v>21907</v>
          </cell>
          <cell r="B1127">
            <v>-877227</v>
          </cell>
          <cell r="C1127">
            <v>-878262</v>
          </cell>
          <cell r="D1127">
            <v>-889650</v>
          </cell>
        </row>
        <row r="1128">
          <cell r="A1128">
            <v>22104</v>
          </cell>
          <cell r="B1128">
            <v>0</v>
          </cell>
          <cell r="C1128">
            <v>0</v>
          </cell>
          <cell r="D1128">
            <v>0</v>
          </cell>
        </row>
        <row r="1129">
          <cell r="A1129">
            <v>22105</v>
          </cell>
          <cell r="B1129">
            <v>0</v>
          </cell>
          <cell r="C1129">
            <v>0</v>
          </cell>
          <cell r="D1129">
            <v>0</v>
          </cell>
        </row>
        <row r="1130">
          <cell r="A1130">
            <v>22106</v>
          </cell>
          <cell r="B1130">
            <v>0</v>
          </cell>
          <cell r="C1130">
            <v>0</v>
          </cell>
          <cell r="D1130">
            <v>0</v>
          </cell>
        </row>
        <row r="1131">
          <cell r="A1131">
            <v>22107</v>
          </cell>
          <cell r="B1131">
            <v>0</v>
          </cell>
          <cell r="C1131">
            <v>0</v>
          </cell>
          <cell r="D1131">
            <v>0</v>
          </cell>
        </row>
        <row r="1132">
          <cell r="A1132">
            <v>0</v>
          </cell>
          <cell r="B1132">
            <v>0</v>
          </cell>
          <cell r="C1132">
            <v>0</v>
          </cell>
          <cell r="D1132">
            <v>0</v>
          </cell>
        </row>
        <row r="1133">
          <cell r="A1133">
            <v>22108</v>
          </cell>
          <cell r="B1133">
            <v>-2566730320</v>
          </cell>
          <cell r="C1133">
            <v>-2566730320</v>
          </cell>
          <cell r="D1133">
            <v>-2482114935</v>
          </cell>
        </row>
        <row r="1134">
          <cell r="A1134">
            <v>0</v>
          </cell>
          <cell r="B1134">
            <v>0</v>
          </cell>
          <cell r="C1134">
            <v>0</v>
          </cell>
          <cell r="D1134">
            <v>0</v>
          </cell>
        </row>
        <row r="1135">
          <cell r="A1135">
            <v>22109</v>
          </cell>
          <cell r="B1135">
            <v>0</v>
          </cell>
          <cell r="C1135">
            <v>0</v>
          </cell>
          <cell r="D1135">
            <v>0</v>
          </cell>
        </row>
        <row r="1136">
          <cell r="A1136">
            <v>22110</v>
          </cell>
          <cell r="B1136">
            <v>0</v>
          </cell>
          <cell r="C1136">
            <v>0</v>
          </cell>
          <cell r="D1136">
            <v>0</v>
          </cell>
        </row>
        <row r="1137">
          <cell r="A1137">
            <v>22111</v>
          </cell>
          <cell r="B1137">
            <v>0</v>
          </cell>
          <cell r="C1137">
            <v>0</v>
          </cell>
          <cell r="D1137">
            <v>0</v>
          </cell>
        </row>
        <row r="1138">
          <cell r="A1138">
            <v>22112</v>
          </cell>
          <cell r="B1138">
            <v>0</v>
          </cell>
          <cell r="C1138">
            <v>0</v>
          </cell>
          <cell r="D1138">
            <v>0</v>
          </cell>
        </row>
        <row r="1139">
          <cell r="A1139">
            <v>22113</v>
          </cell>
          <cell r="B1139">
            <v>0</v>
          </cell>
          <cell r="C1139">
            <v>0</v>
          </cell>
          <cell r="D1139">
            <v>0</v>
          </cell>
        </row>
        <row r="1140">
          <cell r="A1140">
            <v>22114</v>
          </cell>
          <cell r="B1140">
            <v>0</v>
          </cell>
          <cell r="C1140">
            <v>0</v>
          </cell>
          <cell r="D1140">
            <v>0</v>
          </cell>
        </row>
        <row r="1141">
          <cell r="A1141">
            <v>22115</v>
          </cell>
          <cell r="B1141">
            <v>0</v>
          </cell>
          <cell r="C1141">
            <v>0</v>
          </cell>
          <cell r="D1141">
            <v>0</v>
          </cell>
        </row>
        <row r="1142">
          <cell r="A1142">
            <v>22116</v>
          </cell>
          <cell r="B1142">
            <v>0</v>
          </cell>
          <cell r="C1142">
            <v>0</v>
          </cell>
          <cell r="D1142">
            <v>0</v>
          </cell>
        </row>
        <row r="1143">
          <cell r="A1143">
            <v>22117</v>
          </cell>
          <cell r="B1143">
            <v>0</v>
          </cell>
          <cell r="C1143">
            <v>0</v>
          </cell>
          <cell r="D1143">
            <v>0</v>
          </cell>
        </row>
        <row r="1144">
          <cell r="A1144">
            <v>22118</v>
          </cell>
          <cell r="B1144">
            <v>0</v>
          </cell>
          <cell r="C1144">
            <v>0</v>
          </cell>
          <cell r="D1144">
            <v>0</v>
          </cell>
        </row>
        <row r="1145">
          <cell r="A1145">
            <v>22119</v>
          </cell>
          <cell r="B1145">
            <v>0</v>
          </cell>
          <cell r="C1145">
            <v>0</v>
          </cell>
          <cell r="D1145">
            <v>0</v>
          </cell>
        </row>
        <row r="1146">
          <cell r="A1146">
            <v>22120</v>
          </cell>
          <cell r="B1146">
            <v>0</v>
          </cell>
          <cell r="C1146">
            <v>0</v>
          </cell>
          <cell r="D1146">
            <v>0</v>
          </cell>
        </row>
        <row r="1147">
          <cell r="A1147">
            <v>22121</v>
          </cell>
          <cell r="B1147">
            <v>0</v>
          </cell>
          <cell r="C1147">
            <v>0</v>
          </cell>
          <cell r="D1147">
            <v>0</v>
          </cell>
        </row>
        <row r="1148">
          <cell r="A1148">
            <v>22122</v>
          </cell>
          <cell r="B1148">
            <v>0</v>
          </cell>
          <cell r="C1148">
            <v>0</v>
          </cell>
          <cell r="D1148">
            <v>0</v>
          </cell>
        </row>
        <row r="1149">
          <cell r="A1149">
            <v>22124</v>
          </cell>
          <cell r="B1149">
            <v>0</v>
          </cell>
          <cell r="C1149">
            <v>0</v>
          </cell>
          <cell r="D1149">
            <v>0</v>
          </cell>
        </row>
        <row r="1150">
          <cell r="A1150">
            <v>22125</v>
          </cell>
          <cell r="B1150">
            <v>0</v>
          </cell>
          <cell r="C1150">
            <v>0</v>
          </cell>
          <cell r="D1150">
            <v>0</v>
          </cell>
        </row>
        <row r="1151">
          <cell r="A1151">
            <v>22126</v>
          </cell>
          <cell r="B1151">
            <v>0</v>
          </cell>
          <cell r="C1151">
            <v>0</v>
          </cell>
          <cell r="D1151">
            <v>0</v>
          </cell>
        </row>
        <row r="1152">
          <cell r="A1152">
            <v>22128</v>
          </cell>
          <cell r="B1152">
            <v>0</v>
          </cell>
          <cell r="C1152">
            <v>0</v>
          </cell>
          <cell r="D1152">
            <v>0</v>
          </cell>
        </row>
        <row r="1153">
          <cell r="A1153">
            <v>22129</v>
          </cell>
          <cell r="B1153">
            <v>0</v>
          </cell>
          <cell r="C1153">
            <v>0</v>
          </cell>
          <cell r="D1153">
            <v>0</v>
          </cell>
        </row>
        <row r="1154">
          <cell r="A1154">
            <v>22130</v>
          </cell>
          <cell r="B1154">
            <v>0</v>
          </cell>
          <cell r="C1154">
            <v>0</v>
          </cell>
          <cell r="D1154">
            <v>0</v>
          </cell>
        </row>
        <row r="1155">
          <cell r="A1155">
            <v>22131</v>
          </cell>
          <cell r="B1155">
            <v>0</v>
          </cell>
          <cell r="C1155">
            <v>0</v>
          </cell>
          <cell r="D1155">
            <v>0</v>
          </cell>
        </row>
        <row r="1156">
          <cell r="A1156">
            <v>22132</v>
          </cell>
          <cell r="B1156">
            <v>0</v>
          </cell>
          <cell r="C1156">
            <v>0</v>
          </cell>
          <cell r="D1156">
            <v>0</v>
          </cell>
        </row>
        <row r="1157">
          <cell r="A1157">
            <v>22133</v>
          </cell>
          <cell r="B1157">
            <v>0</v>
          </cell>
          <cell r="C1157">
            <v>0</v>
          </cell>
          <cell r="D1157">
            <v>0</v>
          </cell>
        </row>
        <row r="1158">
          <cell r="A1158">
            <v>22134</v>
          </cell>
          <cell r="B1158">
            <v>0</v>
          </cell>
          <cell r="C1158">
            <v>0</v>
          </cell>
          <cell r="D1158">
            <v>0</v>
          </cell>
        </row>
        <row r="1159">
          <cell r="A1159">
            <v>22137</v>
          </cell>
          <cell r="B1159">
            <v>0</v>
          </cell>
          <cell r="C1159">
            <v>0</v>
          </cell>
          <cell r="D1159">
            <v>0</v>
          </cell>
        </row>
        <row r="1160">
          <cell r="A1160">
            <v>22144</v>
          </cell>
          <cell r="B1160">
            <v>0</v>
          </cell>
          <cell r="C1160">
            <v>0</v>
          </cell>
          <cell r="D1160">
            <v>0</v>
          </cell>
        </row>
        <row r="1161">
          <cell r="A1161">
            <v>22145</v>
          </cell>
          <cell r="B1161">
            <v>0</v>
          </cell>
          <cell r="C1161">
            <v>0</v>
          </cell>
          <cell r="D1161">
            <v>0</v>
          </cell>
        </row>
        <row r="1162">
          <cell r="A1162">
            <v>22146</v>
          </cell>
          <cell r="B1162">
            <v>0</v>
          </cell>
          <cell r="C1162">
            <v>0</v>
          </cell>
          <cell r="D1162">
            <v>0</v>
          </cell>
        </row>
        <row r="1163">
          <cell r="A1163">
            <v>22147</v>
          </cell>
          <cell r="B1163">
            <v>0</v>
          </cell>
          <cell r="C1163">
            <v>0</v>
          </cell>
          <cell r="D1163">
            <v>0</v>
          </cell>
        </row>
        <row r="1164">
          <cell r="A1164">
            <v>22148</v>
          </cell>
          <cell r="B1164">
            <v>0</v>
          </cell>
          <cell r="C1164">
            <v>0</v>
          </cell>
          <cell r="D1164">
            <v>0</v>
          </cell>
        </row>
        <row r="1165">
          <cell r="A1165">
            <v>22149</v>
          </cell>
          <cell r="B1165">
            <v>0</v>
          </cell>
          <cell r="C1165">
            <v>0</v>
          </cell>
          <cell r="D1165">
            <v>0</v>
          </cell>
        </row>
        <row r="1166">
          <cell r="A1166">
            <v>22150</v>
          </cell>
          <cell r="B1166">
            <v>0</v>
          </cell>
          <cell r="C1166">
            <v>0</v>
          </cell>
          <cell r="D1166">
            <v>0</v>
          </cell>
        </row>
        <row r="1167">
          <cell r="A1167">
            <v>22151</v>
          </cell>
          <cell r="B1167">
            <v>0</v>
          </cell>
          <cell r="C1167">
            <v>0</v>
          </cell>
          <cell r="D1167">
            <v>0</v>
          </cell>
        </row>
        <row r="1168">
          <cell r="A1168">
            <v>22154</v>
          </cell>
          <cell r="B1168">
            <v>0</v>
          </cell>
          <cell r="C1168">
            <v>0</v>
          </cell>
          <cell r="D1168">
            <v>0</v>
          </cell>
        </row>
        <row r="1169">
          <cell r="A1169">
            <v>22155</v>
          </cell>
          <cell r="B1169">
            <v>0</v>
          </cell>
          <cell r="C1169">
            <v>0</v>
          </cell>
          <cell r="D1169">
            <v>0</v>
          </cell>
        </row>
        <row r="1170">
          <cell r="A1170">
            <v>22156</v>
          </cell>
          <cell r="B1170">
            <v>0</v>
          </cell>
          <cell r="C1170">
            <v>0</v>
          </cell>
          <cell r="D1170">
            <v>0</v>
          </cell>
        </row>
        <row r="1171">
          <cell r="A1171">
            <v>22157</v>
          </cell>
          <cell r="B1171">
            <v>0</v>
          </cell>
          <cell r="C1171">
            <v>0</v>
          </cell>
          <cell r="D1171">
            <v>0</v>
          </cell>
        </row>
        <row r="1172">
          <cell r="A1172">
            <v>22158</v>
          </cell>
          <cell r="B1172">
            <v>0</v>
          </cell>
          <cell r="C1172">
            <v>0</v>
          </cell>
          <cell r="D1172">
            <v>0</v>
          </cell>
        </row>
        <row r="1173">
          <cell r="A1173">
            <v>22159</v>
          </cell>
          <cell r="B1173">
            <v>0</v>
          </cell>
          <cell r="C1173">
            <v>0</v>
          </cell>
          <cell r="D1173">
            <v>0</v>
          </cell>
        </row>
        <row r="1174">
          <cell r="A1174">
            <v>22160</v>
          </cell>
          <cell r="B1174">
            <v>0</v>
          </cell>
          <cell r="C1174">
            <v>0</v>
          </cell>
          <cell r="D1174">
            <v>0</v>
          </cell>
        </row>
        <row r="1175">
          <cell r="A1175">
            <v>22161</v>
          </cell>
          <cell r="B1175">
            <v>0</v>
          </cell>
          <cell r="C1175">
            <v>0</v>
          </cell>
          <cell r="D1175">
            <v>0</v>
          </cell>
        </row>
        <row r="1176">
          <cell r="A1176">
            <v>22162</v>
          </cell>
          <cell r="B1176">
            <v>0</v>
          </cell>
          <cell r="C1176">
            <v>0</v>
          </cell>
          <cell r="D1176">
            <v>0</v>
          </cell>
        </row>
        <row r="1177">
          <cell r="A1177">
            <v>22163</v>
          </cell>
          <cell r="B1177">
            <v>0</v>
          </cell>
          <cell r="C1177">
            <v>0</v>
          </cell>
          <cell r="D1177">
            <v>0</v>
          </cell>
        </row>
        <row r="1178">
          <cell r="A1178">
            <v>22164</v>
          </cell>
          <cell r="B1178">
            <v>0</v>
          </cell>
          <cell r="C1178">
            <v>0</v>
          </cell>
          <cell r="D1178">
            <v>0</v>
          </cell>
        </row>
        <row r="1179">
          <cell r="A1179">
            <v>22168</v>
          </cell>
          <cell r="B1179">
            <v>0</v>
          </cell>
          <cell r="C1179">
            <v>0</v>
          </cell>
          <cell r="D1179">
            <v>0</v>
          </cell>
        </row>
        <row r="1180">
          <cell r="A1180">
            <v>22401</v>
          </cell>
          <cell r="B1180">
            <v>0</v>
          </cell>
          <cell r="C1180">
            <v>0</v>
          </cell>
          <cell r="D1180">
            <v>0</v>
          </cell>
        </row>
        <row r="1181">
          <cell r="A1181">
            <v>22505</v>
          </cell>
          <cell r="B1181">
            <v>0</v>
          </cell>
          <cell r="C1181">
            <v>0</v>
          </cell>
          <cell r="D1181">
            <v>0</v>
          </cell>
        </row>
        <row r="1182">
          <cell r="A1182">
            <v>22506</v>
          </cell>
          <cell r="B1182">
            <v>0</v>
          </cell>
          <cell r="C1182">
            <v>0</v>
          </cell>
          <cell r="D1182">
            <v>0</v>
          </cell>
        </row>
        <row r="1183">
          <cell r="A1183">
            <v>22507</v>
          </cell>
          <cell r="B1183">
            <v>0</v>
          </cell>
          <cell r="C1183">
            <v>0</v>
          </cell>
          <cell r="D1183">
            <v>0</v>
          </cell>
        </row>
        <row r="1184">
          <cell r="A1184">
            <v>22508</v>
          </cell>
          <cell r="B1184">
            <v>0</v>
          </cell>
          <cell r="C1184">
            <v>0</v>
          </cell>
          <cell r="D1184">
            <v>0</v>
          </cell>
        </row>
        <row r="1185">
          <cell r="A1185">
            <v>22511</v>
          </cell>
          <cell r="B1185">
            <v>0</v>
          </cell>
          <cell r="C1185">
            <v>0</v>
          </cell>
          <cell r="D1185">
            <v>0</v>
          </cell>
        </row>
        <row r="1186">
          <cell r="A1186">
            <v>22512</v>
          </cell>
          <cell r="B1186">
            <v>0</v>
          </cell>
          <cell r="C1186">
            <v>0</v>
          </cell>
          <cell r="D1186">
            <v>0</v>
          </cell>
        </row>
        <row r="1187">
          <cell r="A1187">
            <v>22513</v>
          </cell>
          <cell r="B1187">
            <v>0</v>
          </cell>
          <cell r="C1187">
            <v>0</v>
          </cell>
          <cell r="D1187">
            <v>0</v>
          </cell>
        </row>
        <row r="1188">
          <cell r="A1188">
            <v>22514</v>
          </cell>
          <cell r="B1188">
            <v>0</v>
          </cell>
          <cell r="C1188">
            <v>0</v>
          </cell>
          <cell r="D1188">
            <v>0</v>
          </cell>
        </row>
        <row r="1189">
          <cell r="A1189">
            <v>22544</v>
          </cell>
          <cell r="B1189">
            <v>0</v>
          </cell>
          <cell r="C1189">
            <v>0</v>
          </cell>
          <cell r="D1189">
            <v>0</v>
          </cell>
        </row>
        <row r="1190">
          <cell r="A1190">
            <v>22545</v>
          </cell>
          <cell r="B1190">
            <v>0</v>
          </cell>
          <cell r="C1190">
            <v>0</v>
          </cell>
          <cell r="D1190">
            <v>0</v>
          </cell>
        </row>
        <row r="1191">
          <cell r="A1191">
            <v>22546</v>
          </cell>
          <cell r="B1191">
            <v>0</v>
          </cell>
          <cell r="C1191">
            <v>0</v>
          </cell>
          <cell r="D1191">
            <v>0</v>
          </cell>
        </row>
        <row r="1192">
          <cell r="A1192">
            <v>22557</v>
          </cell>
          <cell r="B1192">
            <v>0</v>
          </cell>
          <cell r="C1192">
            <v>0</v>
          </cell>
          <cell r="D1192">
            <v>0</v>
          </cell>
        </row>
        <row r="1193">
          <cell r="A1193">
            <v>22601</v>
          </cell>
          <cell r="B1193">
            <v>0</v>
          </cell>
          <cell r="C1193">
            <v>0</v>
          </cell>
          <cell r="D1193">
            <v>0</v>
          </cell>
        </row>
        <row r="1194">
          <cell r="A1194">
            <v>22602</v>
          </cell>
          <cell r="B1194">
            <v>0</v>
          </cell>
          <cell r="C1194">
            <v>0</v>
          </cell>
          <cell r="D1194">
            <v>0</v>
          </cell>
        </row>
        <row r="1195">
          <cell r="A1195">
            <v>22603</v>
          </cell>
          <cell r="B1195">
            <v>0</v>
          </cell>
          <cell r="C1195">
            <v>0</v>
          </cell>
          <cell r="D1195">
            <v>0</v>
          </cell>
        </row>
        <row r="1196">
          <cell r="A1196">
            <v>22628</v>
          </cell>
          <cell r="B1196">
            <v>0</v>
          </cell>
          <cell r="C1196">
            <v>0</v>
          </cell>
          <cell r="D1196">
            <v>0</v>
          </cell>
        </row>
        <row r="1197">
          <cell r="A1197">
            <v>22644</v>
          </cell>
          <cell r="B1197">
            <v>0</v>
          </cell>
          <cell r="C1197">
            <v>0</v>
          </cell>
          <cell r="D1197">
            <v>0</v>
          </cell>
        </row>
        <row r="1198">
          <cell r="A1198">
            <v>22645</v>
          </cell>
          <cell r="B1198">
            <v>0</v>
          </cell>
          <cell r="C1198">
            <v>0</v>
          </cell>
          <cell r="D1198">
            <v>0</v>
          </cell>
        </row>
        <row r="1199">
          <cell r="A1199">
            <v>22646</v>
          </cell>
          <cell r="B1199">
            <v>0</v>
          </cell>
          <cell r="C1199">
            <v>0</v>
          </cell>
          <cell r="D1199">
            <v>0</v>
          </cell>
        </row>
        <row r="1200">
          <cell r="A1200">
            <v>22647</v>
          </cell>
          <cell r="B1200">
            <v>0</v>
          </cell>
          <cell r="C1200">
            <v>0</v>
          </cell>
          <cell r="D1200">
            <v>0</v>
          </cell>
        </row>
        <row r="1201">
          <cell r="A1201">
            <v>22649</v>
          </cell>
          <cell r="B1201">
            <v>0</v>
          </cell>
          <cell r="C1201">
            <v>0</v>
          </cell>
          <cell r="D1201">
            <v>0</v>
          </cell>
        </row>
        <row r="1202">
          <cell r="A1202">
            <v>22650</v>
          </cell>
          <cell r="B1202">
            <v>0</v>
          </cell>
          <cell r="C1202">
            <v>0</v>
          </cell>
          <cell r="D1202">
            <v>0</v>
          </cell>
        </row>
        <row r="1203">
          <cell r="A1203">
            <v>0</v>
          </cell>
          <cell r="B1203">
            <v>0</v>
          </cell>
          <cell r="C1203">
            <v>0</v>
          </cell>
          <cell r="D1203">
            <v>0</v>
          </cell>
        </row>
        <row r="1204">
          <cell r="A1204">
            <v>0</v>
          </cell>
          <cell r="B1204">
            <v>8932133</v>
          </cell>
          <cell r="C1204">
            <v>8947787</v>
          </cell>
          <cell r="D1204">
            <v>8075608</v>
          </cell>
        </row>
        <row r="1205">
          <cell r="A1205">
            <v>22702</v>
          </cell>
          <cell r="B1205">
            <v>-26699066</v>
          </cell>
          <cell r="C1205">
            <v>-26906052</v>
          </cell>
          <cell r="D1205">
            <v>-23314331</v>
          </cell>
        </row>
        <row r="1206">
          <cell r="A1206">
            <v>22812</v>
          </cell>
          <cell r="B1206">
            <v>-47873707</v>
          </cell>
          <cell r="C1206">
            <v>-47909057</v>
          </cell>
          <cell r="D1206">
            <v>-51588289</v>
          </cell>
        </row>
        <row r="1207">
          <cell r="A1207">
            <v>22813</v>
          </cell>
          <cell r="B1207">
            <v>0</v>
          </cell>
          <cell r="C1207">
            <v>0</v>
          </cell>
          <cell r="D1207">
            <v>0</v>
          </cell>
        </row>
        <row r="1208">
          <cell r="A1208">
            <v>22821</v>
          </cell>
          <cell r="B1208">
            <v>-7549310</v>
          </cell>
          <cell r="C1208">
            <v>-7918155</v>
          </cell>
          <cell r="D1208">
            <v>-8202642</v>
          </cell>
        </row>
        <row r="1209">
          <cell r="A1209">
            <v>22822</v>
          </cell>
          <cell r="B1209">
            <v>-3497258</v>
          </cell>
          <cell r="C1209">
            <v>-3491359</v>
          </cell>
          <cell r="D1209">
            <v>-4101552</v>
          </cell>
        </row>
        <row r="1210">
          <cell r="A1210">
            <v>22823</v>
          </cell>
          <cell r="B1210">
            <v>0</v>
          </cell>
          <cell r="C1210">
            <v>0</v>
          </cell>
          <cell r="D1210">
            <v>0</v>
          </cell>
        </row>
        <row r="1211">
          <cell r="A1211">
            <v>22824</v>
          </cell>
          <cell r="B1211">
            <v>-96346</v>
          </cell>
          <cell r="C1211">
            <v>-97867</v>
          </cell>
          <cell r="D1211">
            <v>-100963</v>
          </cell>
        </row>
        <row r="1212">
          <cell r="A1212">
            <v>0</v>
          </cell>
          <cell r="B1212">
            <v>0</v>
          </cell>
          <cell r="C1212">
            <v>0</v>
          </cell>
          <cell r="D1212">
            <v>0</v>
          </cell>
        </row>
        <row r="1213">
          <cell r="A1213">
            <v>0</v>
          </cell>
          <cell r="B1213">
            <v>0</v>
          </cell>
          <cell r="C1213">
            <v>0</v>
          </cell>
          <cell r="D1213">
            <v>0</v>
          </cell>
        </row>
        <row r="1214">
          <cell r="A1214">
            <v>22825</v>
          </cell>
          <cell r="B1214">
            <v>1033504</v>
          </cell>
          <cell r="C1214">
            <v>1019142</v>
          </cell>
          <cell r="D1214">
            <v>1092047</v>
          </cell>
        </row>
        <row r="1215">
          <cell r="A1215">
            <v>22826</v>
          </cell>
          <cell r="B1215">
            <v>22682</v>
          </cell>
          <cell r="C1215">
            <v>22682</v>
          </cell>
          <cell r="D1215">
            <v>21598</v>
          </cell>
        </row>
        <row r="1216">
          <cell r="A1216">
            <v>22830</v>
          </cell>
          <cell r="B1216">
            <v>185511664</v>
          </cell>
          <cell r="C1216">
            <v>185900513</v>
          </cell>
          <cell r="D1216">
            <v>171251907</v>
          </cell>
        </row>
        <row r="1217">
          <cell r="A1217">
            <v>22831</v>
          </cell>
          <cell r="B1217">
            <v>-208755082</v>
          </cell>
          <cell r="C1217">
            <v>-210668280</v>
          </cell>
          <cell r="D1217">
            <v>-211270170</v>
          </cell>
        </row>
        <row r="1218">
          <cell r="A1218">
            <v>22832</v>
          </cell>
          <cell r="B1218">
            <v>138528</v>
          </cell>
          <cell r="C1218">
            <v>150261</v>
          </cell>
          <cell r="D1218">
            <v>17565</v>
          </cell>
        </row>
        <row r="1219">
          <cell r="A1219">
            <v>22833</v>
          </cell>
          <cell r="B1219">
            <v>-4594207</v>
          </cell>
          <cell r="C1219">
            <v>-4632457</v>
          </cell>
          <cell r="D1219">
            <v>-3961689</v>
          </cell>
        </row>
        <row r="1220">
          <cell r="A1220">
            <v>22834</v>
          </cell>
          <cell r="B1220">
            <v>-98302588</v>
          </cell>
          <cell r="C1220">
            <v>-99012361</v>
          </cell>
          <cell r="D1220">
            <v>-89544116</v>
          </cell>
        </row>
        <row r="1221">
          <cell r="A1221">
            <v>22835</v>
          </cell>
          <cell r="B1221">
            <v>-13166272</v>
          </cell>
          <cell r="C1221">
            <v>-13131827</v>
          </cell>
          <cell r="D1221">
            <v>-12956757</v>
          </cell>
        </row>
        <row r="1222">
          <cell r="A1222">
            <v>0</v>
          </cell>
          <cell r="B1222">
            <v>-727821</v>
          </cell>
          <cell r="C1222">
            <v>-453154</v>
          </cell>
          <cell r="D1222">
            <v>-257519</v>
          </cell>
        </row>
        <row r="1223">
          <cell r="A1223">
            <v>22836</v>
          </cell>
          <cell r="B1223">
            <v>0</v>
          </cell>
          <cell r="C1223">
            <v>0</v>
          </cell>
          <cell r="D1223">
            <v>0</v>
          </cell>
        </row>
        <row r="1224">
          <cell r="A1224">
            <v>22837</v>
          </cell>
          <cell r="B1224">
            <v>-39245146</v>
          </cell>
          <cell r="C1224">
            <v>-39192656</v>
          </cell>
          <cell r="D1224">
            <v>-37483342</v>
          </cell>
        </row>
        <row r="1225">
          <cell r="A1225">
            <v>22838</v>
          </cell>
          <cell r="B1225">
            <v>-2290444</v>
          </cell>
          <cell r="C1225">
            <v>-2303256</v>
          </cell>
          <cell r="D1225">
            <v>-1047329</v>
          </cell>
        </row>
        <row r="1226">
          <cell r="A1226">
            <v>22839</v>
          </cell>
          <cell r="B1226">
            <v>-1454782</v>
          </cell>
          <cell r="C1226">
            <v>-1478472</v>
          </cell>
          <cell r="D1226">
            <v>-603546</v>
          </cell>
        </row>
        <row r="1227">
          <cell r="A1227">
            <v>22901</v>
          </cell>
          <cell r="B1227">
            <v>-4351280</v>
          </cell>
          <cell r="C1227">
            <v>-3831528</v>
          </cell>
          <cell r="D1227">
            <v>-4307077</v>
          </cell>
        </row>
        <row r="1228">
          <cell r="A1228">
            <v>22902</v>
          </cell>
          <cell r="B1228">
            <v>0</v>
          </cell>
          <cell r="C1228">
            <v>0</v>
          </cell>
          <cell r="D1228">
            <v>0</v>
          </cell>
        </row>
        <row r="1229">
          <cell r="A1229">
            <v>23000</v>
          </cell>
          <cell r="B1229">
            <v>-500000</v>
          </cell>
          <cell r="C1229">
            <v>-500000</v>
          </cell>
          <cell r="D1229">
            <v>-906846</v>
          </cell>
        </row>
        <row r="1230">
          <cell r="A1230">
            <v>23001</v>
          </cell>
          <cell r="B1230">
            <v>-41283447</v>
          </cell>
          <cell r="C1230">
            <v>-44930745</v>
          </cell>
          <cell r="D1230">
            <v>-52374184</v>
          </cell>
        </row>
        <row r="1231">
          <cell r="A1231">
            <v>23004</v>
          </cell>
          <cell r="B1231">
            <v>0</v>
          </cell>
          <cell r="C1231">
            <v>0</v>
          </cell>
          <cell r="D1231">
            <v>0</v>
          </cell>
        </row>
        <row r="1232">
          <cell r="A1232">
            <v>23005</v>
          </cell>
          <cell r="B1232">
            <v>0</v>
          </cell>
          <cell r="C1232">
            <v>0</v>
          </cell>
          <cell r="D1232">
            <v>0</v>
          </cell>
        </row>
        <row r="1233">
          <cell r="A1233">
            <v>23158</v>
          </cell>
          <cell r="B1233">
            <v>0</v>
          </cell>
          <cell r="C1233">
            <v>0</v>
          </cell>
          <cell r="D1233">
            <v>0</v>
          </cell>
        </row>
        <row r="1234">
          <cell r="A1234">
            <v>23175</v>
          </cell>
          <cell r="B1234">
            <v>0</v>
          </cell>
          <cell r="C1234">
            <v>0</v>
          </cell>
          <cell r="D1234">
            <v>0</v>
          </cell>
        </row>
        <row r="1235">
          <cell r="A1235">
            <v>23176</v>
          </cell>
          <cell r="B1235">
            <v>0</v>
          </cell>
          <cell r="C1235">
            <v>0</v>
          </cell>
          <cell r="D1235">
            <v>0</v>
          </cell>
        </row>
        <row r="1236">
          <cell r="A1236">
            <v>23177</v>
          </cell>
          <cell r="B1236">
            <v>0</v>
          </cell>
          <cell r="C1236">
            <v>0</v>
          </cell>
          <cell r="D1236">
            <v>0</v>
          </cell>
        </row>
        <row r="1237">
          <cell r="A1237">
            <v>23178</v>
          </cell>
          <cell r="B1237">
            <v>-312221033</v>
          </cell>
          <cell r="C1237">
            <v>-304515107</v>
          </cell>
          <cell r="D1237">
            <v>-215325780</v>
          </cell>
        </row>
        <row r="1238">
          <cell r="A1238">
            <v>23179</v>
          </cell>
          <cell r="B1238">
            <v>0</v>
          </cell>
          <cell r="C1238">
            <v>0</v>
          </cell>
          <cell r="D1238">
            <v>0</v>
          </cell>
        </row>
        <row r="1239">
          <cell r="A1239">
            <v>23190</v>
          </cell>
          <cell r="B1239">
            <v>0</v>
          </cell>
          <cell r="C1239">
            <v>0</v>
          </cell>
          <cell r="D1239">
            <v>0</v>
          </cell>
        </row>
        <row r="1240">
          <cell r="A1240">
            <v>23201</v>
          </cell>
          <cell r="B1240">
            <v>0</v>
          </cell>
          <cell r="C1240">
            <v>0</v>
          </cell>
          <cell r="D1240">
            <v>0</v>
          </cell>
        </row>
        <row r="1241">
          <cell r="A1241">
            <v>23202</v>
          </cell>
          <cell r="B1241">
            <v>0</v>
          </cell>
          <cell r="C1241">
            <v>0</v>
          </cell>
          <cell r="D1241">
            <v>0</v>
          </cell>
        </row>
        <row r="1242">
          <cell r="A1242">
            <v>23203</v>
          </cell>
          <cell r="B1242">
            <v>0</v>
          </cell>
          <cell r="C1242">
            <v>0</v>
          </cell>
          <cell r="D1242">
            <v>0</v>
          </cell>
        </row>
        <row r="1243">
          <cell r="A1243">
            <v>23204</v>
          </cell>
          <cell r="B1243">
            <v>0</v>
          </cell>
          <cell r="C1243">
            <v>0</v>
          </cell>
          <cell r="D1243">
            <v>0</v>
          </cell>
        </row>
        <row r="1244">
          <cell r="A1244">
            <v>23205</v>
          </cell>
          <cell r="B1244">
            <v>0</v>
          </cell>
          <cell r="C1244">
            <v>0</v>
          </cell>
          <cell r="D1244">
            <v>0</v>
          </cell>
        </row>
        <row r="1245">
          <cell r="A1245">
            <v>23206</v>
          </cell>
          <cell r="B1245">
            <v>0</v>
          </cell>
          <cell r="C1245">
            <v>0</v>
          </cell>
          <cell r="D1245">
            <v>0</v>
          </cell>
        </row>
        <row r="1246">
          <cell r="A1246">
            <v>23207</v>
          </cell>
          <cell r="B1246">
            <v>0</v>
          </cell>
          <cell r="C1246">
            <v>0</v>
          </cell>
          <cell r="D1246">
            <v>0</v>
          </cell>
        </row>
        <row r="1247">
          <cell r="A1247">
            <v>23208</v>
          </cell>
          <cell r="B1247">
            <v>0</v>
          </cell>
          <cell r="C1247">
            <v>0</v>
          </cell>
          <cell r="D1247">
            <v>0</v>
          </cell>
        </row>
        <row r="1248">
          <cell r="A1248">
            <v>23209</v>
          </cell>
          <cell r="B1248">
            <v>0</v>
          </cell>
          <cell r="C1248">
            <v>0</v>
          </cell>
          <cell r="D1248">
            <v>0</v>
          </cell>
        </row>
        <row r="1249">
          <cell r="A1249">
            <v>23210</v>
          </cell>
          <cell r="B1249">
            <v>0</v>
          </cell>
          <cell r="C1249">
            <v>0</v>
          </cell>
          <cell r="D1249">
            <v>0</v>
          </cell>
        </row>
        <row r="1250">
          <cell r="A1250">
            <v>23211</v>
          </cell>
          <cell r="B1250">
            <v>0</v>
          </cell>
          <cell r="C1250">
            <v>0</v>
          </cell>
          <cell r="D1250">
            <v>0</v>
          </cell>
        </row>
        <row r="1251">
          <cell r="A1251">
            <v>23212</v>
          </cell>
          <cell r="B1251">
            <v>-18823349</v>
          </cell>
          <cell r="C1251">
            <v>-17172381</v>
          </cell>
          <cell r="D1251">
            <v>-18333651</v>
          </cell>
        </row>
        <row r="1252">
          <cell r="A1252">
            <v>23213</v>
          </cell>
          <cell r="B1252">
            <v>-65119405</v>
          </cell>
          <cell r="C1252">
            <v>-72284129</v>
          </cell>
          <cell r="D1252">
            <v>-62686454</v>
          </cell>
        </row>
        <row r="1253">
          <cell r="A1253">
            <v>23214</v>
          </cell>
          <cell r="B1253">
            <v>-23794226</v>
          </cell>
          <cell r="C1253">
            <v>-19181986</v>
          </cell>
          <cell r="D1253">
            <v>-19017374</v>
          </cell>
        </row>
        <row r="1254">
          <cell r="A1254">
            <v>23215</v>
          </cell>
          <cell r="B1254">
            <v>-120</v>
          </cell>
          <cell r="C1254">
            <v>-120</v>
          </cell>
          <cell r="D1254">
            <v>-26900</v>
          </cell>
        </row>
        <row r="1255">
          <cell r="A1255">
            <v>23216</v>
          </cell>
          <cell r="B1255">
            <v>-21891</v>
          </cell>
          <cell r="C1255">
            <v>-33720</v>
          </cell>
          <cell r="D1255">
            <v>-35300</v>
          </cell>
        </row>
        <row r="1256">
          <cell r="A1256">
            <v>23217</v>
          </cell>
          <cell r="B1256">
            <v>5204</v>
          </cell>
          <cell r="C1256">
            <v>5204</v>
          </cell>
          <cell r="D1256">
            <v>5204</v>
          </cell>
        </row>
        <row r="1257">
          <cell r="A1257">
            <v>23218</v>
          </cell>
          <cell r="B1257">
            <v>-6042027</v>
          </cell>
          <cell r="C1257">
            <v>-5122771</v>
          </cell>
          <cell r="D1257">
            <v>-6076484</v>
          </cell>
        </row>
        <row r="1258">
          <cell r="A1258">
            <v>23219</v>
          </cell>
          <cell r="B1258">
            <v>-4536984</v>
          </cell>
          <cell r="C1258">
            <v>-3656112</v>
          </cell>
          <cell r="D1258">
            <v>-10548408</v>
          </cell>
        </row>
        <row r="1259">
          <cell r="A1259">
            <v>23220</v>
          </cell>
          <cell r="B1259">
            <v>0</v>
          </cell>
          <cell r="C1259">
            <v>-1293</v>
          </cell>
          <cell r="D1259">
            <v>-53320</v>
          </cell>
        </row>
        <row r="1260">
          <cell r="A1260">
            <v>23221</v>
          </cell>
          <cell r="B1260">
            <v>0</v>
          </cell>
          <cell r="C1260">
            <v>0</v>
          </cell>
          <cell r="D1260">
            <v>0</v>
          </cell>
        </row>
        <row r="1261">
          <cell r="A1261">
            <v>23222</v>
          </cell>
          <cell r="B1261">
            <v>-88343</v>
          </cell>
          <cell r="C1261">
            <v>-102674</v>
          </cell>
          <cell r="D1261">
            <v>-231615</v>
          </cell>
        </row>
        <row r="1262">
          <cell r="A1262">
            <v>23223</v>
          </cell>
          <cell r="B1262">
            <v>-42011</v>
          </cell>
          <cell r="C1262">
            <v>-45563</v>
          </cell>
          <cell r="D1262">
            <v>-57127</v>
          </cell>
        </row>
        <row r="1263">
          <cell r="A1263">
            <v>23224</v>
          </cell>
          <cell r="B1263">
            <v>-5929</v>
          </cell>
          <cell r="C1263">
            <v>-2951</v>
          </cell>
          <cell r="D1263">
            <v>-1063</v>
          </cell>
        </row>
        <row r="1264">
          <cell r="A1264">
            <v>23225</v>
          </cell>
          <cell r="B1264">
            <v>-19781507</v>
          </cell>
          <cell r="C1264">
            <v>-18662199</v>
          </cell>
          <cell r="D1264">
            <v>-28871298</v>
          </cell>
        </row>
        <row r="1265">
          <cell r="A1265">
            <v>23226</v>
          </cell>
          <cell r="B1265">
            <v>1742331</v>
          </cell>
          <cell r="C1265">
            <v>1648406</v>
          </cell>
          <cell r="D1265">
            <v>-1349741</v>
          </cell>
        </row>
        <row r="1266">
          <cell r="A1266">
            <v>23227</v>
          </cell>
          <cell r="B1266">
            <v>0</v>
          </cell>
          <cell r="C1266">
            <v>0</v>
          </cell>
          <cell r="D1266">
            <v>0</v>
          </cell>
        </row>
        <row r="1267">
          <cell r="A1267">
            <v>23228</v>
          </cell>
          <cell r="B1267">
            <v>0</v>
          </cell>
          <cell r="C1267">
            <v>0</v>
          </cell>
          <cell r="D1267">
            <v>0</v>
          </cell>
        </row>
        <row r="1268">
          <cell r="A1268">
            <v>23229</v>
          </cell>
          <cell r="B1268">
            <v>-54368</v>
          </cell>
          <cell r="C1268">
            <v>-54095</v>
          </cell>
          <cell r="D1268">
            <v>-35717</v>
          </cell>
        </row>
        <row r="1269">
          <cell r="A1269">
            <v>23230</v>
          </cell>
          <cell r="B1269">
            <v>0</v>
          </cell>
          <cell r="C1269">
            <v>0</v>
          </cell>
          <cell r="D1269">
            <v>0</v>
          </cell>
        </row>
        <row r="1270">
          <cell r="A1270">
            <v>23231</v>
          </cell>
          <cell r="B1270">
            <v>-132072</v>
          </cell>
          <cell r="C1270">
            <v>-111036</v>
          </cell>
          <cell r="D1270">
            <v>-329687</v>
          </cell>
        </row>
        <row r="1271">
          <cell r="A1271">
            <v>23232</v>
          </cell>
          <cell r="B1271">
            <v>0</v>
          </cell>
          <cell r="C1271">
            <v>0</v>
          </cell>
          <cell r="D1271">
            <v>-197744</v>
          </cell>
        </row>
        <row r="1272">
          <cell r="A1272">
            <v>23233</v>
          </cell>
          <cell r="B1272">
            <v>0</v>
          </cell>
          <cell r="C1272">
            <v>0</v>
          </cell>
          <cell r="D1272">
            <v>0</v>
          </cell>
        </row>
        <row r="1273">
          <cell r="A1273">
            <v>23234</v>
          </cell>
          <cell r="B1273">
            <v>0</v>
          </cell>
          <cell r="C1273">
            <v>0</v>
          </cell>
          <cell r="D1273">
            <v>0</v>
          </cell>
        </row>
        <row r="1274">
          <cell r="A1274">
            <v>23235</v>
          </cell>
          <cell r="B1274">
            <v>0</v>
          </cell>
          <cell r="C1274">
            <v>0</v>
          </cell>
          <cell r="D1274">
            <v>0</v>
          </cell>
        </row>
        <row r="1275">
          <cell r="A1275">
            <v>23236</v>
          </cell>
          <cell r="B1275">
            <v>0</v>
          </cell>
          <cell r="C1275">
            <v>0</v>
          </cell>
          <cell r="D1275">
            <v>0</v>
          </cell>
        </row>
        <row r="1276">
          <cell r="A1276">
            <v>23237</v>
          </cell>
          <cell r="B1276">
            <v>0</v>
          </cell>
          <cell r="C1276">
            <v>0</v>
          </cell>
          <cell r="D1276">
            <v>0</v>
          </cell>
        </row>
        <row r="1277">
          <cell r="A1277">
            <v>23238</v>
          </cell>
          <cell r="B1277">
            <v>-258</v>
          </cell>
          <cell r="C1277">
            <v>-129</v>
          </cell>
          <cell r="D1277">
            <v>-312</v>
          </cell>
        </row>
        <row r="1278">
          <cell r="A1278">
            <v>23239</v>
          </cell>
          <cell r="B1278">
            <v>0</v>
          </cell>
          <cell r="C1278">
            <v>0</v>
          </cell>
          <cell r="D1278">
            <v>-419</v>
          </cell>
        </row>
        <row r="1279">
          <cell r="A1279">
            <v>23240</v>
          </cell>
          <cell r="B1279">
            <v>0</v>
          </cell>
          <cell r="C1279">
            <v>0</v>
          </cell>
          <cell r="D1279">
            <v>0</v>
          </cell>
        </row>
        <row r="1280">
          <cell r="A1280">
            <v>23241</v>
          </cell>
          <cell r="B1280">
            <v>0</v>
          </cell>
          <cell r="C1280">
            <v>0</v>
          </cell>
          <cell r="D1280">
            <v>0</v>
          </cell>
        </row>
        <row r="1281">
          <cell r="A1281">
            <v>23242</v>
          </cell>
          <cell r="B1281">
            <v>-6582413</v>
          </cell>
          <cell r="C1281">
            <v>-6544906</v>
          </cell>
          <cell r="D1281">
            <v>-5011994</v>
          </cell>
        </row>
        <row r="1282">
          <cell r="A1282">
            <v>23243</v>
          </cell>
          <cell r="B1282">
            <v>-84780</v>
          </cell>
          <cell r="C1282">
            <v>-120542</v>
          </cell>
          <cell r="D1282">
            <v>-20869</v>
          </cell>
        </row>
        <row r="1283">
          <cell r="A1283">
            <v>23244</v>
          </cell>
          <cell r="B1283">
            <v>-35208</v>
          </cell>
          <cell r="C1283">
            <v>-44215</v>
          </cell>
          <cell r="D1283">
            <v>-9179</v>
          </cell>
        </row>
        <row r="1284">
          <cell r="A1284">
            <v>23245</v>
          </cell>
          <cell r="B1284">
            <v>0</v>
          </cell>
          <cell r="C1284">
            <v>0</v>
          </cell>
          <cell r="D1284">
            <v>0</v>
          </cell>
        </row>
        <row r="1285">
          <cell r="A1285">
            <v>23246</v>
          </cell>
          <cell r="B1285">
            <v>0</v>
          </cell>
          <cell r="C1285">
            <v>0</v>
          </cell>
          <cell r="D1285">
            <v>0</v>
          </cell>
        </row>
        <row r="1286">
          <cell r="A1286">
            <v>23247</v>
          </cell>
          <cell r="B1286">
            <v>0</v>
          </cell>
          <cell r="C1286">
            <v>0</v>
          </cell>
          <cell r="D1286">
            <v>0</v>
          </cell>
        </row>
        <row r="1287">
          <cell r="A1287">
            <v>23248</v>
          </cell>
          <cell r="B1287">
            <v>277</v>
          </cell>
          <cell r="C1287">
            <v>277</v>
          </cell>
          <cell r="D1287">
            <v>-10309</v>
          </cell>
        </row>
        <row r="1288">
          <cell r="A1288">
            <v>23249</v>
          </cell>
          <cell r="B1288">
            <v>0</v>
          </cell>
          <cell r="C1288">
            <v>0</v>
          </cell>
          <cell r="D1288">
            <v>-293</v>
          </cell>
        </row>
        <row r="1289">
          <cell r="A1289">
            <v>23250</v>
          </cell>
          <cell r="B1289">
            <v>0</v>
          </cell>
          <cell r="C1289">
            <v>0</v>
          </cell>
          <cell r="D1289">
            <v>0</v>
          </cell>
        </row>
        <row r="1290">
          <cell r="A1290">
            <v>23251</v>
          </cell>
          <cell r="B1290">
            <v>0</v>
          </cell>
          <cell r="C1290">
            <v>0</v>
          </cell>
          <cell r="D1290">
            <v>0</v>
          </cell>
        </row>
        <row r="1291">
          <cell r="A1291">
            <v>23252</v>
          </cell>
          <cell r="B1291">
            <v>435</v>
          </cell>
          <cell r="C1291">
            <v>435</v>
          </cell>
          <cell r="D1291">
            <v>16</v>
          </cell>
        </row>
        <row r="1292">
          <cell r="A1292">
            <v>23253</v>
          </cell>
          <cell r="B1292">
            <v>0</v>
          </cell>
          <cell r="C1292">
            <v>0</v>
          </cell>
          <cell r="D1292">
            <v>-1048</v>
          </cell>
        </row>
        <row r="1293">
          <cell r="A1293">
            <v>23254</v>
          </cell>
          <cell r="B1293">
            <v>0</v>
          </cell>
          <cell r="C1293">
            <v>-1499</v>
          </cell>
          <cell r="D1293">
            <v>-231</v>
          </cell>
        </row>
        <row r="1294">
          <cell r="A1294">
            <v>23255</v>
          </cell>
          <cell r="B1294">
            <v>-15595</v>
          </cell>
          <cell r="C1294">
            <v>-10791</v>
          </cell>
          <cell r="D1294">
            <v>-12222</v>
          </cell>
        </row>
        <row r="1295">
          <cell r="A1295">
            <v>23256</v>
          </cell>
          <cell r="B1295">
            <v>0</v>
          </cell>
          <cell r="C1295">
            <v>408</v>
          </cell>
          <cell r="D1295">
            <v>30</v>
          </cell>
        </row>
        <row r="1296">
          <cell r="A1296">
            <v>23257</v>
          </cell>
          <cell r="B1296">
            <v>-663578</v>
          </cell>
          <cell r="C1296">
            <v>-587094</v>
          </cell>
          <cell r="D1296">
            <v>-938267</v>
          </cell>
        </row>
        <row r="1297">
          <cell r="A1297">
            <v>23258</v>
          </cell>
          <cell r="B1297">
            <v>0</v>
          </cell>
          <cell r="C1297">
            <v>0</v>
          </cell>
          <cell r="D1297">
            <v>0</v>
          </cell>
        </row>
        <row r="1298">
          <cell r="A1298">
            <v>23259</v>
          </cell>
          <cell r="B1298">
            <v>0</v>
          </cell>
          <cell r="C1298">
            <v>0</v>
          </cell>
          <cell r="D1298">
            <v>0</v>
          </cell>
        </row>
        <row r="1299">
          <cell r="A1299">
            <v>23260</v>
          </cell>
          <cell r="B1299">
            <v>0</v>
          </cell>
          <cell r="C1299">
            <v>0</v>
          </cell>
          <cell r="D1299">
            <v>0</v>
          </cell>
        </row>
        <row r="1300">
          <cell r="A1300">
            <v>23261</v>
          </cell>
          <cell r="B1300">
            <v>0</v>
          </cell>
          <cell r="C1300">
            <v>0</v>
          </cell>
          <cell r="D1300">
            <v>0</v>
          </cell>
        </row>
        <row r="1301">
          <cell r="A1301">
            <v>23262</v>
          </cell>
          <cell r="B1301">
            <v>0</v>
          </cell>
          <cell r="C1301">
            <v>0</v>
          </cell>
          <cell r="D1301">
            <v>0</v>
          </cell>
        </row>
        <row r="1302">
          <cell r="A1302">
            <v>23263</v>
          </cell>
          <cell r="B1302">
            <v>0</v>
          </cell>
          <cell r="C1302">
            <v>0</v>
          </cell>
          <cell r="D1302">
            <v>0</v>
          </cell>
        </row>
        <row r="1303">
          <cell r="A1303">
            <v>23264</v>
          </cell>
          <cell r="B1303">
            <v>0</v>
          </cell>
          <cell r="C1303">
            <v>0</v>
          </cell>
          <cell r="D1303">
            <v>0</v>
          </cell>
        </row>
        <row r="1304">
          <cell r="A1304">
            <v>23265</v>
          </cell>
          <cell r="B1304">
            <v>0</v>
          </cell>
          <cell r="C1304">
            <v>0</v>
          </cell>
          <cell r="D1304">
            <v>0</v>
          </cell>
        </row>
        <row r="1305">
          <cell r="A1305">
            <v>23266</v>
          </cell>
          <cell r="B1305">
            <v>0</v>
          </cell>
          <cell r="C1305">
            <v>0</v>
          </cell>
          <cell r="D1305">
            <v>0</v>
          </cell>
        </row>
        <row r="1306">
          <cell r="A1306">
            <v>23267</v>
          </cell>
          <cell r="B1306">
            <v>0</v>
          </cell>
          <cell r="C1306">
            <v>0</v>
          </cell>
          <cell r="D1306">
            <v>0</v>
          </cell>
        </row>
        <row r="1307">
          <cell r="A1307">
            <v>23268</v>
          </cell>
          <cell r="B1307">
            <v>0</v>
          </cell>
          <cell r="C1307">
            <v>0</v>
          </cell>
          <cell r="D1307">
            <v>0</v>
          </cell>
        </row>
        <row r="1308">
          <cell r="A1308">
            <v>23269</v>
          </cell>
          <cell r="B1308">
            <v>-934616</v>
          </cell>
          <cell r="C1308">
            <v>-467308</v>
          </cell>
          <cell r="D1308">
            <v>-330802</v>
          </cell>
        </row>
        <row r="1309">
          <cell r="A1309">
            <v>23270</v>
          </cell>
          <cell r="B1309">
            <v>-831391</v>
          </cell>
          <cell r="C1309">
            <v>-415696</v>
          </cell>
          <cell r="D1309">
            <v>-300498</v>
          </cell>
        </row>
        <row r="1310">
          <cell r="A1310">
            <v>23271</v>
          </cell>
          <cell r="B1310">
            <v>-64379</v>
          </cell>
          <cell r="C1310">
            <v>-32189</v>
          </cell>
          <cell r="D1310">
            <v>-25078</v>
          </cell>
        </row>
        <row r="1311">
          <cell r="A1311">
            <v>23272</v>
          </cell>
          <cell r="B1311">
            <v>-181274</v>
          </cell>
          <cell r="C1311">
            <v>-90637</v>
          </cell>
          <cell r="D1311">
            <v>-48957</v>
          </cell>
        </row>
        <row r="1312">
          <cell r="A1312">
            <v>23273</v>
          </cell>
          <cell r="B1312">
            <v>0</v>
          </cell>
          <cell r="C1312">
            <v>0</v>
          </cell>
          <cell r="D1312">
            <v>0</v>
          </cell>
        </row>
        <row r="1313">
          <cell r="A1313">
            <v>23274</v>
          </cell>
          <cell r="B1313">
            <v>0</v>
          </cell>
          <cell r="C1313">
            <v>0</v>
          </cell>
          <cell r="D1313">
            <v>0</v>
          </cell>
        </row>
        <row r="1314">
          <cell r="A1314">
            <v>23309</v>
          </cell>
          <cell r="B1314">
            <v>0</v>
          </cell>
          <cell r="C1314">
            <v>0</v>
          </cell>
          <cell r="D1314">
            <v>0</v>
          </cell>
        </row>
        <row r="1315">
          <cell r="A1315">
            <v>23401</v>
          </cell>
          <cell r="B1315">
            <v>0</v>
          </cell>
          <cell r="C1315">
            <v>0</v>
          </cell>
          <cell r="D1315">
            <v>0</v>
          </cell>
        </row>
        <row r="1316">
          <cell r="A1316">
            <v>23402</v>
          </cell>
          <cell r="B1316">
            <v>0</v>
          </cell>
          <cell r="C1316">
            <v>0</v>
          </cell>
          <cell r="D1316">
            <v>0</v>
          </cell>
        </row>
        <row r="1317">
          <cell r="A1317">
            <v>23403</v>
          </cell>
          <cell r="B1317">
            <v>0</v>
          </cell>
          <cell r="C1317">
            <v>0</v>
          </cell>
          <cell r="D1317">
            <v>0</v>
          </cell>
        </row>
        <row r="1318">
          <cell r="A1318">
            <v>23404</v>
          </cell>
          <cell r="B1318">
            <v>0</v>
          </cell>
          <cell r="C1318">
            <v>0</v>
          </cell>
          <cell r="D1318">
            <v>0</v>
          </cell>
        </row>
        <row r="1319">
          <cell r="A1319">
            <v>23405</v>
          </cell>
          <cell r="B1319">
            <v>0</v>
          </cell>
          <cell r="C1319">
            <v>0</v>
          </cell>
          <cell r="D1319">
            <v>0</v>
          </cell>
        </row>
        <row r="1320">
          <cell r="A1320">
            <v>23407</v>
          </cell>
          <cell r="B1320">
            <v>0</v>
          </cell>
          <cell r="C1320">
            <v>0</v>
          </cell>
          <cell r="D1320">
            <v>0</v>
          </cell>
        </row>
        <row r="1321">
          <cell r="A1321">
            <v>0</v>
          </cell>
          <cell r="B1321">
            <v>0</v>
          </cell>
          <cell r="C1321">
            <v>0</v>
          </cell>
          <cell r="D1321">
            <v>0</v>
          </cell>
        </row>
        <row r="1322">
          <cell r="A1322">
            <v>0</v>
          </cell>
          <cell r="B1322">
            <v>-8953995</v>
          </cell>
          <cell r="C1322">
            <v>-5688427</v>
          </cell>
          <cell r="D1322">
            <v>-6590845</v>
          </cell>
        </row>
        <row r="1323">
          <cell r="A1323">
            <v>23409</v>
          </cell>
          <cell r="B1323">
            <v>-798844</v>
          </cell>
          <cell r="C1323">
            <v>-622963</v>
          </cell>
          <cell r="D1323">
            <v>-1342592</v>
          </cell>
        </row>
        <row r="1324">
          <cell r="A1324">
            <v>23410</v>
          </cell>
          <cell r="B1324">
            <v>-11313334</v>
          </cell>
          <cell r="C1324">
            <v>-10902516</v>
          </cell>
          <cell r="D1324">
            <v>-10072731</v>
          </cell>
        </row>
        <row r="1325">
          <cell r="A1325">
            <v>23411</v>
          </cell>
          <cell r="B1325">
            <v>-261091</v>
          </cell>
          <cell r="C1325">
            <v>-269577</v>
          </cell>
          <cell r="D1325">
            <v>-41473</v>
          </cell>
        </row>
        <row r="1326">
          <cell r="A1326">
            <v>23412</v>
          </cell>
          <cell r="B1326">
            <v>0</v>
          </cell>
          <cell r="C1326">
            <v>0</v>
          </cell>
          <cell r="D1326">
            <v>0</v>
          </cell>
        </row>
        <row r="1327">
          <cell r="A1327">
            <v>23413</v>
          </cell>
          <cell r="B1327">
            <v>0</v>
          </cell>
          <cell r="C1327">
            <v>0</v>
          </cell>
          <cell r="D1327">
            <v>0</v>
          </cell>
        </row>
        <row r="1328">
          <cell r="A1328">
            <v>23414</v>
          </cell>
          <cell r="B1328">
            <v>0</v>
          </cell>
          <cell r="C1328">
            <v>0</v>
          </cell>
          <cell r="D1328">
            <v>0</v>
          </cell>
        </row>
        <row r="1329">
          <cell r="A1329">
            <v>23416</v>
          </cell>
          <cell r="B1329">
            <v>0</v>
          </cell>
          <cell r="C1329">
            <v>0</v>
          </cell>
          <cell r="D1329">
            <v>0</v>
          </cell>
        </row>
        <row r="1330">
          <cell r="A1330">
            <v>23421</v>
          </cell>
          <cell r="B1330">
            <v>0</v>
          </cell>
          <cell r="C1330">
            <v>0</v>
          </cell>
          <cell r="D1330">
            <v>0</v>
          </cell>
        </row>
        <row r="1331">
          <cell r="A1331">
            <v>23422</v>
          </cell>
          <cell r="B1331">
            <v>0</v>
          </cell>
          <cell r="C1331">
            <v>0</v>
          </cell>
          <cell r="D1331">
            <v>0</v>
          </cell>
        </row>
        <row r="1332">
          <cell r="A1332">
            <v>23423</v>
          </cell>
          <cell r="B1332">
            <v>0</v>
          </cell>
          <cell r="C1332">
            <v>0</v>
          </cell>
          <cell r="D1332">
            <v>0</v>
          </cell>
        </row>
        <row r="1333">
          <cell r="A1333">
            <v>23424</v>
          </cell>
          <cell r="B1333">
            <v>0</v>
          </cell>
          <cell r="C1333">
            <v>0</v>
          </cell>
          <cell r="D1333">
            <v>0</v>
          </cell>
        </row>
        <row r="1334">
          <cell r="A1334">
            <v>23425</v>
          </cell>
          <cell r="B1334">
            <v>0</v>
          </cell>
          <cell r="C1334">
            <v>0</v>
          </cell>
          <cell r="D1334">
            <v>0</v>
          </cell>
        </row>
        <row r="1335">
          <cell r="A1335">
            <v>23426</v>
          </cell>
          <cell r="B1335">
            <v>0</v>
          </cell>
          <cell r="C1335">
            <v>0</v>
          </cell>
          <cell r="D1335">
            <v>0</v>
          </cell>
        </row>
        <row r="1336">
          <cell r="A1336">
            <v>23427</v>
          </cell>
          <cell r="B1336">
            <v>0</v>
          </cell>
          <cell r="C1336">
            <v>0</v>
          </cell>
          <cell r="D1336">
            <v>0</v>
          </cell>
        </row>
        <row r="1337">
          <cell r="A1337">
            <v>23450</v>
          </cell>
          <cell r="B1337">
            <v>0</v>
          </cell>
          <cell r="C1337">
            <v>0</v>
          </cell>
          <cell r="D1337">
            <v>0</v>
          </cell>
        </row>
        <row r="1338">
          <cell r="A1338">
            <v>23452</v>
          </cell>
          <cell r="B1338">
            <v>0</v>
          </cell>
          <cell r="C1338">
            <v>0</v>
          </cell>
          <cell r="D1338">
            <v>0</v>
          </cell>
        </row>
        <row r="1339">
          <cell r="A1339">
            <v>23455</v>
          </cell>
          <cell r="B1339">
            <v>0</v>
          </cell>
          <cell r="C1339">
            <v>0</v>
          </cell>
          <cell r="D1339">
            <v>0</v>
          </cell>
        </row>
        <row r="1340">
          <cell r="A1340">
            <v>23462</v>
          </cell>
          <cell r="B1340">
            <v>0</v>
          </cell>
          <cell r="C1340">
            <v>0</v>
          </cell>
          <cell r="D1340">
            <v>-53</v>
          </cell>
        </row>
        <row r="1341">
          <cell r="A1341">
            <v>23500</v>
          </cell>
          <cell r="B1341">
            <v>-105347119</v>
          </cell>
          <cell r="C1341">
            <v>-105556188</v>
          </cell>
          <cell r="D1341">
            <v>-105610104</v>
          </cell>
        </row>
        <row r="1342">
          <cell r="A1342">
            <v>23501</v>
          </cell>
          <cell r="B1342">
            <v>0</v>
          </cell>
          <cell r="C1342">
            <v>0</v>
          </cell>
          <cell r="D1342">
            <v>0</v>
          </cell>
        </row>
        <row r="1343">
          <cell r="A1343">
            <v>23502</v>
          </cell>
          <cell r="B1343">
            <v>0</v>
          </cell>
          <cell r="C1343">
            <v>0</v>
          </cell>
          <cell r="D1343">
            <v>0</v>
          </cell>
        </row>
        <row r="1344">
          <cell r="A1344">
            <v>23600</v>
          </cell>
          <cell r="B1344">
            <v>0</v>
          </cell>
          <cell r="C1344">
            <v>0</v>
          </cell>
          <cell r="D1344">
            <v>0</v>
          </cell>
        </row>
        <row r="1345">
          <cell r="A1345">
            <v>23601</v>
          </cell>
          <cell r="B1345">
            <v>0</v>
          </cell>
          <cell r="C1345">
            <v>0</v>
          </cell>
          <cell r="D1345">
            <v>0</v>
          </cell>
        </row>
        <row r="1346">
          <cell r="A1346">
            <v>23602</v>
          </cell>
          <cell r="B1346">
            <v>1695538</v>
          </cell>
          <cell r="C1346">
            <v>2076456</v>
          </cell>
          <cell r="D1346">
            <v>-1158900</v>
          </cell>
        </row>
        <row r="1347">
          <cell r="A1347">
            <v>23603</v>
          </cell>
          <cell r="B1347">
            <v>-104742</v>
          </cell>
          <cell r="C1347">
            <v>-104460</v>
          </cell>
          <cell r="D1347">
            <v>-31046</v>
          </cell>
        </row>
        <row r="1348">
          <cell r="A1348">
            <v>23604</v>
          </cell>
          <cell r="B1348">
            <v>0</v>
          </cell>
          <cell r="C1348">
            <v>0</v>
          </cell>
          <cell r="D1348">
            <v>0</v>
          </cell>
        </row>
        <row r="1349">
          <cell r="A1349">
            <v>23605</v>
          </cell>
          <cell r="B1349">
            <v>0</v>
          </cell>
          <cell r="C1349">
            <v>0</v>
          </cell>
          <cell r="D1349">
            <v>0</v>
          </cell>
        </row>
        <row r="1350">
          <cell r="A1350">
            <v>23606</v>
          </cell>
          <cell r="B1350">
            <v>10323032</v>
          </cell>
          <cell r="C1350">
            <v>6397000</v>
          </cell>
          <cell r="D1350">
            <v>1628099</v>
          </cell>
        </row>
        <row r="1351">
          <cell r="A1351">
            <v>0</v>
          </cell>
          <cell r="B1351">
            <v>-3174724</v>
          </cell>
          <cell r="C1351">
            <v>-3203614</v>
          </cell>
          <cell r="D1351">
            <v>-3737098</v>
          </cell>
        </row>
        <row r="1352">
          <cell r="A1352">
            <v>23607</v>
          </cell>
          <cell r="B1352">
            <v>-140151</v>
          </cell>
          <cell r="C1352">
            <v>-137507</v>
          </cell>
          <cell r="D1352">
            <v>-145870</v>
          </cell>
        </row>
        <row r="1353">
          <cell r="A1353">
            <v>23608</v>
          </cell>
          <cell r="B1353">
            <v>0</v>
          </cell>
          <cell r="C1353">
            <v>0</v>
          </cell>
          <cell r="D1353">
            <v>0</v>
          </cell>
        </row>
        <row r="1354">
          <cell r="A1354">
            <v>23609</v>
          </cell>
          <cell r="B1354">
            <v>0</v>
          </cell>
          <cell r="C1354">
            <v>0</v>
          </cell>
          <cell r="D1354">
            <v>8</v>
          </cell>
        </row>
        <row r="1355">
          <cell r="A1355">
            <v>23610</v>
          </cell>
          <cell r="B1355">
            <v>0</v>
          </cell>
          <cell r="C1355">
            <v>0</v>
          </cell>
          <cell r="D1355">
            <v>0</v>
          </cell>
        </row>
        <row r="1356">
          <cell r="A1356">
            <v>23611</v>
          </cell>
          <cell r="B1356">
            <v>-15875750</v>
          </cell>
          <cell r="C1356">
            <v>-13232750</v>
          </cell>
          <cell r="D1356">
            <v>-22790749</v>
          </cell>
        </row>
        <row r="1357">
          <cell r="A1357">
            <v>23612</v>
          </cell>
          <cell r="B1357">
            <v>0</v>
          </cell>
          <cell r="C1357">
            <v>0</v>
          </cell>
          <cell r="D1357">
            <v>0</v>
          </cell>
        </row>
        <row r="1358">
          <cell r="A1358">
            <v>23613</v>
          </cell>
          <cell r="B1358">
            <v>0</v>
          </cell>
          <cell r="C1358">
            <v>0</v>
          </cell>
          <cell r="D1358">
            <v>0</v>
          </cell>
        </row>
        <row r="1359">
          <cell r="A1359">
            <v>23614</v>
          </cell>
          <cell r="B1359">
            <v>0</v>
          </cell>
          <cell r="C1359">
            <v>0</v>
          </cell>
          <cell r="D1359">
            <v>0</v>
          </cell>
        </row>
        <row r="1360">
          <cell r="A1360">
            <v>0</v>
          </cell>
          <cell r="B1360">
            <v>0</v>
          </cell>
          <cell r="C1360">
            <v>0</v>
          </cell>
          <cell r="D1360">
            <v>0</v>
          </cell>
        </row>
        <row r="1361">
          <cell r="A1361">
            <v>23615</v>
          </cell>
          <cell r="B1361">
            <v>0</v>
          </cell>
          <cell r="C1361">
            <v>0</v>
          </cell>
          <cell r="D1361">
            <v>0</v>
          </cell>
        </row>
        <row r="1362">
          <cell r="A1362">
            <v>23616</v>
          </cell>
          <cell r="B1362">
            <v>0</v>
          </cell>
          <cell r="C1362">
            <v>0</v>
          </cell>
          <cell r="D1362">
            <v>0</v>
          </cell>
        </row>
        <row r="1363">
          <cell r="A1363">
            <v>23617</v>
          </cell>
          <cell r="B1363">
            <v>0</v>
          </cell>
          <cell r="C1363">
            <v>0</v>
          </cell>
          <cell r="D1363">
            <v>0</v>
          </cell>
        </row>
        <row r="1364">
          <cell r="A1364">
            <v>23618</v>
          </cell>
          <cell r="B1364">
            <v>0</v>
          </cell>
          <cell r="C1364">
            <v>0</v>
          </cell>
          <cell r="D1364">
            <v>0</v>
          </cell>
        </row>
        <row r="1365">
          <cell r="A1365">
            <v>23619</v>
          </cell>
          <cell r="B1365">
            <v>0</v>
          </cell>
          <cell r="C1365">
            <v>0</v>
          </cell>
          <cell r="D1365">
            <v>0</v>
          </cell>
        </row>
        <row r="1366">
          <cell r="A1366">
            <v>23620</v>
          </cell>
          <cell r="B1366">
            <v>0</v>
          </cell>
          <cell r="C1366">
            <v>0</v>
          </cell>
          <cell r="D1366">
            <v>0</v>
          </cell>
        </row>
        <row r="1367">
          <cell r="A1367">
            <v>23621</v>
          </cell>
          <cell r="B1367">
            <v>0</v>
          </cell>
          <cell r="C1367">
            <v>0</v>
          </cell>
          <cell r="D1367">
            <v>0</v>
          </cell>
        </row>
        <row r="1368">
          <cell r="A1368">
            <v>23622</v>
          </cell>
          <cell r="B1368">
            <v>0</v>
          </cell>
          <cell r="C1368">
            <v>0</v>
          </cell>
          <cell r="D1368">
            <v>0</v>
          </cell>
        </row>
        <row r="1369">
          <cell r="A1369">
            <v>23623</v>
          </cell>
          <cell r="B1369">
            <v>0</v>
          </cell>
          <cell r="C1369">
            <v>0</v>
          </cell>
          <cell r="D1369">
            <v>0</v>
          </cell>
        </row>
        <row r="1370">
          <cell r="A1370">
            <v>23624</v>
          </cell>
          <cell r="B1370">
            <v>0</v>
          </cell>
          <cell r="C1370">
            <v>0</v>
          </cell>
          <cell r="D1370">
            <v>0</v>
          </cell>
        </row>
        <row r="1371">
          <cell r="A1371">
            <v>23625</v>
          </cell>
          <cell r="B1371">
            <v>0</v>
          </cell>
          <cell r="C1371">
            <v>0</v>
          </cell>
          <cell r="D1371">
            <v>0</v>
          </cell>
        </row>
        <row r="1372">
          <cell r="A1372">
            <v>23626</v>
          </cell>
          <cell r="B1372">
            <v>0</v>
          </cell>
          <cell r="C1372">
            <v>0</v>
          </cell>
          <cell r="D1372">
            <v>0</v>
          </cell>
        </row>
        <row r="1373">
          <cell r="A1373">
            <v>23627</v>
          </cell>
          <cell r="B1373">
            <v>0</v>
          </cell>
          <cell r="C1373">
            <v>0</v>
          </cell>
          <cell r="D1373">
            <v>0</v>
          </cell>
        </row>
        <row r="1374">
          <cell r="A1374">
            <v>23628</v>
          </cell>
          <cell r="B1374">
            <v>0</v>
          </cell>
          <cell r="C1374">
            <v>0</v>
          </cell>
          <cell r="D1374">
            <v>0</v>
          </cell>
        </row>
        <row r="1375">
          <cell r="A1375">
            <v>23629</v>
          </cell>
          <cell r="B1375">
            <v>0</v>
          </cell>
          <cell r="C1375">
            <v>0</v>
          </cell>
          <cell r="D1375">
            <v>0</v>
          </cell>
        </row>
        <row r="1376">
          <cell r="A1376">
            <v>23630</v>
          </cell>
          <cell r="B1376">
            <v>-3242490</v>
          </cell>
          <cell r="C1376">
            <v>-3114242</v>
          </cell>
          <cell r="D1376">
            <v>-3850866</v>
          </cell>
        </row>
        <row r="1377">
          <cell r="A1377">
            <v>23631</v>
          </cell>
          <cell r="B1377">
            <v>0</v>
          </cell>
          <cell r="C1377">
            <v>0</v>
          </cell>
          <cell r="D1377">
            <v>0</v>
          </cell>
        </row>
        <row r="1378">
          <cell r="A1378">
            <v>23632</v>
          </cell>
          <cell r="B1378">
            <v>0</v>
          </cell>
          <cell r="C1378">
            <v>0</v>
          </cell>
          <cell r="D1378">
            <v>0</v>
          </cell>
        </row>
        <row r="1379">
          <cell r="A1379">
            <v>23635</v>
          </cell>
          <cell r="B1379">
            <v>0</v>
          </cell>
          <cell r="C1379">
            <v>0</v>
          </cell>
          <cell r="D1379">
            <v>0</v>
          </cell>
        </row>
        <row r="1380">
          <cell r="A1380">
            <v>23636</v>
          </cell>
          <cell r="B1380">
            <v>0</v>
          </cell>
          <cell r="C1380">
            <v>0</v>
          </cell>
          <cell r="D1380">
            <v>0</v>
          </cell>
        </row>
        <row r="1381">
          <cell r="A1381">
            <v>23640</v>
          </cell>
          <cell r="B1381">
            <v>-17432</v>
          </cell>
          <cell r="C1381">
            <v>-17385</v>
          </cell>
          <cell r="D1381">
            <v>-6713</v>
          </cell>
        </row>
        <row r="1382">
          <cell r="A1382">
            <v>23645</v>
          </cell>
          <cell r="B1382">
            <v>0</v>
          </cell>
          <cell r="C1382">
            <v>0</v>
          </cell>
          <cell r="D1382">
            <v>0</v>
          </cell>
        </row>
        <row r="1383">
          <cell r="A1383">
            <v>23647</v>
          </cell>
          <cell r="B1383">
            <v>-298971</v>
          </cell>
          <cell r="C1383">
            <v>-250614</v>
          </cell>
          <cell r="D1383">
            <v>-395705</v>
          </cell>
        </row>
        <row r="1384">
          <cell r="A1384">
            <v>0</v>
          </cell>
          <cell r="B1384">
            <v>-530790</v>
          </cell>
          <cell r="C1384">
            <v>-502158</v>
          </cell>
          <cell r="D1384">
            <v>-896307</v>
          </cell>
        </row>
        <row r="1385">
          <cell r="A1385">
            <v>23650</v>
          </cell>
          <cell r="B1385">
            <v>0</v>
          </cell>
          <cell r="C1385">
            <v>0</v>
          </cell>
          <cell r="D1385">
            <v>0</v>
          </cell>
        </row>
        <row r="1386">
          <cell r="A1386">
            <v>23653</v>
          </cell>
          <cell r="B1386">
            <v>0</v>
          </cell>
          <cell r="C1386">
            <v>0</v>
          </cell>
          <cell r="D1386">
            <v>0</v>
          </cell>
        </row>
        <row r="1387">
          <cell r="A1387">
            <v>23654</v>
          </cell>
          <cell r="B1387">
            <v>0</v>
          </cell>
          <cell r="C1387">
            <v>0</v>
          </cell>
          <cell r="D1387">
            <v>0</v>
          </cell>
        </row>
        <row r="1388">
          <cell r="A1388">
            <v>23655</v>
          </cell>
          <cell r="B1388">
            <v>0</v>
          </cell>
          <cell r="C1388">
            <v>0</v>
          </cell>
          <cell r="D1388">
            <v>0</v>
          </cell>
        </row>
        <row r="1389">
          <cell r="A1389">
            <v>23656</v>
          </cell>
          <cell r="B1389">
            <v>0</v>
          </cell>
          <cell r="C1389">
            <v>0</v>
          </cell>
          <cell r="D1389">
            <v>0</v>
          </cell>
        </row>
        <row r="1390">
          <cell r="A1390">
            <v>23657</v>
          </cell>
          <cell r="B1390">
            <v>0</v>
          </cell>
          <cell r="C1390">
            <v>0</v>
          </cell>
          <cell r="D1390">
            <v>0</v>
          </cell>
        </row>
        <row r="1391">
          <cell r="A1391">
            <v>23658</v>
          </cell>
          <cell r="B1391">
            <v>0</v>
          </cell>
          <cell r="C1391">
            <v>0</v>
          </cell>
          <cell r="D1391">
            <v>0</v>
          </cell>
        </row>
        <row r="1392">
          <cell r="A1392">
            <v>23659</v>
          </cell>
          <cell r="B1392">
            <v>0</v>
          </cell>
          <cell r="C1392">
            <v>0</v>
          </cell>
          <cell r="D1392">
            <v>0</v>
          </cell>
        </row>
        <row r="1393">
          <cell r="A1393">
            <v>23663</v>
          </cell>
          <cell r="B1393">
            <v>0</v>
          </cell>
          <cell r="C1393">
            <v>0</v>
          </cell>
          <cell r="D1393">
            <v>0</v>
          </cell>
        </row>
        <row r="1394">
          <cell r="A1394">
            <v>23664</v>
          </cell>
          <cell r="B1394">
            <v>0</v>
          </cell>
          <cell r="C1394">
            <v>0</v>
          </cell>
          <cell r="D1394">
            <v>0</v>
          </cell>
        </row>
        <row r="1395">
          <cell r="A1395">
            <v>23670</v>
          </cell>
          <cell r="B1395">
            <v>0</v>
          </cell>
          <cell r="C1395">
            <v>0</v>
          </cell>
          <cell r="D1395">
            <v>0</v>
          </cell>
        </row>
        <row r="1396">
          <cell r="A1396">
            <v>23671</v>
          </cell>
          <cell r="B1396">
            <v>0</v>
          </cell>
          <cell r="C1396">
            <v>0</v>
          </cell>
          <cell r="D1396">
            <v>0</v>
          </cell>
        </row>
        <row r="1397">
          <cell r="A1397">
            <v>23672</v>
          </cell>
          <cell r="B1397">
            <v>0</v>
          </cell>
          <cell r="C1397">
            <v>0</v>
          </cell>
          <cell r="D1397">
            <v>0</v>
          </cell>
        </row>
        <row r="1398">
          <cell r="A1398">
            <v>23673</v>
          </cell>
          <cell r="B1398">
            <v>0</v>
          </cell>
          <cell r="C1398">
            <v>0</v>
          </cell>
          <cell r="D1398">
            <v>0</v>
          </cell>
        </row>
        <row r="1399">
          <cell r="A1399">
            <v>23674</v>
          </cell>
          <cell r="B1399">
            <v>0</v>
          </cell>
          <cell r="C1399">
            <v>0</v>
          </cell>
          <cell r="D1399">
            <v>0</v>
          </cell>
        </row>
        <row r="1400">
          <cell r="A1400">
            <v>23675</v>
          </cell>
          <cell r="B1400">
            <v>0</v>
          </cell>
          <cell r="C1400">
            <v>0</v>
          </cell>
          <cell r="D1400">
            <v>0</v>
          </cell>
        </row>
        <row r="1401">
          <cell r="A1401">
            <v>23676</v>
          </cell>
          <cell r="B1401">
            <v>0</v>
          </cell>
          <cell r="C1401">
            <v>0</v>
          </cell>
          <cell r="D1401">
            <v>0</v>
          </cell>
        </row>
        <row r="1402">
          <cell r="A1402">
            <v>23677</v>
          </cell>
          <cell r="B1402">
            <v>0</v>
          </cell>
          <cell r="C1402">
            <v>0</v>
          </cell>
          <cell r="D1402">
            <v>0</v>
          </cell>
        </row>
        <row r="1403">
          <cell r="A1403">
            <v>23678</v>
          </cell>
          <cell r="B1403">
            <v>0</v>
          </cell>
          <cell r="C1403">
            <v>0</v>
          </cell>
          <cell r="D1403">
            <v>0</v>
          </cell>
        </row>
        <row r="1404">
          <cell r="A1404">
            <v>23679</v>
          </cell>
          <cell r="B1404">
            <v>0</v>
          </cell>
          <cell r="C1404">
            <v>0</v>
          </cell>
          <cell r="D1404">
            <v>0</v>
          </cell>
        </row>
        <row r="1405">
          <cell r="A1405">
            <v>23680</v>
          </cell>
          <cell r="B1405">
            <v>0</v>
          </cell>
          <cell r="C1405">
            <v>0</v>
          </cell>
          <cell r="D1405">
            <v>0</v>
          </cell>
        </row>
        <row r="1406">
          <cell r="A1406">
            <v>23681</v>
          </cell>
          <cell r="B1406">
            <v>0</v>
          </cell>
          <cell r="C1406">
            <v>0</v>
          </cell>
          <cell r="D1406">
            <v>0</v>
          </cell>
        </row>
        <row r="1407">
          <cell r="A1407">
            <v>23682</v>
          </cell>
          <cell r="B1407">
            <v>0</v>
          </cell>
          <cell r="C1407">
            <v>0</v>
          </cell>
          <cell r="D1407">
            <v>0</v>
          </cell>
        </row>
        <row r="1408">
          <cell r="A1408">
            <v>23690</v>
          </cell>
          <cell r="B1408">
            <v>0</v>
          </cell>
          <cell r="C1408">
            <v>0</v>
          </cell>
          <cell r="D1408">
            <v>0</v>
          </cell>
        </row>
        <row r="1409">
          <cell r="A1409">
            <v>23704</v>
          </cell>
          <cell r="B1409">
            <v>0</v>
          </cell>
          <cell r="C1409">
            <v>0</v>
          </cell>
          <cell r="D1409">
            <v>0</v>
          </cell>
        </row>
        <row r="1410">
          <cell r="A1410">
            <v>23705</v>
          </cell>
          <cell r="B1410">
            <v>0</v>
          </cell>
          <cell r="C1410">
            <v>0</v>
          </cell>
          <cell r="D1410">
            <v>0</v>
          </cell>
        </row>
        <row r="1411">
          <cell r="A1411">
            <v>23706</v>
          </cell>
          <cell r="B1411">
            <v>0</v>
          </cell>
          <cell r="C1411">
            <v>0</v>
          </cell>
          <cell r="D1411">
            <v>0</v>
          </cell>
        </row>
        <row r="1412">
          <cell r="A1412">
            <v>23707</v>
          </cell>
          <cell r="B1412">
            <v>0</v>
          </cell>
          <cell r="C1412">
            <v>0</v>
          </cell>
          <cell r="D1412">
            <v>0</v>
          </cell>
        </row>
        <row r="1413">
          <cell r="A1413">
            <v>23708</v>
          </cell>
          <cell r="B1413">
            <v>0</v>
          </cell>
          <cell r="C1413">
            <v>0</v>
          </cell>
          <cell r="D1413">
            <v>0</v>
          </cell>
        </row>
        <row r="1414">
          <cell r="A1414">
            <v>23709</v>
          </cell>
          <cell r="B1414">
            <v>0</v>
          </cell>
          <cell r="C1414">
            <v>0</v>
          </cell>
          <cell r="D1414">
            <v>0</v>
          </cell>
        </row>
        <row r="1415">
          <cell r="A1415">
            <v>23710</v>
          </cell>
          <cell r="B1415">
            <v>0</v>
          </cell>
          <cell r="C1415">
            <v>0</v>
          </cell>
          <cell r="D1415">
            <v>0</v>
          </cell>
        </row>
        <row r="1416">
          <cell r="A1416">
            <v>23711</v>
          </cell>
          <cell r="B1416">
            <v>0</v>
          </cell>
          <cell r="C1416">
            <v>0</v>
          </cell>
          <cell r="D1416">
            <v>0</v>
          </cell>
        </row>
        <row r="1417">
          <cell r="A1417">
            <v>23712</v>
          </cell>
          <cell r="B1417">
            <v>0</v>
          </cell>
          <cell r="C1417">
            <v>0</v>
          </cell>
          <cell r="D1417">
            <v>0</v>
          </cell>
        </row>
        <row r="1418">
          <cell r="A1418">
            <v>23713</v>
          </cell>
          <cell r="B1418">
            <v>0</v>
          </cell>
          <cell r="C1418">
            <v>0</v>
          </cell>
          <cell r="D1418">
            <v>0</v>
          </cell>
        </row>
        <row r="1419">
          <cell r="A1419">
            <v>23714</v>
          </cell>
          <cell r="B1419">
            <v>0</v>
          </cell>
          <cell r="C1419">
            <v>0</v>
          </cell>
          <cell r="D1419">
            <v>0</v>
          </cell>
        </row>
        <row r="1420">
          <cell r="A1420">
            <v>23715</v>
          </cell>
          <cell r="B1420">
            <v>0</v>
          </cell>
          <cell r="C1420">
            <v>0</v>
          </cell>
          <cell r="D1420">
            <v>0</v>
          </cell>
        </row>
        <row r="1421">
          <cell r="A1421">
            <v>23716</v>
          </cell>
          <cell r="B1421">
            <v>0</v>
          </cell>
          <cell r="C1421">
            <v>0</v>
          </cell>
          <cell r="D1421">
            <v>0</v>
          </cell>
        </row>
        <row r="1422">
          <cell r="A1422">
            <v>23717</v>
          </cell>
          <cell r="B1422">
            <v>0</v>
          </cell>
          <cell r="C1422">
            <v>0</v>
          </cell>
          <cell r="D1422">
            <v>0</v>
          </cell>
        </row>
        <row r="1423">
          <cell r="A1423">
            <v>23718</v>
          </cell>
          <cell r="B1423">
            <v>-698495</v>
          </cell>
          <cell r="C1423">
            <v>-598188</v>
          </cell>
          <cell r="D1423">
            <v>-1115646</v>
          </cell>
        </row>
        <row r="1424">
          <cell r="A1424">
            <v>0</v>
          </cell>
          <cell r="B1424">
            <v>-191498</v>
          </cell>
          <cell r="C1424">
            <v>-150836</v>
          </cell>
          <cell r="D1424">
            <v>-234000</v>
          </cell>
        </row>
        <row r="1425">
          <cell r="A1425">
            <v>0</v>
          </cell>
          <cell r="B1425">
            <v>-37709031</v>
          </cell>
          <cell r="C1425">
            <v>-34359106</v>
          </cell>
          <cell r="D1425">
            <v>-29124103</v>
          </cell>
        </row>
        <row r="1426">
          <cell r="A1426">
            <v>23720</v>
          </cell>
          <cell r="B1426">
            <v>0</v>
          </cell>
          <cell r="C1426">
            <v>0</v>
          </cell>
          <cell r="D1426">
            <v>0</v>
          </cell>
        </row>
        <row r="1427">
          <cell r="A1427">
            <v>23721</v>
          </cell>
          <cell r="B1427">
            <v>0</v>
          </cell>
          <cell r="C1427">
            <v>0</v>
          </cell>
          <cell r="D1427">
            <v>0</v>
          </cell>
        </row>
        <row r="1428">
          <cell r="A1428">
            <v>23722</v>
          </cell>
          <cell r="B1428">
            <v>0</v>
          </cell>
          <cell r="C1428">
            <v>0</v>
          </cell>
          <cell r="D1428">
            <v>0</v>
          </cell>
        </row>
        <row r="1429">
          <cell r="A1429">
            <v>23723</v>
          </cell>
          <cell r="B1429">
            <v>0</v>
          </cell>
          <cell r="C1429">
            <v>0</v>
          </cell>
          <cell r="D1429">
            <v>0</v>
          </cell>
        </row>
        <row r="1430">
          <cell r="A1430">
            <v>23724</v>
          </cell>
          <cell r="B1430">
            <v>0</v>
          </cell>
          <cell r="C1430">
            <v>0</v>
          </cell>
          <cell r="D1430">
            <v>0</v>
          </cell>
        </row>
        <row r="1431">
          <cell r="A1431">
            <v>23725</v>
          </cell>
          <cell r="B1431">
            <v>0</v>
          </cell>
          <cell r="C1431">
            <v>0</v>
          </cell>
          <cell r="D1431">
            <v>0</v>
          </cell>
        </row>
        <row r="1432">
          <cell r="A1432">
            <v>23726</v>
          </cell>
          <cell r="B1432">
            <v>0</v>
          </cell>
          <cell r="C1432">
            <v>0</v>
          </cell>
          <cell r="D1432">
            <v>0</v>
          </cell>
        </row>
        <row r="1433">
          <cell r="A1433">
            <v>23728</v>
          </cell>
          <cell r="B1433">
            <v>0</v>
          </cell>
          <cell r="C1433">
            <v>0</v>
          </cell>
          <cell r="D1433">
            <v>0</v>
          </cell>
        </row>
        <row r="1434">
          <cell r="A1434">
            <v>23729</v>
          </cell>
          <cell r="B1434">
            <v>0</v>
          </cell>
          <cell r="C1434">
            <v>0</v>
          </cell>
          <cell r="D1434">
            <v>0</v>
          </cell>
        </row>
        <row r="1435">
          <cell r="A1435">
            <v>23730</v>
          </cell>
          <cell r="B1435">
            <v>0</v>
          </cell>
          <cell r="C1435">
            <v>0</v>
          </cell>
          <cell r="D1435">
            <v>0</v>
          </cell>
        </row>
        <row r="1436">
          <cell r="A1436">
            <v>23731</v>
          </cell>
          <cell r="B1436">
            <v>0</v>
          </cell>
          <cell r="C1436">
            <v>0</v>
          </cell>
          <cell r="D1436">
            <v>0</v>
          </cell>
        </row>
        <row r="1437">
          <cell r="A1437">
            <v>23733</v>
          </cell>
          <cell r="B1437">
            <v>0</v>
          </cell>
          <cell r="C1437">
            <v>0</v>
          </cell>
          <cell r="D1437">
            <v>0</v>
          </cell>
        </row>
        <row r="1438">
          <cell r="A1438">
            <v>23734</v>
          </cell>
          <cell r="B1438">
            <v>0</v>
          </cell>
          <cell r="C1438">
            <v>0</v>
          </cell>
          <cell r="D1438">
            <v>0</v>
          </cell>
        </row>
        <row r="1439">
          <cell r="A1439">
            <v>23735</v>
          </cell>
          <cell r="B1439">
            <v>0</v>
          </cell>
          <cell r="C1439">
            <v>0</v>
          </cell>
          <cell r="D1439">
            <v>0</v>
          </cell>
        </row>
        <row r="1440">
          <cell r="A1440">
            <v>23736</v>
          </cell>
          <cell r="B1440">
            <v>0</v>
          </cell>
          <cell r="C1440">
            <v>0</v>
          </cell>
          <cell r="D1440">
            <v>0</v>
          </cell>
        </row>
        <row r="1441">
          <cell r="A1441">
            <v>23737</v>
          </cell>
          <cell r="B1441">
            <v>0</v>
          </cell>
          <cell r="C1441">
            <v>0</v>
          </cell>
          <cell r="D1441">
            <v>0</v>
          </cell>
        </row>
        <row r="1442">
          <cell r="A1442">
            <v>23739</v>
          </cell>
          <cell r="B1442">
            <v>0</v>
          </cell>
          <cell r="C1442">
            <v>0</v>
          </cell>
          <cell r="D1442">
            <v>0</v>
          </cell>
        </row>
        <row r="1443">
          <cell r="A1443">
            <v>23740</v>
          </cell>
          <cell r="B1443">
            <v>0</v>
          </cell>
          <cell r="C1443">
            <v>0</v>
          </cell>
          <cell r="D1443">
            <v>0</v>
          </cell>
        </row>
        <row r="1444">
          <cell r="A1444">
            <v>23744</v>
          </cell>
          <cell r="B1444">
            <v>0</v>
          </cell>
          <cell r="C1444">
            <v>0</v>
          </cell>
          <cell r="D1444">
            <v>0</v>
          </cell>
        </row>
        <row r="1445">
          <cell r="A1445">
            <v>23745</v>
          </cell>
          <cell r="B1445">
            <v>0</v>
          </cell>
          <cell r="C1445">
            <v>0</v>
          </cell>
          <cell r="D1445">
            <v>0</v>
          </cell>
        </row>
        <row r="1446">
          <cell r="A1446">
            <v>23746</v>
          </cell>
          <cell r="B1446">
            <v>0</v>
          </cell>
          <cell r="C1446">
            <v>0</v>
          </cell>
          <cell r="D1446">
            <v>0</v>
          </cell>
        </row>
        <row r="1447">
          <cell r="A1447">
            <v>23747</v>
          </cell>
          <cell r="B1447">
            <v>0</v>
          </cell>
          <cell r="C1447">
            <v>0</v>
          </cell>
          <cell r="D1447">
            <v>0</v>
          </cell>
        </row>
        <row r="1448">
          <cell r="A1448">
            <v>23748</v>
          </cell>
          <cell r="B1448">
            <v>0</v>
          </cell>
          <cell r="C1448">
            <v>0</v>
          </cell>
          <cell r="D1448">
            <v>0</v>
          </cell>
        </row>
        <row r="1449">
          <cell r="A1449">
            <v>23749</v>
          </cell>
          <cell r="B1449">
            <v>0</v>
          </cell>
          <cell r="C1449">
            <v>0</v>
          </cell>
          <cell r="D1449">
            <v>0</v>
          </cell>
        </row>
        <row r="1450">
          <cell r="A1450">
            <v>23750</v>
          </cell>
          <cell r="B1450">
            <v>0</v>
          </cell>
          <cell r="C1450">
            <v>0</v>
          </cell>
          <cell r="D1450">
            <v>0</v>
          </cell>
        </row>
        <row r="1451">
          <cell r="A1451">
            <v>23751</v>
          </cell>
          <cell r="B1451">
            <v>0</v>
          </cell>
          <cell r="C1451">
            <v>0</v>
          </cell>
          <cell r="D1451">
            <v>0</v>
          </cell>
        </row>
        <row r="1452">
          <cell r="A1452">
            <v>23754</v>
          </cell>
          <cell r="B1452">
            <v>0</v>
          </cell>
          <cell r="C1452">
            <v>0</v>
          </cell>
          <cell r="D1452">
            <v>0</v>
          </cell>
        </row>
        <row r="1453">
          <cell r="A1453">
            <v>23755</v>
          </cell>
          <cell r="B1453">
            <v>0</v>
          </cell>
          <cell r="C1453">
            <v>0</v>
          </cell>
          <cell r="D1453">
            <v>0</v>
          </cell>
        </row>
        <row r="1454">
          <cell r="A1454">
            <v>23756</v>
          </cell>
          <cell r="B1454">
            <v>0</v>
          </cell>
          <cell r="C1454">
            <v>0</v>
          </cell>
          <cell r="D1454">
            <v>0</v>
          </cell>
        </row>
        <row r="1455">
          <cell r="A1455">
            <v>23757</v>
          </cell>
          <cell r="B1455">
            <v>0</v>
          </cell>
          <cell r="C1455">
            <v>0</v>
          </cell>
          <cell r="D1455">
            <v>0</v>
          </cell>
        </row>
        <row r="1456">
          <cell r="A1456">
            <v>23758</v>
          </cell>
          <cell r="B1456">
            <v>0</v>
          </cell>
          <cell r="C1456">
            <v>0</v>
          </cell>
          <cell r="D1456">
            <v>0</v>
          </cell>
        </row>
        <row r="1457">
          <cell r="A1457">
            <v>23760</v>
          </cell>
          <cell r="B1457">
            <v>0</v>
          </cell>
          <cell r="C1457">
            <v>0</v>
          </cell>
          <cell r="D1457">
            <v>0</v>
          </cell>
        </row>
        <row r="1458">
          <cell r="A1458">
            <v>23778</v>
          </cell>
          <cell r="B1458">
            <v>0</v>
          </cell>
          <cell r="C1458">
            <v>0</v>
          </cell>
          <cell r="D1458">
            <v>0</v>
          </cell>
        </row>
        <row r="1459">
          <cell r="A1459">
            <v>23788</v>
          </cell>
          <cell r="B1459">
            <v>0</v>
          </cell>
          <cell r="C1459">
            <v>0</v>
          </cell>
          <cell r="D1459">
            <v>0</v>
          </cell>
        </row>
        <row r="1460">
          <cell r="A1460">
            <v>23789</v>
          </cell>
          <cell r="B1460">
            <v>0</v>
          </cell>
          <cell r="C1460">
            <v>0</v>
          </cell>
          <cell r="D1460">
            <v>0</v>
          </cell>
        </row>
        <row r="1461">
          <cell r="A1461">
            <v>23790</v>
          </cell>
          <cell r="B1461">
            <v>0</v>
          </cell>
          <cell r="C1461">
            <v>0</v>
          </cell>
          <cell r="D1461">
            <v>0</v>
          </cell>
        </row>
        <row r="1462">
          <cell r="A1462">
            <v>23791</v>
          </cell>
          <cell r="B1462">
            <v>0</v>
          </cell>
          <cell r="C1462">
            <v>0</v>
          </cell>
          <cell r="D1462">
            <v>0</v>
          </cell>
        </row>
        <row r="1463">
          <cell r="A1463">
            <v>23793</v>
          </cell>
          <cell r="B1463">
            <v>0</v>
          </cell>
          <cell r="C1463">
            <v>0</v>
          </cell>
          <cell r="D1463">
            <v>0</v>
          </cell>
        </row>
        <row r="1464">
          <cell r="A1464">
            <v>23795</v>
          </cell>
          <cell r="B1464">
            <v>0</v>
          </cell>
          <cell r="C1464">
            <v>0</v>
          </cell>
          <cell r="D1464">
            <v>0</v>
          </cell>
        </row>
        <row r="1465">
          <cell r="A1465">
            <v>23796</v>
          </cell>
          <cell r="B1465">
            <v>0</v>
          </cell>
          <cell r="C1465">
            <v>0</v>
          </cell>
          <cell r="D1465">
            <v>0</v>
          </cell>
        </row>
        <row r="1466">
          <cell r="A1466">
            <v>23797</v>
          </cell>
          <cell r="B1466">
            <v>0</v>
          </cell>
          <cell r="C1466">
            <v>0</v>
          </cell>
          <cell r="D1466">
            <v>0</v>
          </cell>
        </row>
        <row r="1467">
          <cell r="A1467">
            <v>23798</v>
          </cell>
          <cell r="B1467">
            <v>0</v>
          </cell>
          <cell r="C1467">
            <v>0</v>
          </cell>
          <cell r="D1467">
            <v>0</v>
          </cell>
        </row>
        <row r="1468">
          <cell r="A1468">
            <v>23799</v>
          </cell>
          <cell r="B1468">
            <v>0</v>
          </cell>
          <cell r="C1468">
            <v>0</v>
          </cell>
          <cell r="D1468">
            <v>0</v>
          </cell>
        </row>
        <row r="1469">
          <cell r="A1469">
            <v>23801</v>
          </cell>
          <cell r="B1469">
            <v>0</v>
          </cell>
          <cell r="C1469">
            <v>0</v>
          </cell>
          <cell r="D1469">
            <v>0</v>
          </cell>
        </row>
        <row r="1470">
          <cell r="A1470">
            <v>23801</v>
          </cell>
          <cell r="B1470">
            <v>0</v>
          </cell>
          <cell r="C1470">
            <v>0</v>
          </cell>
          <cell r="D1470">
            <v>0</v>
          </cell>
        </row>
        <row r="1471">
          <cell r="A1471">
            <v>23802</v>
          </cell>
          <cell r="B1471">
            <v>0</v>
          </cell>
          <cell r="C1471">
            <v>0</v>
          </cell>
          <cell r="D1471">
            <v>0</v>
          </cell>
        </row>
        <row r="1472">
          <cell r="A1472">
            <v>23803</v>
          </cell>
          <cell r="B1472">
            <v>0</v>
          </cell>
          <cell r="C1472">
            <v>0</v>
          </cell>
          <cell r="D1472">
            <v>0</v>
          </cell>
        </row>
        <row r="1473">
          <cell r="A1473">
            <v>23804</v>
          </cell>
          <cell r="B1473">
            <v>0</v>
          </cell>
          <cell r="C1473">
            <v>0</v>
          </cell>
          <cell r="D1473">
            <v>0</v>
          </cell>
        </row>
        <row r="1474">
          <cell r="A1474">
            <v>23805</v>
          </cell>
          <cell r="B1474">
            <v>0</v>
          </cell>
          <cell r="C1474">
            <v>0</v>
          </cell>
          <cell r="D1474">
            <v>0</v>
          </cell>
        </row>
        <row r="1475">
          <cell r="A1475">
            <v>23806</v>
          </cell>
          <cell r="B1475">
            <v>0</v>
          </cell>
          <cell r="C1475">
            <v>0</v>
          </cell>
          <cell r="D1475">
            <v>0</v>
          </cell>
        </row>
        <row r="1476">
          <cell r="A1476">
            <v>23807</v>
          </cell>
          <cell r="B1476">
            <v>0</v>
          </cell>
          <cell r="C1476">
            <v>0</v>
          </cell>
          <cell r="D1476">
            <v>0</v>
          </cell>
        </row>
        <row r="1477">
          <cell r="A1477">
            <v>24101</v>
          </cell>
          <cell r="B1477">
            <v>0</v>
          </cell>
          <cell r="C1477">
            <v>0</v>
          </cell>
          <cell r="D1477">
            <v>0</v>
          </cell>
        </row>
        <row r="1478">
          <cell r="A1478">
            <v>24102</v>
          </cell>
          <cell r="B1478">
            <v>0</v>
          </cell>
          <cell r="C1478">
            <v>0</v>
          </cell>
          <cell r="D1478">
            <v>0</v>
          </cell>
        </row>
        <row r="1479">
          <cell r="A1479">
            <v>24103</v>
          </cell>
          <cell r="B1479">
            <v>0</v>
          </cell>
          <cell r="C1479">
            <v>0</v>
          </cell>
          <cell r="D1479">
            <v>0</v>
          </cell>
        </row>
        <row r="1480">
          <cell r="A1480">
            <v>24104</v>
          </cell>
          <cell r="B1480">
            <v>0</v>
          </cell>
          <cell r="C1480">
            <v>0</v>
          </cell>
          <cell r="D1480">
            <v>0</v>
          </cell>
        </row>
        <row r="1481">
          <cell r="A1481">
            <v>24105</v>
          </cell>
          <cell r="B1481">
            <v>0</v>
          </cell>
          <cell r="C1481">
            <v>0</v>
          </cell>
          <cell r="D1481">
            <v>0</v>
          </cell>
        </row>
        <row r="1482">
          <cell r="A1482">
            <v>0</v>
          </cell>
          <cell r="B1482">
            <v>-28024</v>
          </cell>
          <cell r="C1482">
            <v>-120896</v>
          </cell>
          <cell r="D1482">
            <v>-580916</v>
          </cell>
        </row>
        <row r="1483">
          <cell r="A1483">
            <v>0</v>
          </cell>
          <cell r="B1483">
            <v>-632136</v>
          </cell>
          <cell r="C1483">
            <v>-634719</v>
          </cell>
          <cell r="D1483">
            <v>-701011</v>
          </cell>
        </row>
        <row r="1484">
          <cell r="A1484">
            <v>24106</v>
          </cell>
          <cell r="B1484">
            <v>-876560</v>
          </cell>
          <cell r="C1484">
            <v>-955027</v>
          </cell>
          <cell r="D1484">
            <v>-1010801</v>
          </cell>
        </row>
        <row r="1485">
          <cell r="A1485">
            <v>0</v>
          </cell>
          <cell r="B1485">
            <v>-264851</v>
          </cell>
          <cell r="C1485">
            <v>-301415</v>
          </cell>
          <cell r="D1485">
            <v>-326314</v>
          </cell>
        </row>
        <row r="1486">
          <cell r="A1486">
            <v>0</v>
          </cell>
          <cell r="B1486">
            <v>-4026785</v>
          </cell>
          <cell r="C1486">
            <v>-4049273</v>
          </cell>
          <cell r="D1486">
            <v>-4659421</v>
          </cell>
        </row>
        <row r="1487">
          <cell r="A1487">
            <v>24107</v>
          </cell>
          <cell r="B1487">
            <v>0</v>
          </cell>
          <cell r="C1487">
            <v>0</v>
          </cell>
          <cell r="D1487">
            <v>0</v>
          </cell>
        </row>
        <row r="1488">
          <cell r="A1488">
            <v>24108</v>
          </cell>
          <cell r="B1488">
            <v>0</v>
          </cell>
          <cell r="C1488">
            <v>0</v>
          </cell>
          <cell r="D1488">
            <v>0</v>
          </cell>
        </row>
        <row r="1489">
          <cell r="A1489">
            <v>24109</v>
          </cell>
          <cell r="B1489">
            <v>0</v>
          </cell>
          <cell r="C1489">
            <v>0</v>
          </cell>
          <cell r="D1489">
            <v>0</v>
          </cell>
        </row>
        <row r="1490">
          <cell r="A1490">
            <v>24110</v>
          </cell>
          <cell r="B1490">
            <v>0</v>
          </cell>
          <cell r="C1490">
            <v>0</v>
          </cell>
          <cell r="D1490">
            <v>0</v>
          </cell>
        </row>
        <row r="1491">
          <cell r="A1491">
            <v>24111</v>
          </cell>
          <cell r="B1491">
            <v>0</v>
          </cell>
          <cell r="C1491">
            <v>0</v>
          </cell>
          <cell r="D1491">
            <v>0</v>
          </cell>
        </row>
        <row r="1492">
          <cell r="A1492">
            <v>24112</v>
          </cell>
          <cell r="B1492">
            <v>0</v>
          </cell>
          <cell r="C1492">
            <v>0</v>
          </cell>
          <cell r="D1492">
            <v>0</v>
          </cell>
        </row>
        <row r="1493">
          <cell r="A1493">
            <v>24113</v>
          </cell>
          <cell r="B1493">
            <v>0</v>
          </cell>
          <cell r="C1493">
            <v>0</v>
          </cell>
          <cell r="D1493">
            <v>0</v>
          </cell>
        </row>
        <row r="1494">
          <cell r="A1494">
            <v>24114</v>
          </cell>
          <cell r="B1494">
            <v>0</v>
          </cell>
          <cell r="C1494">
            <v>0</v>
          </cell>
          <cell r="D1494">
            <v>0</v>
          </cell>
        </row>
        <row r="1495">
          <cell r="A1495">
            <v>24115</v>
          </cell>
          <cell r="B1495">
            <v>0</v>
          </cell>
          <cell r="C1495">
            <v>0</v>
          </cell>
          <cell r="D1495">
            <v>0</v>
          </cell>
        </row>
        <row r="1496">
          <cell r="A1496">
            <v>24116</v>
          </cell>
          <cell r="B1496">
            <v>0</v>
          </cell>
          <cell r="C1496">
            <v>0</v>
          </cell>
          <cell r="D1496">
            <v>0</v>
          </cell>
        </row>
        <row r="1497">
          <cell r="A1497">
            <v>24117</v>
          </cell>
          <cell r="B1497">
            <v>0</v>
          </cell>
          <cell r="C1497">
            <v>0</v>
          </cell>
          <cell r="D1497">
            <v>0</v>
          </cell>
        </row>
        <row r="1498">
          <cell r="A1498">
            <v>24118</v>
          </cell>
          <cell r="B1498">
            <v>0</v>
          </cell>
          <cell r="C1498">
            <v>0</v>
          </cell>
          <cell r="D1498">
            <v>0</v>
          </cell>
        </row>
        <row r="1499">
          <cell r="A1499">
            <v>24119</v>
          </cell>
          <cell r="B1499">
            <v>0</v>
          </cell>
          <cell r="C1499">
            <v>0</v>
          </cell>
          <cell r="D1499">
            <v>0</v>
          </cell>
        </row>
        <row r="1500">
          <cell r="A1500">
            <v>24120</v>
          </cell>
          <cell r="B1500">
            <v>0</v>
          </cell>
          <cell r="C1500">
            <v>0</v>
          </cell>
          <cell r="D1500">
            <v>0</v>
          </cell>
        </row>
        <row r="1501">
          <cell r="A1501">
            <v>24121</v>
          </cell>
          <cell r="B1501">
            <v>0</v>
          </cell>
          <cell r="C1501">
            <v>0</v>
          </cell>
          <cell r="D1501">
            <v>0</v>
          </cell>
        </row>
        <row r="1502">
          <cell r="A1502">
            <v>24122</v>
          </cell>
          <cell r="B1502">
            <v>0</v>
          </cell>
          <cell r="C1502">
            <v>0</v>
          </cell>
          <cell r="D1502">
            <v>0</v>
          </cell>
        </row>
        <row r="1503">
          <cell r="A1503">
            <v>24123</v>
          </cell>
          <cell r="B1503">
            <v>0</v>
          </cell>
          <cell r="C1503">
            <v>0</v>
          </cell>
          <cell r="D1503">
            <v>0</v>
          </cell>
        </row>
        <row r="1504">
          <cell r="A1504">
            <v>24124</v>
          </cell>
          <cell r="B1504">
            <v>0</v>
          </cell>
          <cell r="C1504">
            <v>0</v>
          </cell>
          <cell r="D1504">
            <v>0</v>
          </cell>
        </row>
        <row r="1505">
          <cell r="A1505">
            <v>24125</v>
          </cell>
          <cell r="B1505">
            <v>0</v>
          </cell>
          <cell r="C1505">
            <v>0</v>
          </cell>
          <cell r="D1505">
            <v>0</v>
          </cell>
        </row>
        <row r="1506">
          <cell r="A1506">
            <v>24126</v>
          </cell>
          <cell r="B1506">
            <v>0</v>
          </cell>
          <cell r="C1506">
            <v>0</v>
          </cell>
          <cell r="D1506">
            <v>0</v>
          </cell>
        </row>
        <row r="1507">
          <cell r="A1507">
            <v>24127</v>
          </cell>
          <cell r="B1507">
            <v>0</v>
          </cell>
          <cell r="C1507">
            <v>0</v>
          </cell>
          <cell r="D1507">
            <v>0</v>
          </cell>
        </row>
        <row r="1508">
          <cell r="A1508">
            <v>24128</v>
          </cell>
          <cell r="B1508">
            <v>0</v>
          </cell>
          <cell r="C1508">
            <v>0</v>
          </cell>
          <cell r="D1508">
            <v>0</v>
          </cell>
        </row>
        <row r="1509">
          <cell r="A1509">
            <v>24129</v>
          </cell>
          <cell r="B1509">
            <v>0</v>
          </cell>
          <cell r="C1509">
            <v>0</v>
          </cell>
          <cell r="D1509">
            <v>0</v>
          </cell>
        </row>
        <row r="1510">
          <cell r="A1510">
            <v>24130</v>
          </cell>
          <cell r="B1510">
            <v>0</v>
          </cell>
          <cell r="C1510">
            <v>0</v>
          </cell>
          <cell r="D1510">
            <v>0</v>
          </cell>
        </row>
        <row r="1511">
          <cell r="A1511">
            <v>24131</v>
          </cell>
          <cell r="B1511">
            <v>0</v>
          </cell>
          <cell r="C1511">
            <v>0</v>
          </cell>
          <cell r="D1511">
            <v>0</v>
          </cell>
        </row>
        <row r="1512">
          <cell r="A1512">
            <v>24132</v>
          </cell>
          <cell r="B1512">
            <v>0</v>
          </cell>
          <cell r="C1512">
            <v>0</v>
          </cell>
          <cell r="D1512">
            <v>0</v>
          </cell>
        </row>
        <row r="1513">
          <cell r="A1513">
            <v>24133</v>
          </cell>
          <cell r="B1513">
            <v>0</v>
          </cell>
          <cell r="C1513">
            <v>0</v>
          </cell>
          <cell r="D1513">
            <v>0</v>
          </cell>
        </row>
        <row r="1514">
          <cell r="A1514">
            <v>24134</v>
          </cell>
          <cell r="B1514">
            <v>0</v>
          </cell>
          <cell r="C1514">
            <v>0</v>
          </cell>
          <cell r="D1514">
            <v>0</v>
          </cell>
        </row>
        <row r="1515">
          <cell r="A1515">
            <v>24135</v>
          </cell>
          <cell r="B1515">
            <v>0</v>
          </cell>
          <cell r="C1515">
            <v>-23794</v>
          </cell>
          <cell r="D1515">
            <v>-3661</v>
          </cell>
        </row>
        <row r="1516">
          <cell r="A1516">
            <v>24136</v>
          </cell>
          <cell r="B1516">
            <v>0</v>
          </cell>
          <cell r="C1516">
            <v>-71130</v>
          </cell>
          <cell r="D1516">
            <v>-10943</v>
          </cell>
        </row>
        <row r="1517">
          <cell r="A1517">
            <v>24137</v>
          </cell>
          <cell r="B1517">
            <v>0</v>
          </cell>
          <cell r="C1517">
            <v>0</v>
          </cell>
          <cell r="D1517">
            <v>-2126</v>
          </cell>
        </row>
        <row r="1518">
          <cell r="A1518">
            <v>24136</v>
          </cell>
          <cell r="B1518">
            <v>0</v>
          </cell>
          <cell r="C1518">
            <v>0</v>
          </cell>
          <cell r="D1518">
            <v>0</v>
          </cell>
        </row>
        <row r="1519">
          <cell r="A1519">
            <v>24137</v>
          </cell>
          <cell r="B1519">
            <v>0</v>
          </cell>
          <cell r="C1519">
            <v>0</v>
          </cell>
          <cell r="D1519">
            <v>0</v>
          </cell>
        </row>
        <row r="1520">
          <cell r="A1520">
            <v>24138</v>
          </cell>
          <cell r="B1520">
            <v>0</v>
          </cell>
          <cell r="C1520">
            <v>0</v>
          </cell>
          <cell r="D1520">
            <v>0</v>
          </cell>
        </row>
        <row r="1521">
          <cell r="A1521">
            <v>24141</v>
          </cell>
          <cell r="B1521">
            <v>0</v>
          </cell>
          <cell r="C1521">
            <v>0</v>
          </cell>
          <cell r="D1521">
            <v>0</v>
          </cell>
        </row>
        <row r="1522">
          <cell r="A1522">
            <v>24142</v>
          </cell>
          <cell r="B1522">
            <v>0</v>
          </cell>
          <cell r="C1522">
            <v>0</v>
          </cell>
          <cell r="D1522">
            <v>0</v>
          </cell>
        </row>
        <row r="1523">
          <cell r="A1523">
            <v>24143</v>
          </cell>
          <cell r="B1523">
            <v>0</v>
          </cell>
          <cell r="C1523">
            <v>0</v>
          </cell>
          <cell r="D1523">
            <v>0</v>
          </cell>
        </row>
        <row r="1524">
          <cell r="A1524">
            <v>24144</v>
          </cell>
          <cell r="B1524">
            <v>0</v>
          </cell>
          <cell r="C1524">
            <v>0</v>
          </cell>
          <cell r="D1524">
            <v>0</v>
          </cell>
        </row>
        <row r="1525">
          <cell r="A1525">
            <v>24145</v>
          </cell>
          <cell r="B1525">
            <v>0</v>
          </cell>
          <cell r="C1525">
            <v>0</v>
          </cell>
          <cell r="D1525">
            <v>0</v>
          </cell>
        </row>
        <row r="1526">
          <cell r="A1526">
            <v>24151</v>
          </cell>
          <cell r="B1526">
            <v>0</v>
          </cell>
          <cell r="C1526">
            <v>0</v>
          </cell>
          <cell r="D1526">
            <v>0</v>
          </cell>
        </row>
        <row r="1527">
          <cell r="A1527">
            <v>24152</v>
          </cell>
          <cell r="B1527">
            <v>0</v>
          </cell>
          <cell r="C1527">
            <v>0</v>
          </cell>
          <cell r="D1527">
            <v>0</v>
          </cell>
        </row>
        <row r="1528">
          <cell r="A1528">
            <v>24154</v>
          </cell>
          <cell r="B1528">
            <v>0</v>
          </cell>
          <cell r="C1528">
            <v>0</v>
          </cell>
          <cell r="D1528">
            <v>0</v>
          </cell>
        </row>
        <row r="1529">
          <cell r="A1529">
            <v>24161</v>
          </cell>
          <cell r="B1529">
            <v>0</v>
          </cell>
          <cell r="C1529">
            <v>0</v>
          </cell>
          <cell r="D1529">
            <v>0</v>
          </cell>
        </row>
        <row r="1530">
          <cell r="A1530">
            <v>24162</v>
          </cell>
          <cell r="B1530">
            <v>0</v>
          </cell>
          <cell r="C1530">
            <v>0</v>
          </cell>
          <cell r="D1530">
            <v>0</v>
          </cell>
        </row>
        <row r="1531">
          <cell r="A1531">
            <v>24163</v>
          </cell>
          <cell r="B1531">
            <v>0</v>
          </cell>
          <cell r="C1531">
            <v>0</v>
          </cell>
          <cell r="D1531">
            <v>0</v>
          </cell>
        </row>
        <row r="1532">
          <cell r="A1532">
            <v>24164</v>
          </cell>
          <cell r="B1532">
            <v>0</v>
          </cell>
          <cell r="C1532">
            <v>0</v>
          </cell>
          <cell r="D1532">
            <v>0</v>
          </cell>
        </row>
        <row r="1533">
          <cell r="A1533">
            <v>24171</v>
          </cell>
          <cell r="B1533">
            <v>0</v>
          </cell>
          <cell r="C1533">
            <v>0</v>
          </cell>
          <cell r="D1533">
            <v>0</v>
          </cell>
        </row>
        <row r="1534">
          <cell r="A1534">
            <v>24172</v>
          </cell>
          <cell r="B1534">
            <v>0</v>
          </cell>
          <cell r="C1534">
            <v>0</v>
          </cell>
          <cell r="D1534">
            <v>0</v>
          </cell>
        </row>
        <row r="1535">
          <cell r="A1535">
            <v>24174</v>
          </cell>
          <cell r="B1535">
            <v>0</v>
          </cell>
          <cell r="C1535">
            <v>0</v>
          </cell>
          <cell r="D1535">
            <v>0</v>
          </cell>
        </row>
        <row r="1536">
          <cell r="A1536">
            <v>24199</v>
          </cell>
          <cell r="B1536">
            <v>0</v>
          </cell>
          <cell r="C1536">
            <v>0</v>
          </cell>
          <cell r="D1536">
            <v>0</v>
          </cell>
        </row>
        <row r="1537">
          <cell r="A1537">
            <v>24201</v>
          </cell>
          <cell r="B1537">
            <v>0</v>
          </cell>
          <cell r="C1537">
            <v>0</v>
          </cell>
          <cell r="D1537">
            <v>0</v>
          </cell>
        </row>
        <row r="1538">
          <cell r="A1538">
            <v>24202</v>
          </cell>
          <cell r="B1538">
            <v>-21039717</v>
          </cell>
          <cell r="C1538">
            <v>-21009691</v>
          </cell>
          <cell r="D1538">
            <v>-18129833</v>
          </cell>
        </row>
        <row r="1539">
          <cell r="A1539">
            <v>24203</v>
          </cell>
          <cell r="B1539">
            <v>-5528136</v>
          </cell>
          <cell r="C1539">
            <v>-2954703</v>
          </cell>
          <cell r="D1539">
            <v>-1613134</v>
          </cell>
        </row>
        <row r="1540">
          <cell r="A1540">
            <v>24204</v>
          </cell>
          <cell r="B1540">
            <v>-2431482</v>
          </cell>
          <cell r="C1540">
            <v>-2368650</v>
          </cell>
          <cell r="D1540">
            <v>-719149</v>
          </cell>
        </row>
        <row r="1541">
          <cell r="A1541">
            <v>24236</v>
          </cell>
          <cell r="B1541">
            <v>1</v>
          </cell>
          <cell r="C1541">
            <v>1</v>
          </cell>
          <cell r="D1541">
            <v>-117621</v>
          </cell>
        </row>
        <row r="1542">
          <cell r="A1542">
            <v>24237</v>
          </cell>
          <cell r="B1542">
            <v>-9803032</v>
          </cell>
          <cell r="C1542">
            <v>-9803032</v>
          </cell>
          <cell r="D1542">
            <v>-9504904</v>
          </cell>
        </row>
        <row r="1543">
          <cell r="A1543">
            <v>24238</v>
          </cell>
          <cell r="B1543">
            <v>-303627</v>
          </cell>
          <cell r="C1543">
            <v>-303627</v>
          </cell>
          <cell r="D1543">
            <v>-227929</v>
          </cell>
        </row>
        <row r="1544">
          <cell r="A1544">
            <v>24240</v>
          </cell>
          <cell r="B1544">
            <v>10269</v>
          </cell>
          <cell r="C1544">
            <v>10174</v>
          </cell>
          <cell r="D1544">
            <v>5968</v>
          </cell>
        </row>
        <row r="1545">
          <cell r="A1545">
            <v>24241</v>
          </cell>
          <cell r="B1545">
            <v>121</v>
          </cell>
          <cell r="C1545">
            <v>121</v>
          </cell>
          <cell r="D1545">
            <v>125</v>
          </cell>
        </row>
        <row r="1546">
          <cell r="A1546">
            <v>24296</v>
          </cell>
          <cell r="B1546">
            <v>0</v>
          </cell>
          <cell r="C1546">
            <v>0</v>
          </cell>
          <cell r="D1546">
            <v>0</v>
          </cell>
        </row>
        <row r="1547">
          <cell r="A1547">
            <v>0</v>
          </cell>
          <cell r="B1547">
            <v>0</v>
          </cell>
          <cell r="C1547">
            <v>0</v>
          </cell>
          <cell r="D1547">
            <v>0</v>
          </cell>
        </row>
        <row r="1548">
          <cell r="A1548">
            <v>24301</v>
          </cell>
          <cell r="B1548">
            <v>-1649869</v>
          </cell>
          <cell r="C1548">
            <v>-1611988</v>
          </cell>
          <cell r="D1548">
            <v>-1537760</v>
          </cell>
        </row>
        <row r="1549">
          <cell r="A1549">
            <v>24501</v>
          </cell>
          <cell r="B1549">
            <v>0</v>
          </cell>
          <cell r="C1549">
            <v>0</v>
          </cell>
          <cell r="D1549">
            <v>0</v>
          </cell>
        </row>
        <row r="1550">
          <cell r="A1550">
            <v>24299</v>
          </cell>
          <cell r="B1550">
            <v>0</v>
          </cell>
          <cell r="C1550">
            <v>0</v>
          </cell>
          <cell r="D1550">
            <v>-3263601</v>
          </cell>
        </row>
        <row r="1551">
          <cell r="A1551">
            <v>24507</v>
          </cell>
        </row>
        <row r="1552">
          <cell r="A1552">
            <v>24501</v>
          </cell>
          <cell r="B1552">
            <v>-484797</v>
          </cell>
          <cell r="C1552">
            <v>-242398</v>
          </cell>
          <cell r="D1552">
            <v>-55760</v>
          </cell>
        </row>
        <row r="1553">
          <cell r="A1553">
            <v>24502</v>
          </cell>
          <cell r="B1553">
            <v>0</v>
          </cell>
          <cell r="C1553">
            <v>0</v>
          </cell>
          <cell r="D1553">
            <v>0</v>
          </cell>
        </row>
        <row r="1554">
          <cell r="A1554">
            <v>24503</v>
          </cell>
          <cell r="B1554">
            <v>0</v>
          </cell>
          <cell r="C1554">
            <v>0</v>
          </cell>
          <cell r="D1554">
            <v>0</v>
          </cell>
        </row>
        <row r="1555">
          <cell r="A1555">
            <v>24504</v>
          </cell>
          <cell r="B1555">
            <v>0</v>
          </cell>
          <cell r="C1555">
            <v>0</v>
          </cell>
          <cell r="D1555">
            <v>0</v>
          </cell>
        </row>
        <row r="1556">
          <cell r="A1556">
            <v>24505</v>
          </cell>
          <cell r="B1556">
            <v>0</v>
          </cell>
          <cell r="C1556">
            <v>0</v>
          </cell>
          <cell r="D1556">
            <v>0</v>
          </cell>
        </row>
        <row r="1557">
          <cell r="A1557">
            <v>24506</v>
          </cell>
          <cell r="B1557">
            <v>0</v>
          </cell>
          <cell r="C1557">
            <v>0</v>
          </cell>
          <cell r="D1557">
            <v>0</v>
          </cell>
        </row>
        <row r="1558">
          <cell r="A1558">
            <v>24507</v>
          </cell>
          <cell r="B1558">
            <v>0</v>
          </cell>
          <cell r="C1558">
            <v>0</v>
          </cell>
          <cell r="D1558">
            <v>0</v>
          </cell>
        </row>
        <row r="1559">
          <cell r="A1559">
            <v>24508</v>
          </cell>
          <cell r="B1559">
            <v>0</v>
          </cell>
          <cell r="C1559">
            <v>0</v>
          </cell>
          <cell r="D1559">
            <v>0</v>
          </cell>
        </row>
        <row r="1560">
          <cell r="A1560">
            <v>24601</v>
          </cell>
          <cell r="B1560">
            <v>0</v>
          </cell>
          <cell r="C1560">
            <v>0</v>
          </cell>
          <cell r="D1560">
            <v>0</v>
          </cell>
        </row>
        <row r="1561">
          <cell r="A1561">
            <v>24602</v>
          </cell>
          <cell r="B1561">
            <v>0</v>
          </cell>
          <cell r="C1561">
            <v>0</v>
          </cell>
          <cell r="D1561">
            <v>0</v>
          </cell>
        </row>
        <row r="1562">
          <cell r="A1562">
            <v>24603</v>
          </cell>
          <cell r="B1562">
            <v>0</v>
          </cell>
          <cell r="C1562">
            <v>0</v>
          </cell>
          <cell r="D1562">
            <v>0</v>
          </cell>
        </row>
        <row r="1563">
          <cell r="A1563">
            <v>24604</v>
          </cell>
          <cell r="B1563">
            <v>0</v>
          </cell>
          <cell r="C1563">
            <v>0</v>
          </cell>
          <cell r="D1563">
            <v>0</v>
          </cell>
        </row>
        <row r="1564">
          <cell r="A1564">
            <v>24605</v>
          </cell>
          <cell r="B1564">
            <v>0</v>
          </cell>
          <cell r="C1564">
            <v>0</v>
          </cell>
          <cell r="D1564">
            <v>0</v>
          </cell>
        </row>
        <row r="1565">
          <cell r="A1565">
            <v>24606</v>
          </cell>
          <cell r="B1565">
            <v>0</v>
          </cell>
          <cell r="C1565">
            <v>0</v>
          </cell>
          <cell r="D1565">
            <v>0</v>
          </cell>
        </row>
        <row r="1566">
          <cell r="A1566">
            <v>24613</v>
          </cell>
          <cell r="B1566">
            <v>0</v>
          </cell>
          <cell r="C1566">
            <v>0</v>
          </cell>
          <cell r="D1566">
            <v>0</v>
          </cell>
        </row>
        <row r="1567">
          <cell r="A1567">
            <v>24616</v>
          </cell>
          <cell r="B1567">
            <v>0</v>
          </cell>
          <cell r="C1567">
            <v>0</v>
          </cell>
          <cell r="D1567">
            <v>0</v>
          </cell>
        </row>
        <row r="1568">
          <cell r="A1568">
            <v>24617</v>
          </cell>
          <cell r="B1568">
            <v>0</v>
          </cell>
          <cell r="C1568">
            <v>0</v>
          </cell>
          <cell r="D1568">
            <v>0</v>
          </cell>
        </row>
        <row r="1569">
          <cell r="A1569">
            <v>24619</v>
          </cell>
          <cell r="B1569">
            <v>0</v>
          </cell>
          <cell r="C1569">
            <v>0</v>
          </cell>
          <cell r="D1569">
            <v>0</v>
          </cell>
        </row>
        <row r="1570">
          <cell r="A1570">
            <v>24622</v>
          </cell>
          <cell r="B1570">
            <v>0</v>
          </cell>
          <cell r="C1570">
            <v>0</v>
          </cell>
          <cell r="D1570">
            <v>0</v>
          </cell>
        </row>
        <row r="1571">
          <cell r="A1571">
            <v>24625</v>
          </cell>
          <cell r="B1571">
            <v>0</v>
          </cell>
          <cell r="C1571">
            <v>0</v>
          </cell>
          <cell r="D1571">
            <v>0</v>
          </cell>
        </row>
        <row r="1572">
          <cell r="A1572">
            <v>24627</v>
          </cell>
          <cell r="B1572">
            <v>0</v>
          </cell>
          <cell r="C1572">
            <v>0</v>
          </cell>
          <cell r="D1572">
            <v>0</v>
          </cell>
        </row>
        <row r="1573">
          <cell r="A1573">
            <v>24628</v>
          </cell>
          <cell r="B1573">
            <v>0</v>
          </cell>
          <cell r="C1573">
            <v>0</v>
          </cell>
          <cell r="D1573">
            <v>0</v>
          </cell>
        </row>
        <row r="1574">
          <cell r="A1574">
            <v>24629</v>
          </cell>
          <cell r="B1574">
            <v>0</v>
          </cell>
          <cell r="C1574">
            <v>0</v>
          </cell>
          <cell r="D1574">
            <v>0</v>
          </cell>
        </row>
        <row r="1575">
          <cell r="A1575">
            <v>24632</v>
          </cell>
          <cell r="B1575">
            <v>0</v>
          </cell>
          <cell r="C1575">
            <v>0</v>
          </cell>
          <cell r="D1575">
            <v>0</v>
          </cell>
        </row>
        <row r="1576">
          <cell r="A1576">
            <v>24633</v>
          </cell>
          <cell r="B1576">
            <v>0</v>
          </cell>
          <cell r="C1576">
            <v>0</v>
          </cell>
          <cell r="D1576">
            <v>0</v>
          </cell>
        </row>
        <row r="1577">
          <cell r="A1577">
            <v>24635</v>
          </cell>
          <cell r="B1577">
            <v>0</v>
          </cell>
          <cell r="C1577">
            <v>0</v>
          </cell>
          <cell r="D1577">
            <v>0</v>
          </cell>
        </row>
        <row r="1578">
          <cell r="A1578">
            <v>24636</v>
          </cell>
          <cell r="B1578">
            <v>0</v>
          </cell>
          <cell r="C1578">
            <v>0</v>
          </cell>
          <cell r="D1578">
            <v>0</v>
          </cell>
        </row>
        <row r="1579">
          <cell r="A1579">
            <v>24637</v>
          </cell>
          <cell r="B1579">
            <v>0</v>
          </cell>
          <cell r="C1579">
            <v>0</v>
          </cell>
          <cell r="D1579">
            <v>0</v>
          </cell>
        </row>
        <row r="1580">
          <cell r="A1580">
            <v>24639</v>
          </cell>
          <cell r="B1580">
            <v>0</v>
          </cell>
          <cell r="C1580">
            <v>0</v>
          </cell>
          <cell r="D1580">
            <v>0</v>
          </cell>
        </row>
        <row r="1581">
          <cell r="A1581">
            <v>24641</v>
          </cell>
          <cell r="B1581">
            <v>0</v>
          </cell>
          <cell r="C1581">
            <v>0</v>
          </cell>
          <cell r="D1581">
            <v>0</v>
          </cell>
        </row>
        <row r="1582">
          <cell r="A1582">
            <v>24642</v>
          </cell>
          <cell r="B1582">
            <v>0</v>
          </cell>
          <cell r="C1582">
            <v>0</v>
          </cell>
          <cell r="D1582">
            <v>0</v>
          </cell>
        </row>
        <row r="1583">
          <cell r="A1583">
            <v>24643</v>
          </cell>
          <cell r="B1583">
            <v>0</v>
          </cell>
          <cell r="C1583">
            <v>0</v>
          </cell>
          <cell r="D1583">
            <v>0</v>
          </cell>
        </row>
        <row r="1584">
          <cell r="A1584">
            <v>24645</v>
          </cell>
          <cell r="B1584">
            <v>0</v>
          </cell>
          <cell r="C1584">
            <v>0</v>
          </cell>
          <cell r="D1584">
            <v>0</v>
          </cell>
        </row>
        <row r="1585">
          <cell r="A1585">
            <v>24648</v>
          </cell>
          <cell r="B1585">
            <v>0</v>
          </cell>
          <cell r="C1585">
            <v>0</v>
          </cell>
          <cell r="D1585">
            <v>0</v>
          </cell>
        </row>
        <row r="1586">
          <cell r="A1586">
            <v>24649</v>
          </cell>
          <cell r="B1586">
            <v>0</v>
          </cell>
          <cell r="C1586">
            <v>0</v>
          </cell>
          <cell r="D1586">
            <v>0</v>
          </cell>
        </row>
        <row r="1587">
          <cell r="A1587">
            <v>24650</v>
          </cell>
          <cell r="B1587">
            <v>0</v>
          </cell>
          <cell r="C1587">
            <v>0</v>
          </cell>
          <cell r="D1587">
            <v>0</v>
          </cell>
        </row>
        <row r="1588">
          <cell r="A1588">
            <v>24651</v>
          </cell>
          <cell r="B1588">
            <v>0</v>
          </cell>
          <cell r="C1588">
            <v>0</v>
          </cell>
          <cell r="D1588">
            <v>0</v>
          </cell>
        </row>
        <row r="1589">
          <cell r="A1589">
            <v>24652</v>
          </cell>
          <cell r="B1589">
            <v>0</v>
          </cell>
          <cell r="C1589">
            <v>0</v>
          </cell>
          <cell r="D1589">
            <v>0</v>
          </cell>
        </row>
        <row r="1590">
          <cell r="A1590">
            <v>24653</v>
          </cell>
          <cell r="B1590">
            <v>0</v>
          </cell>
          <cell r="C1590">
            <v>0</v>
          </cell>
          <cell r="D1590">
            <v>0</v>
          </cell>
        </row>
        <row r="1591">
          <cell r="A1591">
            <v>24656</v>
          </cell>
          <cell r="B1591">
            <v>0</v>
          </cell>
          <cell r="C1591">
            <v>0</v>
          </cell>
          <cell r="D1591">
            <v>0</v>
          </cell>
        </row>
        <row r="1592">
          <cell r="A1592">
            <v>24658</v>
          </cell>
          <cell r="B1592">
            <v>0</v>
          </cell>
          <cell r="C1592">
            <v>0</v>
          </cell>
          <cell r="D1592">
            <v>0</v>
          </cell>
        </row>
        <row r="1593">
          <cell r="A1593">
            <v>24659</v>
          </cell>
          <cell r="B1593">
            <v>0</v>
          </cell>
          <cell r="C1593">
            <v>0</v>
          </cell>
          <cell r="D1593">
            <v>0</v>
          </cell>
        </row>
        <row r="1594">
          <cell r="A1594">
            <v>24660</v>
          </cell>
          <cell r="B1594">
            <v>0</v>
          </cell>
          <cell r="C1594">
            <v>0</v>
          </cell>
          <cell r="D1594">
            <v>0</v>
          </cell>
        </row>
        <row r="1595">
          <cell r="A1595">
            <v>24662</v>
          </cell>
          <cell r="B1595">
            <v>0</v>
          </cell>
          <cell r="C1595">
            <v>0</v>
          </cell>
          <cell r="D1595">
            <v>0</v>
          </cell>
        </row>
        <row r="1596">
          <cell r="A1596">
            <v>24664</v>
          </cell>
          <cell r="B1596">
            <v>0</v>
          </cell>
          <cell r="C1596">
            <v>0</v>
          </cell>
          <cell r="D1596">
            <v>0</v>
          </cell>
        </row>
        <row r="1597">
          <cell r="A1597">
            <v>24701</v>
          </cell>
          <cell r="B1597">
            <v>0</v>
          </cell>
          <cell r="C1597">
            <v>0</v>
          </cell>
          <cell r="D1597">
            <v>0</v>
          </cell>
        </row>
        <row r="1598">
          <cell r="A1598">
            <v>24706</v>
          </cell>
          <cell r="B1598">
            <v>0</v>
          </cell>
          <cell r="C1598">
            <v>0</v>
          </cell>
          <cell r="D1598">
            <v>0</v>
          </cell>
        </row>
        <row r="1599">
          <cell r="A1599">
            <v>24710</v>
          </cell>
          <cell r="B1599">
            <v>0</v>
          </cell>
          <cell r="C1599">
            <v>0</v>
          </cell>
          <cell r="D1599">
            <v>0</v>
          </cell>
        </row>
        <row r="1600">
          <cell r="A1600">
            <v>24711</v>
          </cell>
          <cell r="B1600">
            <v>0</v>
          </cell>
          <cell r="C1600">
            <v>0</v>
          </cell>
          <cell r="D1600">
            <v>0</v>
          </cell>
        </row>
        <row r="1601">
          <cell r="A1601">
            <v>24713</v>
          </cell>
          <cell r="B1601">
            <v>0</v>
          </cell>
          <cell r="C1601">
            <v>0</v>
          </cell>
          <cell r="D1601">
            <v>0</v>
          </cell>
        </row>
        <row r="1602">
          <cell r="A1602">
            <v>24716</v>
          </cell>
          <cell r="B1602">
            <v>0</v>
          </cell>
          <cell r="C1602">
            <v>0</v>
          </cell>
          <cell r="D1602">
            <v>0</v>
          </cell>
        </row>
        <row r="1603">
          <cell r="A1603">
            <v>24715</v>
          </cell>
          <cell r="B1603">
            <v>0</v>
          </cell>
          <cell r="C1603">
            <v>0</v>
          </cell>
          <cell r="D1603">
            <v>0</v>
          </cell>
        </row>
        <row r="1604">
          <cell r="A1604">
            <v>24717</v>
          </cell>
          <cell r="B1604">
            <v>0</v>
          </cell>
          <cell r="C1604">
            <v>0</v>
          </cell>
          <cell r="D1604">
            <v>0</v>
          </cell>
        </row>
        <row r="1605">
          <cell r="A1605">
            <v>24719</v>
          </cell>
          <cell r="B1605">
            <v>0</v>
          </cell>
          <cell r="C1605">
            <v>0</v>
          </cell>
          <cell r="D1605">
            <v>0</v>
          </cell>
        </row>
        <row r="1606">
          <cell r="A1606">
            <v>24725</v>
          </cell>
          <cell r="B1606">
            <v>0</v>
          </cell>
          <cell r="C1606">
            <v>0</v>
          </cell>
          <cell r="D1606">
            <v>0</v>
          </cell>
        </row>
        <row r="1607">
          <cell r="A1607">
            <v>24726</v>
          </cell>
          <cell r="B1607">
            <v>0</v>
          </cell>
          <cell r="C1607">
            <v>0</v>
          </cell>
          <cell r="D1607">
            <v>0</v>
          </cell>
        </row>
        <row r="1608">
          <cell r="A1608">
            <v>24727</v>
          </cell>
          <cell r="B1608">
            <v>0</v>
          </cell>
          <cell r="C1608">
            <v>0</v>
          </cell>
          <cell r="D1608">
            <v>0</v>
          </cell>
        </row>
        <row r="1609">
          <cell r="A1609">
            <v>24729</v>
          </cell>
          <cell r="B1609">
            <v>0</v>
          </cell>
          <cell r="C1609">
            <v>0</v>
          </cell>
          <cell r="D1609">
            <v>0</v>
          </cell>
        </row>
        <row r="1610">
          <cell r="A1610">
            <v>24731</v>
          </cell>
          <cell r="B1610">
            <v>0</v>
          </cell>
          <cell r="C1610">
            <v>0</v>
          </cell>
          <cell r="D1610">
            <v>0</v>
          </cell>
        </row>
        <row r="1611">
          <cell r="A1611">
            <v>24737</v>
          </cell>
          <cell r="B1611">
            <v>0</v>
          </cell>
          <cell r="C1611">
            <v>0</v>
          </cell>
          <cell r="D1611">
            <v>0</v>
          </cell>
        </row>
        <row r="1612">
          <cell r="A1612">
            <v>24745</v>
          </cell>
          <cell r="B1612">
            <v>0</v>
          </cell>
          <cell r="C1612">
            <v>0</v>
          </cell>
          <cell r="D1612">
            <v>0</v>
          </cell>
        </row>
        <row r="1613">
          <cell r="A1613">
            <v>24748</v>
          </cell>
          <cell r="B1613">
            <v>0</v>
          </cell>
          <cell r="C1613">
            <v>0</v>
          </cell>
          <cell r="D1613">
            <v>0</v>
          </cell>
        </row>
        <row r="1614">
          <cell r="A1614">
            <v>24750</v>
          </cell>
          <cell r="B1614">
            <v>0</v>
          </cell>
          <cell r="C1614">
            <v>0</v>
          </cell>
          <cell r="D1614">
            <v>0</v>
          </cell>
        </row>
        <row r="1615">
          <cell r="A1615">
            <v>24751</v>
          </cell>
          <cell r="B1615">
            <v>0</v>
          </cell>
          <cell r="C1615">
            <v>0</v>
          </cell>
          <cell r="D1615">
            <v>0</v>
          </cell>
        </row>
        <row r="1616">
          <cell r="A1616">
            <v>24752</v>
          </cell>
          <cell r="B1616">
            <v>0</v>
          </cell>
          <cell r="C1616">
            <v>0</v>
          </cell>
          <cell r="D1616">
            <v>0</v>
          </cell>
        </row>
        <row r="1617">
          <cell r="A1617">
            <v>24753</v>
          </cell>
          <cell r="B1617">
            <v>0</v>
          </cell>
          <cell r="C1617">
            <v>0</v>
          </cell>
          <cell r="D1617">
            <v>0</v>
          </cell>
        </row>
        <row r="1618">
          <cell r="A1618">
            <v>24758</v>
          </cell>
          <cell r="B1618">
            <v>0</v>
          </cell>
          <cell r="C1618">
            <v>0</v>
          </cell>
          <cell r="D1618">
            <v>0</v>
          </cell>
        </row>
        <row r="1619">
          <cell r="A1619">
            <v>24759</v>
          </cell>
          <cell r="B1619">
            <v>0</v>
          </cell>
          <cell r="C1619">
            <v>0</v>
          </cell>
          <cell r="D1619">
            <v>0</v>
          </cell>
        </row>
        <row r="1620">
          <cell r="A1620">
            <v>24760</v>
          </cell>
          <cell r="B1620">
            <v>0</v>
          </cell>
          <cell r="C1620">
            <v>0</v>
          </cell>
          <cell r="D1620">
            <v>0</v>
          </cell>
        </row>
        <row r="1621">
          <cell r="A1621">
            <v>24764</v>
          </cell>
          <cell r="B1621">
            <v>0</v>
          </cell>
          <cell r="C1621">
            <v>0</v>
          </cell>
          <cell r="D1621">
            <v>0</v>
          </cell>
        </row>
        <row r="1622">
          <cell r="A1622">
            <v>24813</v>
          </cell>
          <cell r="B1622">
            <v>0</v>
          </cell>
          <cell r="C1622">
            <v>0</v>
          </cell>
          <cell r="D1622">
            <v>0</v>
          </cell>
        </row>
        <row r="1623">
          <cell r="A1623">
            <v>24829</v>
          </cell>
          <cell r="B1623">
            <v>0</v>
          </cell>
          <cell r="C1623">
            <v>0</v>
          </cell>
          <cell r="D1623">
            <v>0</v>
          </cell>
        </row>
        <row r="1624">
          <cell r="A1624">
            <v>24852</v>
          </cell>
          <cell r="B1624">
            <v>0</v>
          </cell>
          <cell r="C1624">
            <v>0</v>
          </cell>
          <cell r="D1624">
            <v>0</v>
          </cell>
        </row>
        <row r="1625">
          <cell r="A1625">
            <v>24853</v>
          </cell>
          <cell r="B1625">
            <v>0</v>
          </cell>
          <cell r="C1625">
            <v>0</v>
          </cell>
          <cell r="D1625">
            <v>0</v>
          </cell>
        </row>
        <row r="1626">
          <cell r="A1626">
            <v>24913</v>
          </cell>
          <cell r="B1626">
            <v>0</v>
          </cell>
          <cell r="C1626">
            <v>0</v>
          </cell>
          <cell r="D1626">
            <v>0</v>
          </cell>
        </row>
        <row r="1627">
          <cell r="A1627">
            <v>24916</v>
          </cell>
          <cell r="B1627">
            <v>0</v>
          </cell>
          <cell r="C1627">
            <v>0</v>
          </cell>
          <cell r="D1627">
            <v>0</v>
          </cell>
        </row>
        <row r="1628">
          <cell r="A1628">
            <v>24919</v>
          </cell>
          <cell r="B1628">
            <v>0</v>
          </cell>
          <cell r="C1628">
            <v>0</v>
          </cell>
          <cell r="D1628">
            <v>0</v>
          </cell>
        </row>
        <row r="1629">
          <cell r="A1629">
            <v>24929</v>
          </cell>
          <cell r="B1629">
            <v>0</v>
          </cell>
          <cell r="C1629">
            <v>0</v>
          </cell>
          <cell r="D1629">
            <v>0</v>
          </cell>
        </row>
        <row r="1630">
          <cell r="A1630">
            <v>24951</v>
          </cell>
          <cell r="B1630">
            <v>0</v>
          </cell>
          <cell r="C1630">
            <v>0</v>
          </cell>
          <cell r="D1630">
            <v>0</v>
          </cell>
        </row>
        <row r="1631">
          <cell r="A1631">
            <v>24952</v>
          </cell>
          <cell r="B1631">
            <v>0</v>
          </cell>
          <cell r="C1631">
            <v>0</v>
          </cell>
          <cell r="D1631">
            <v>0</v>
          </cell>
        </row>
        <row r="1632">
          <cell r="A1632">
            <v>24953</v>
          </cell>
          <cell r="B1632">
            <v>0</v>
          </cell>
          <cell r="C1632">
            <v>0</v>
          </cell>
          <cell r="D1632">
            <v>0</v>
          </cell>
        </row>
        <row r="1633">
          <cell r="A1633">
            <v>24958</v>
          </cell>
          <cell r="B1633">
            <v>0</v>
          </cell>
          <cell r="C1633">
            <v>0</v>
          </cell>
          <cell r="D1633">
            <v>0</v>
          </cell>
        </row>
        <row r="1634">
          <cell r="A1634">
            <v>25301</v>
          </cell>
          <cell r="B1634">
            <v>-1328257</v>
          </cell>
          <cell r="C1634">
            <v>-1195977</v>
          </cell>
          <cell r="D1634">
            <v>-777574</v>
          </cell>
        </row>
        <row r="1635">
          <cell r="A1635">
            <v>25302</v>
          </cell>
          <cell r="B1635">
            <v>-14566381</v>
          </cell>
          <cell r="C1635">
            <v>-14416338</v>
          </cell>
          <cell r="D1635">
            <v>-16205271</v>
          </cell>
        </row>
        <row r="1636">
          <cell r="A1636">
            <v>25303</v>
          </cell>
          <cell r="B1636">
            <v>0</v>
          </cell>
          <cell r="C1636">
            <v>0</v>
          </cell>
          <cell r="D1636">
            <v>0</v>
          </cell>
        </row>
        <row r="1637">
          <cell r="A1637">
            <v>25304</v>
          </cell>
          <cell r="B1637">
            <v>-2669433</v>
          </cell>
          <cell r="C1637">
            <v>-2719135</v>
          </cell>
          <cell r="D1637">
            <v>-1291217</v>
          </cell>
        </row>
        <row r="1638">
          <cell r="A1638">
            <v>25305</v>
          </cell>
          <cell r="B1638">
            <v>0</v>
          </cell>
          <cell r="C1638">
            <v>0</v>
          </cell>
          <cell r="D1638">
            <v>0</v>
          </cell>
        </row>
        <row r="1639">
          <cell r="A1639">
            <v>25306</v>
          </cell>
          <cell r="B1639">
            <v>0</v>
          </cell>
          <cell r="C1639">
            <v>0</v>
          </cell>
          <cell r="D1639">
            <v>0</v>
          </cell>
        </row>
        <row r="1640">
          <cell r="A1640">
            <v>25307</v>
          </cell>
          <cell r="B1640">
            <v>0</v>
          </cell>
          <cell r="C1640">
            <v>0</v>
          </cell>
          <cell r="D1640">
            <v>0</v>
          </cell>
        </row>
        <row r="1641">
          <cell r="A1641">
            <v>25308</v>
          </cell>
          <cell r="B1641">
            <v>0</v>
          </cell>
          <cell r="C1641">
            <v>0</v>
          </cell>
          <cell r="D1641">
            <v>0</v>
          </cell>
        </row>
        <row r="1642">
          <cell r="A1642">
            <v>25309</v>
          </cell>
          <cell r="B1642">
            <v>-9093</v>
          </cell>
          <cell r="C1642">
            <v>-13584</v>
          </cell>
          <cell r="D1642">
            <v>-51276</v>
          </cell>
        </row>
        <row r="1643">
          <cell r="A1643">
            <v>25310</v>
          </cell>
          <cell r="B1643">
            <v>0</v>
          </cell>
          <cell r="C1643">
            <v>0</v>
          </cell>
          <cell r="D1643">
            <v>0</v>
          </cell>
        </row>
        <row r="1644">
          <cell r="A1644">
            <v>25311</v>
          </cell>
          <cell r="B1644">
            <v>0</v>
          </cell>
          <cell r="C1644">
            <v>0</v>
          </cell>
          <cell r="D1644">
            <v>0</v>
          </cell>
        </row>
        <row r="1645">
          <cell r="A1645">
            <v>25312</v>
          </cell>
          <cell r="B1645">
            <v>0</v>
          </cell>
          <cell r="C1645">
            <v>0</v>
          </cell>
          <cell r="D1645">
            <v>0</v>
          </cell>
        </row>
        <row r="1646">
          <cell r="A1646">
            <v>25313</v>
          </cell>
          <cell r="B1646">
            <v>0</v>
          </cell>
          <cell r="C1646">
            <v>0</v>
          </cell>
          <cell r="D1646">
            <v>0</v>
          </cell>
        </row>
        <row r="1647">
          <cell r="A1647">
            <v>25314</v>
          </cell>
          <cell r="B1647">
            <v>0</v>
          </cell>
          <cell r="C1647">
            <v>0</v>
          </cell>
          <cell r="D1647">
            <v>0</v>
          </cell>
        </row>
        <row r="1648">
          <cell r="A1648">
            <v>25315</v>
          </cell>
          <cell r="B1648">
            <v>0</v>
          </cell>
          <cell r="C1648">
            <v>0</v>
          </cell>
          <cell r="D1648">
            <v>0</v>
          </cell>
        </row>
        <row r="1649">
          <cell r="A1649">
            <v>25316</v>
          </cell>
          <cell r="B1649">
            <v>0</v>
          </cell>
          <cell r="C1649">
            <v>0</v>
          </cell>
          <cell r="D1649">
            <v>0</v>
          </cell>
        </row>
        <row r="1650">
          <cell r="A1650">
            <v>25317</v>
          </cell>
          <cell r="B1650">
            <v>0</v>
          </cell>
          <cell r="C1650">
            <v>0</v>
          </cell>
          <cell r="D1650">
            <v>0</v>
          </cell>
        </row>
        <row r="1651">
          <cell r="A1651">
            <v>25318</v>
          </cell>
          <cell r="B1651">
            <v>0</v>
          </cell>
          <cell r="C1651">
            <v>0</v>
          </cell>
          <cell r="D1651">
            <v>0</v>
          </cell>
        </row>
        <row r="1652">
          <cell r="A1652">
            <v>25319</v>
          </cell>
          <cell r="B1652">
            <v>0</v>
          </cell>
          <cell r="C1652">
            <v>0</v>
          </cell>
          <cell r="D1652">
            <v>0</v>
          </cell>
        </row>
        <row r="1653">
          <cell r="A1653">
            <v>25320</v>
          </cell>
          <cell r="B1653">
            <v>-1640863</v>
          </cell>
          <cell r="C1653">
            <v>-1508353</v>
          </cell>
          <cell r="D1653">
            <v>-1596357</v>
          </cell>
        </row>
        <row r="1654">
          <cell r="A1654">
            <v>25321</v>
          </cell>
          <cell r="B1654">
            <v>0</v>
          </cell>
          <cell r="C1654">
            <v>0</v>
          </cell>
          <cell r="D1654">
            <v>0</v>
          </cell>
        </row>
        <row r="1655">
          <cell r="A1655">
            <v>25322</v>
          </cell>
          <cell r="B1655">
            <v>0</v>
          </cell>
          <cell r="C1655">
            <v>0</v>
          </cell>
          <cell r="D1655">
            <v>0</v>
          </cell>
        </row>
        <row r="1656">
          <cell r="A1656">
            <v>25323</v>
          </cell>
          <cell r="B1656">
            <v>0</v>
          </cell>
          <cell r="C1656">
            <v>0</v>
          </cell>
          <cell r="D1656">
            <v>0</v>
          </cell>
        </row>
        <row r="1657">
          <cell r="A1657">
            <v>25324</v>
          </cell>
          <cell r="B1657">
            <v>2669433</v>
          </cell>
          <cell r="C1657">
            <v>2719135</v>
          </cell>
          <cell r="D1657">
            <v>1291217</v>
          </cell>
        </row>
        <row r="1658">
          <cell r="A1658">
            <v>25325</v>
          </cell>
          <cell r="B1658">
            <v>0</v>
          </cell>
          <cell r="C1658">
            <v>0</v>
          </cell>
          <cell r="D1658">
            <v>0</v>
          </cell>
        </row>
        <row r="1659">
          <cell r="A1659">
            <v>25326</v>
          </cell>
          <cell r="B1659">
            <v>-3382550</v>
          </cell>
          <cell r="C1659">
            <v>-5276936</v>
          </cell>
          <cell r="D1659">
            <v>-4542126</v>
          </cell>
        </row>
        <row r="1660">
          <cell r="A1660">
            <v>25327</v>
          </cell>
          <cell r="B1660">
            <v>0</v>
          </cell>
          <cell r="C1660">
            <v>0</v>
          </cell>
          <cell r="D1660">
            <v>0</v>
          </cell>
        </row>
        <row r="1661">
          <cell r="A1661">
            <v>25328</v>
          </cell>
          <cell r="B1661">
            <v>0</v>
          </cell>
          <cell r="C1661">
            <v>0</v>
          </cell>
          <cell r="D1661">
            <v>0</v>
          </cell>
        </row>
        <row r="1662">
          <cell r="A1662">
            <v>25330</v>
          </cell>
          <cell r="B1662">
            <v>0</v>
          </cell>
          <cell r="C1662">
            <v>0</v>
          </cell>
          <cell r="D1662">
            <v>0</v>
          </cell>
        </row>
        <row r="1663">
          <cell r="A1663">
            <v>25331</v>
          </cell>
          <cell r="B1663">
            <v>0</v>
          </cell>
          <cell r="C1663">
            <v>0</v>
          </cell>
          <cell r="D1663">
            <v>0</v>
          </cell>
        </row>
        <row r="1664">
          <cell r="A1664">
            <v>25332</v>
          </cell>
          <cell r="B1664">
            <v>0</v>
          </cell>
          <cell r="C1664">
            <v>0</v>
          </cell>
          <cell r="D1664">
            <v>0</v>
          </cell>
        </row>
        <row r="1665">
          <cell r="A1665">
            <v>25333</v>
          </cell>
          <cell r="B1665">
            <v>0</v>
          </cell>
          <cell r="C1665">
            <v>0</v>
          </cell>
          <cell r="D1665">
            <v>-981431</v>
          </cell>
        </row>
        <row r="1666">
          <cell r="A1666">
            <v>25334</v>
          </cell>
          <cell r="B1666">
            <v>0</v>
          </cell>
          <cell r="C1666">
            <v>0</v>
          </cell>
          <cell r="D1666">
            <v>0</v>
          </cell>
        </row>
        <row r="1667">
          <cell r="A1667">
            <v>25335</v>
          </cell>
          <cell r="B1667">
            <v>0</v>
          </cell>
          <cell r="C1667">
            <v>0</v>
          </cell>
          <cell r="D1667">
            <v>0</v>
          </cell>
        </row>
        <row r="1668">
          <cell r="A1668">
            <v>25336</v>
          </cell>
          <cell r="B1668">
            <v>0</v>
          </cell>
          <cell r="C1668">
            <v>0</v>
          </cell>
          <cell r="D1668">
            <v>0</v>
          </cell>
        </row>
        <row r="1669">
          <cell r="A1669">
            <v>25337</v>
          </cell>
          <cell r="B1669">
            <v>0</v>
          </cell>
          <cell r="C1669">
            <v>0</v>
          </cell>
          <cell r="D1669">
            <v>0</v>
          </cell>
        </row>
        <row r="1670">
          <cell r="A1670">
            <v>25338</v>
          </cell>
          <cell r="B1670">
            <v>0</v>
          </cell>
          <cell r="C1670">
            <v>0</v>
          </cell>
          <cell r="D1670">
            <v>0</v>
          </cell>
        </row>
        <row r="1671">
          <cell r="A1671">
            <v>25339</v>
          </cell>
          <cell r="B1671">
            <v>0</v>
          </cell>
          <cell r="C1671">
            <v>0</v>
          </cell>
          <cell r="D1671">
            <v>0</v>
          </cell>
        </row>
        <row r="1672">
          <cell r="A1672">
            <v>25340</v>
          </cell>
          <cell r="B1672">
            <v>0</v>
          </cell>
          <cell r="C1672">
            <v>0</v>
          </cell>
          <cell r="D1672">
            <v>0</v>
          </cell>
        </row>
        <row r="1673">
          <cell r="A1673">
            <v>25341</v>
          </cell>
          <cell r="B1673">
            <v>0</v>
          </cell>
          <cell r="C1673">
            <v>0</v>
          </cell>
          <cell r="D1673">
            <v>0</v>
          </cell>
        </row>
        <row r="1674">
          <cell r="A1674">
            <v>25342</v>
          </cell>
          <cell r="B1674">
            <v>0</v>
          </cell>
          <cell r="C1674">
            <v>0</v>
          </cell>
          <cell r="D1674">
            <v>0</v>
          </cell>
        </row>
        <row r="1675">
          <cell r="A1675">
            <v>25343</v>
          </cell>
          <cell r="B1675">
            <v>0</v>
          </cell>
          <cell r="C1675">
            <v>0</v>
          </cell>
          <cell r="D1675">
            <v>0</v>
          </cell>
        </row>
        <row r="1676">
          <cell r="A1676">
            <v>25344</v>
          </cell>
          <cell r="B1676">
            <v>0</v>
          </cell>
          <cell r="C1676">
            <v>0</v>
          </cell>
          <cell r="D1676">
            <v>0</v>
          </cell>
        </row>
        <row r="1677">
          <cell r="A1677">
            <v>25345</v>
          </cell>
          <cell r="B1677">
            <v>0</v>
          </cell>
          <cell r="C1677">
            <v>0</v>
          </cell>
          <cell r="D1677">
            <v>0</v>
          </cell>
        </row>
        <row r="1678">
          <cell r="A1678">
            <v>25346</v>
          </cell>
          <cell r="B1678">
            <v>0</v>
          </cell>
          <cell r="C1678">
            <v>0</v>
          </cell>
          <cell r="D1678">
            <v>0</v>
          </cell>
        </row>
        <row r="1679">
          <cell r="A1679">
            <v>25347</v>
          </cell>
          <cell r="B1679">
            <v>0</v>
          </cell>
          <cell r="C1679">
            <v>0</v>
          </cell>
          <cell r="D1679">
            <v>0</v>
          </cell>
        </row>
        <row r="1680">
          <cell r="A1680">
            <v>25348</v>
          </cell>
          <cell r="B1680">
            <v>0</v>
          </cell>
          <cell r="C1680">
            <v>0</v>
          </cell>
          <cell r="D1680">
            <v>0</v>
          </cell>
        </row>
        <row r="1681">
          <cell r="A1681">
            <v>25349</v>
          </cell>
          <cell r="B1681">
            <v>0</v>
          </cell>
          <cell r="C1681">
            <v>0</v>
          </cell>
          <cell r="D1681">
            <v>0</v>
          </cell>
        </row>
        <row r="1682">
          <cell r="A1682">
            <v>25350</v>
          </cell>
          <cell r="B1682">
            <v>0</v>
          </cell>
          <cell r="C1682">
            <v>0</v>
          </cell>
          <cell r="D1682">
            <v>0</v>
          </cell>
        </row>
        <row r="1683">
          <cell r="A1683">
            <v>25351</v>
          </cell>
          <cell r="B1683">
            <v>0</v>
          </cell>
          <cell r="C1683">
            <v>0</v>
          </cell>
          <cell r="D1683">
            <v>0</v>
          </cell>
        </row>
        <row r="1684">
          <cell r="A1684">
            <v>25352</v>
          </cell>
          <cell r="B1684">
            <v>0</v>
          </cell>
          <cell r="C1684">
            <v>0</v>
          </cell>
          <cell r="D1684">
            <v>0</v>
          </cell>
        </row>
        <row r="1685">
          <cell r="A1685">
            <v>25353</v>
          </cell>
          <cell r="B1685">
            <v>0</v>
          </cell>
          <cell r="C1685">
            <v>0</v>
          </cell>
          <cell r="D1685">
            <v>0</v>
          </cell>
        </row>
        <row r="1686">
          <cell r="A1686">
            <v>25354</v>
          </cell>
          <cell r="B1686">
            <v>0</v>
          </cell>
          <cell r="C1686">
            <v>0</v>
          </cell>
          <cell r="D1686">
            <v>0</v>
          </cell>
        </row>
        <row r="1687">
          <cell r="A1687">
            <v>25355</v>
          </cell>
          <cell r="B1687">
            <v>0</v>
          </cell>
          <cell r="C1687">
            <v>0</v>
          </cell>
          <cell r="D1687">
            <v>0</v>
          </cell>
        </row>
        <row r="1688">
          <cell r="A1688">
            <v>25356</v>
          </cell>
          <cell r="B1688">
            <v>0</v>
          </cell>
          <cell r="C1688">
            <v>0</v>
          </cell>
          <cell r="D1688">
            <v>0</v>
          </cell>
        </row>
        <row r="1689">
          <cell r="A1689">
            <v>25358</v>
          </cell>
          <cell r="B1689">
            <v>0</v>
          </cell>
          <cell r="C1689">
            <v>0</v>
          </cell>
          <cell r="D1689">
            <v>0</v>
          </cell>
        </row>
        <row r="1690">
          <cell r="A1690">
            <v>25359</v>
          </cell>
          <cell r="B1690">
            <v>0</v>
          </cell>
          <cell r="C1690">
            <v>0</v>
          </cell>
          <cell r="D1690">
            <v>0</v>
          </cell>
        </row>
        <row r="1691">
          <cell r="A1691">
            <v>25360</v>
          </cell>
          <cell r="B1691">
            <v>0</v>
          </cell>
          <cell r="C1691">
            <v>0</v>
          </cell>
          <cell r="D1691">
            <v>0</v>
          </cell>
        </row>
        <row r="1692">
          <cell r="A1692">
            <v>25361</v>
          </cell>
          <cell r="B1692">
            <v>0</v>
          </cell>
          <cell r="C1692">
            <v>0</v>
          </cell>
          <cell r="D1692">
            <v>0</v>
          </cell>
        </row>
        <row r="1693">
          <cell r="A1693">
            <v>25362</v>
          </cell>
          <cell r="B1693">
            <v>0</v>
          </cell>
          <cell r="C1693">
            <v>0</v>
          </cell>
          <cell r="D1693">
            <v>0</v>
          </cell>
        </row>
        <row r="1694">
          <cell r="A1694">
            <v>25363</v>
          </cell>
          <cell r="B1694">
            <v>0</v>
          </cell>
          <cell r="C1694">
            <v>0</v>
          </cell>
          <cell r="D1694">
            <v>0</v>
          </cell>
        </row>
        <row r="1695">
          <cell r="A1695">
            <v>25364</v>
          </cell>
          <cell r="B1695">
            <v>0</v>
          </cell>
          <cell r="C1695">
            <v>0</v>
          </cell>
          <cell r="D1695">
            <v>0</v>
          </cell>
        </row>
        <row r="1696">
          <cell r="A1696">
            <v>25365</v>
          </cell>
          <cell r="B1696">
            <v>-573869</v>
          </cell>
          <cell r="C1696">
            <v>-569796</v>
          </cell>
          <cell r="D1696">
            <v>-511961</v>
          </cell>
        </row>
        <row r="1697">
          <cell r="A1697">
            <v>25370</v>
          </cell>
          <cell r="B1697">
            <v>0</v>
          </cell>
          <cell r="C1697">
            <v>0</v>
          </cell>
          <cell r="D1697">
            <v>0</v>
          </cell>
        </row>
        <row r="1698">
          <cell r="A1698">
            <v>25371</v>
          </cell>
          <cell r="B1698">
            <v>0</v>
          </cell>
          <cell r="C1698">
            <v>0</v>
          </cell>
          <cell r="D1698">
            <v>0</v>
          </cell>
        </row>
        <row r="1699">
          <cell r="A1699">
            <v>25372</v>
          </cell>
          <cell r="B1699">
            <v>0</v>
          </cell>
          <cell r="C1699">
            <v>0</v>
          </cell>
          <cell r="D1699">
            <v>0</v>
          </cell>
        </row>
        <row r="1700">
          <cell r="A1700">
            <v>25373</v>
          </cell>
          <cell r="B1700">
            <v>0</v>
          </cell>
          <cell r="C1700">
            <v>0</v>
          </cell>
          <cell r="D1700">
            <v>0</v>
          </cell>
        </row>
        <row r="1701">
          <cell r="A1701">
            <v>25374</v>
          </cell>
          <cell r="B1701">
            <v>0</v>
          </cell>
          <cell r="C1701">
            <v>0</v>
          </cell>
          <cell r="D1701">
            <v>0</v>
          </cell>
        </row>
        <row r="1702">
          <cell r="A1702">
            <v>25375</v>
          </cell>
          <cell r="B1702">
            <v>0</v>
          </cell>
          <cell r="C1702">
            <v>0</v>
          </cell>
          <cell r="D1702">
            <v>0</v>
          </cell>
        </row>
        <row r="1703">
          <cell r="A1703">
            <v>25377</v>
          </cell>
          <cell r="B1703">
            <v>0</v>
          </cell>
          <cell r="C1703">
            <v>0</v>
          </cell>
          <cell r="D1703">
            <v>0</v>
          </cell>
        </row>
        <row r="1704">
          <cell r="A1704">
            <v>25378</v>
          </cell>
          <cell r="B1704">
            <v>0</v>
          </cell>
          <cell r="C1704">
            <v>0</v>
          </cell>
          <cell r="D1704">
            <v>0</v>
          </cell>
        </row>
        <row r="1705">
          <cell r="A1705">
            <v>25379</v>
          </cell>
          <cell r="B1705">
            <v>0</v>
          </cell>
          <cell r="C1705">
            <v>0</v>
          </cell>
          <cell r="D1705">
            <v>0</v>
          </cell>
        </row>
        <row r="1706">
          <cell r="A1706">
            <v>25380</v>
          </cell>
          <cell r="B1706">
            <v>0</v>
          </cell>
          <cell r="C1706">
            <v>0</v>
          </cell>
          <cell r="D1706">
            <v>0</v>
          </cell>
        </row>
        <row r="1707">
          <cell r="A1707">
            <v>25381</v>
          </cell>
          <cell r="B1707">
            <v>0</v>
          </cell>
          <cell r="C1707">
            <v>0</v>
          </cell>
          <cell r="D1707">
            <v>0</v>
          </cell>
        </row>
        <row r="1708">
          <cell r="A1708">
            <v>25382</v>
          </cell>
          <cell r="B1708">
            <v>0</v>
          </cell>
          <cell r="C1708">
            <v>0</v>
          </cell>
          <cell r="D1708">
            <v>0</v>
          </cell>
        </row>
        <row r="1709">
          <cell r="A1709">
            <v>25383</v>
          </cell>
          <cell r="B1709">
            <v>0</v>
          </cell>
          <cell r="C1709">
            <v>0</v>
          </cell>
          <cell r="D1709">
            <v>0</v>
          </cell>
        </row>
        <row r="1710">
          <cell r="A1710">
            <v>25384</v>
          </cell>
          <cell r="B1710">
            <v>0</v>
          </cell>
          <cell r="C1710">
            <v>0</v>
          </cell>
          <cell r="D1710">
            <v>0</v>
          </cell>
        </row>
        <row r="1711">
          <cell r="A1711">
            <v>25385</v>
          </cell>
          <cell r="B1711">
            <v>0</v>
          </cell>
          <cell r="C1711">
            <v>0</v>
          </cell>
          <cell r="D1711">
            <v>0</v>
          </cell>
        </row>
        <row r="1712">
          <cell r="A1712">
            <v>25386</v>
          </cell>
          <cell r="B1712">
            <v>0</v>
          </cell>
          <cell r="C1712">
            <v>0</v>
          </cell>
          <cell r="D1712">
            <v>0</v>
          </cell>
        </row>
        <row r="1713">
          <cell r="A1713">
            <v>25387</v>
          </cell>
          <cell r="B1713">
            <v>0</v>
          </cell>
          <cell r="C1713">
            <v>0</v>
          </cell>
          <cell r="D1713">
            <v>0</v>
          </cell>
        </row>
        <row r="1714">
          <cell r="A1714">
            <v>25388</v>
          </cell>
          <cell r="B1714">
            <v>0</v>
          </cell>
          <cell r="C1714">
            <v>0</v>
          </cell>
          <cell r="D1714">
            <v>0</v>
          </cell>
        </row>
        <row r="1715">
          <cell r="A1715">
            <v>25389</v>
          </cell>
          <cell r="B1715">
            <v>0</v>
          </cell>
          <cell r="C1715">
            <v>0</v>
          </cell>
          <cell r="D1715">
            <v>0</v>
          </cell>
        </row>
        <row r="1716">
          <cell r="A1716">
            <v>25390</v>
          </cell>
          <cell r="B1716">
            <v>0</v>
          </cell>
          <cell r="C1716">
            <v>0</v>
          </cell>
          <cell r="D1716">
            <v>0</v>
          </cell>
        </row>
        <row r="1717">
          <cell r="A1717">
            <v>25391</v>
          </cell>
          <cell r="B1717">
            <v>0</v>
          </cell>
          <cell r="C1717">
            <v>0</v>
          </cell>
          <cell r="D1717">
            <v>0</v>
          </cell>
        </row>
        <row r="1718">
          <cell r="A1718">
            <v>25392</v>
          </cell>
          <cell r="B1718">
            <v>0</v>
          </cell>
          <cell r="C1718">
            <v>0</v>
          </cell>
          <cell r="D1718">
            <v>0</v>
          </cell>
        </row>
        <row r="1719">
          <cell r="A1719">
            <v>25393</v>
          </cell>
          <cell r="B1719">
            <v>0</v>
          </cell>
          <cell r="C1719">
            <v>0</v>
          </cell>
          <cell r="D1719">
            <v>0</v>
          </cell>
        </row>
        <row r="1720">
          <cell r="A1720">
            <v>25394</v>
          </cell>
          <cell r="B1720">
            <v>0</v>
          </cell>
          <cell r="C1720">
            <v>0</v>
          </cell>
          <cell r="D1720">
            <v>0</v>
          </cell>
        </row>
        <row r="1721">
          <cell r="A1721">
            <v>25395</v>
          </cell>
          <cell r="B1721">
            <v>0</v>
          </cell>
          <cell r="C1721">
            <v>0</v>
          </cell>
          <cell r="D1721">
            <v>0</v>
          </cell>
        </row>
        <row r="1722">
          <cell r="A1722">
            <v>25396</v>
          </cell>
          <cell r="B1722">
            <v>0</v>
          </cell>
          <cell r="C1722">
            <v>0</v>
          </cell>
          <cell r="D1722">
            <v>0</v>
          </cell>
        </row>
        <row r="1723">
          <cell r="A1723">
            <v>25398</v>
          </cell>
          <cell r="B1723">
            <v>0</v>
          </cell>
          <cell r="C1723">
            <v>0</v>
          </cell>
          <cell r="D1723">
            <v>0</v>
          </cell>
        </row>
        <row r="1724">
          <cell r="A1724">
            <v>25400</v>
          </cell>
          <cell r="B1724">
            <v>-610991774</v>
          </cell>
          <cell r="C1724">
            <v>-614844270</v>
          </cell>
          <cell r="D1724">
            <v>-624699185</v>
          </cell>
        </row>
        <row r="1725">
          <cell r="A1725">
            <v>25401</v>
          </cell>
          <cell r="B1725">
            <v>-34270</v>
          </cell>
          <cell r="C1725">
            <v>-34270</v>
          </cell>
          <cell r="D1725">
            <v>-34288</v>
          </cell>
        </row>
        <row r="1726">
          <cell r="A1726">
            <v>25431</v>
          </cell>
          <cell r="B1726">
            <v>0</v>
          </cell>
          <cell r="C1726">
            <v>0</v>
          </cell>
          <cell r="D1726">
            <v>0</v>
          </cell>
        </row>
        <row r="1727">
          <cell r="A1727">
            <v>25432</v>
          </cell>
          <cell r="B1727">
            <v>-15302002</v>
          </cell>
          <cell r="C1727">
            <v>-15173486</v>
          </cell>
          <cell r="D1727">
            <v>-7802782</v>
          </cell>
        </row>
        <row r="1728">
          <cell r="A1728">
            <v>25433</v>
          </cell>
          <cell r="B1728">
            <v>-29755871</v>
          </cell>
          <cell r="C1728">
            <v>-25971875</v>
          </cell>
          <cell r="D1728">
            <v>-5293627</v>
          </cell>
        </row>
        <row r="1729">
          <cell r="A1729">
            <v>25434</v>
          </cell>
          <cell r="B1729">
            <v>-2536839</v>
          </cell>
          <cell r="C1729">
            <v>-2438743</v>
          </cell>
          <cell r="D1729">
            <v>-375191</v>
          </cell>
        </row>
        <row r="1730">
          <cell r="A1730">
            <v>25435</v>
          </cell>
          <cell r="B1730">
            <v>0</v>
          </cell>
          <cell r="C1730">
            <v>0</v>
          </cell>
          <cell r="D1730">
            <v>0</v>
          </cell>
        </row>
        <row r="1731">
          <cell r="A1731">
            <v>25438</v>
          </cell>
          <cell r="B1731">
            <v>-7022757</v>
          </cell>
          <cell r="C1731">
            <v>-7951313</v>
          </cell>
          <cell r="D1731">
            <v>-11441934</v>
          </cell>
        </row>
        <row r="1732">
          <cell r="A1732">
            <v>25441</v>
          </cell>
          <cell r="B1732">
            <v>0</v>
          </cell>
          <cell r="C1732">
            <v>0</v>
          </cell>
          <cell r="D1732">
            <v>0</v>
          </cell>
        </row>
        <row r="1733">
          <cell r="A1733">
            <v>25442</v>
          </cell>
          <cell r="B1733">
            <v>0</v>
          </cell>
          <cell r="C1733">
            <v>0</v>
          </cell>
          <cell r="D1733">
            <v>0</v>
          </cell>
        </row>
        <row r="1734">
          <cell r="A1734">
            <v>25446</v>
          </cell>
          <cell r="B1734">
            <v>0</v>
          </cell>
          <cell r="C1734">
            <v>0</v>
          </cell>
          <cell r="D1734">
            <v>0</v>
          </cell>
        </row>
        <row r="1735">
          <cell r="A1735">
            <v>25447</v>
          </cell>
          <cell r="B1735">
            <v>0</v>
          </cell>
          <cell r="C1735">
            <v>0</v>
          </cell>
          <cell r="D1735">
            <v>0</v>
          </cell>
        </row>
        <row r="1736">
          <cell r="A1736">
            <v>25448</v>
          </cell>
          <cell r="B1736">
            <v>0</v>
          </cell>
          <cell r="C1736">
            <v>0</v>
          </cell>
          <cell r="D1736">
            <v>0</v>
          </cell>
        </row>
        <row r="1737">
          <cell r="A1737">
            <v>25449</v>
          </cell>
          <cell r="B1737">
            <v>0</v>
          </cell>
          <cell r="C1737">
            <v>0</v>
          </cell>
          <cell r="D1737">
            <v>0</v>
          </cell>
        </row>
        <row r="1738">
          <cell r="A1738">
            <v>25451</v>
          </cell>
          <cell r="B1738">
            <v>0</v>
          </cell>
          <cell r="C1738">
            <v>0</v>
          </cell>
          <cell r="D1738">
            <v>0</v>
          </cell>
        </row>
        <row r="1739">
          <cell r="A1739">
            <v>25452</v>
          </cell>
          <cell r="B1739">
            <v>0</v>
          </cell>
          <cell r="C1739">
            <v>0</v>
          </cell>
          <cell r="D1739">
            <v>0</v>
          </cell>
        </row>
        <row r="1740">
          <cell r="A1740">
            <v>25453</v>
          </cell>
          <cell r="B1740">
            <v>0</v>
          </cell>
          <cell r="C1740">
            <v>0</v>
          </cell>
          <cell r="D1740">
            <v>0</v>
          </cell>
        </row>
        <row r="1741">
          <cell r="A1741">
            <v>25454</v>
          </cell>
          <cell r="B1741">
            <v>0</v>
          </cell>
          <cell r="C1741">
            <v>0</v>
          </cell>
          <cell r="D1741">
            <v>0</v>
          </cell>
        </row>
        <row r="1742">
          <cell r="A1742">
            <v>25455</v>
          </cell>
          <cell r="B1742">
            <v>0</v>
          </cell>
          <cell r="C1742">
            <v>0</v>
          </cell>
          <cell r="D1742">
            <v>0</v>
          </cell>
        </row>
        <row r="1743">
          <cell r="A1743">
            <v>25456</v>
          </cell>
          <cell r="B1743">
            <v>0</v>
          </cell>
          <cell r="C1743">
            <v>0</v>
          </cell>
          <cell r="D1743">
            <v>0</v>
          </cell>
        </row>
        <row r="1744">
          <cell r="A1744">
            <v>25457</v>
          </cell>
          <cell r="B1744">
            <v>0</v>
          </cell>
          <cell r="C1744">
            <v>0</v>
          </cell>
          <cell r="D1744">
            <v>0</v>
          </cell>
        </row>
        <row r="1745">
          <cell r="A1745">
            <v>25458</v>
          </cell>
          <cell r="B1745">
            <v>0</v>
          </cell>
          <cell r="C1745">
            <v>0</v>
          </cell>
          <cell r="D1745">
            <v>0</v>
          </cell>
        </row>
        <row r="1746">
          <cell r="A1746">
            <v>25459</v>
          </cell>
          <cell r="B1746">
            <v>0</v>
          </cell>
          <cell r="C1746">
            <v>0</v>
          </cell>
          <cell r="D1746">
            <v>0</v>
          </cell>
        </row>
        <row r="1747">
          <cell r="A1747">
            <v>25460</v>
          </cell>
          <cell r="B1747">
            <v>0</v>
          </cell>
          <cell r="C1747">
            <v>0</v>
          </cell>
          <cell r="D1747">
            <v>0</v>
          </cell>
        </row>
        <row r="1748">
          <cell r="A1748">
            <v>25461</v>
          </cell>
          <cell r="B1748">
            <v>0</v>
          </cell>
          <cell r="C1748">
            <v>0</v>
          </cell>
          <cell r="D1748">
            <v>0</v>
          </cell>
        </row>
        <row r="1749">
          <cell r="A1749">
            <v>25462</v>
          </cell>
          <cell r="B1749">
            <v>0</v>
          </cell>
          <cell r="C1749">
            <v>0</v>
          </cell>
          <cell r="D1749">
            <v>0</v>
          </cell>
        </row>
        <row r="1750">
          <cell r="A1750">
            <v>25463</v>
          </cell>
          <cell r="B1750">
            <v>0</v>
          </cell>
          <cell r="C1750">
            <v>0</v>
          </cell>
          <cell r="D1750">
            <v>0</v>
          </cell>
        </row>
        <row r="1751">
          <cell r="A1751">
            <v>25464</v>
          </cell>
          <cell r="B1751">
            <v>0</v>
          </cell>
          <cell r="C1751">
            <v>0</v>
          </cell>
          <cell r="D1751">
            <v>0</v>
          </cell>
        </row>
        <row r="1752">
          <cell r="A1752">
            <v>25465</v>
          </cell>
          <cell r="B1752">
            <v>0</v>
          </cell>
          <cell r="C1752">
            <v>0</v>
          </cell>
          <cell r="D1752">
            <v>0</v>
          </cell>
        </row>
        <row r="1753">
          <cell r="A1753">
            <v>25466</v>
          </cell>
          <cell r="B1753">
            <v>0</v>
          </cell>
          <cell r="C1753">
            <v>0</v>
          </cell>
          <cell r="D1753">
            <v>0</v>
          </cell>
        </row>
        <row r="1754">
          <cell r="A1754">
            <v>25467</v>
          </cell>
          <cell r="B1754">
            <v>0</v>
          </cell>
          <cell r="C1754">
            <v>0</v>
          </cell>
          <cell r="D1754">
            <v>0</v>
          </cell>
        </row>
        <row r="1755">
          <cell r="A1755">
            <v>25468</v>
          </cell>
          <cell r="B1755">
            <v>0</v>
          </cell>
          <cell r="C1755">
            <v>0</v>
          </cell>
          <cell r="D1755">
            <v>0</v>
          </cell>
        </row>
        <row r="1756">
          <cell r="A1756">
            <v>25469</v>
          </cell>
          <cell r="B1756">
            <v>0</v>
          </cell>
          <cell r="C1756">
            <v>0</v>
          </cell>
          <cell r="D1756">
            <v>0</v>
          </cell>
        </row>
        <row r="1757">
          <cell r="A1757">
            <v>25470</v>
          </cell>
          <cell r="B1757">
            <v>0</v>
          </cell>
          <cell r="C1757">
            <v>0</v>
          </cell>
          <cell r="D1757">
            <v>0</v>
          </cell>
        </row>
        <row r="1758">
          <cell r="A1758">
            <v>0</v>
          </cell>
          <cell r="B1758">
            <v>-183760</v>
          </cell>
          <cell r="C1758">
            <v>-183869</v>
          </cell>
          <cell r="D1758">
            <v>-182447</v>
          </cell>
        </row>
        <row r="1759">
          <cell r="A1759">
            <v>0</v>
          </cell>
          <cell r="B1759">
            <v>-71885</v>
          </cell>
          <cell r="C1759">
            <v>-71984</v>
          </cell>
          <cell r="D1759">
            <v>-73073</v>
          </cell>
        </row>
        <row r="1760">
          <cell r="A1760">
            <v>0</v>
          </cell>
          <cell r="B1760">
            <v>-412253</v>
          </cell>
          <cell r="C1760">
            <v>-419874</v>
          </cell>
          <cell r="D1760">
            <v>-493874</v>
          </cell>
        </row>
        <row r="1761">
          <cell r="A1761">
            <v>25471</v>
          </cell>
          <cell r="B1761">
            <v>0</v>
          </cell>
          <cell r="C1761">
            <v>0</v>
          </cell>
          <cell r="D1761">
            <v>0</v>
          </cell>
        </row>
        <row r="1762">
          <cell r="A1762">
            <v>25472</v>
          </cell>
          <cell r="B1762">
            <v>0</v>
          </cell>
          <cell r="C1762">
            <v>0</v>
          </cell>
          <cell r="D1762">
            <v>0</v>
          </cell>
        </row>
        <row r="1763">
          <cell r="A1763">
            <v>25473</v>
          </cell>
          <cell r="B1763">
            <v>0</v>
          </cell>
          <cell r="C1763">
            <v>0</v>
          </cell>
          <cell r="D1763">
            <v>0</v>
          </cell>
        </row>
        <row r="1764">
          <cell r="A1764">
            <v>25474</v>
          </cell>
          <cell r="B1764">
            <v>0</v>
          </cell>
          <cell r="C1764">
            <v>0</v>
          </cell>
          <cell r="D1764">
            <v>0</v>
          </cell>
        </row>
        <row r="1765">
          <cell r="A1765">
            <v>25475</v>
          </cell>
          <cell r="B1765">
            <v>0</v>
          </cell>
          <cell r="C1765">
            <v>0</v>
          </cell>
          <cell r="D1765">
            <v>0</v>
          </cell>
        </row>
        <row r="1766">
          <cell r="A1766">
            <v>25476</v>
          </cell>
          <cell r="B1766">
            <v>0</v>
          </cell>
          <cell r="C1766">
            <v>0</v>
          </cell>
          <cell r="D1766">
            <v>0</v>
          </cell>
        </row>
        <row r="1767">
          <cell r="A1767">
            <v>25477</v>
          </cell>
          <cell r="B1767">
            <v>0</v>
          </cell>
          <cell r="C1767">
            <v>0</v>
          </cell>
          <cell r="D1767">
            <v>0</v>
          </cell>
        </row>
        <row r="1768">
          <cell r="A1768">
            <v>25478</v>
          </cell>
          <cell r="B1768">
            <v>0</v>
          </cell>
          <cell r="C1768">
            <v>0</v>
          </cell>
          <cell r="D1768">
            <v>0</v>
          </cell>
        </row>
        <row r="1769">
          <cell r="A1769">
            <v>25479</v>
          </cell>
          <cell r="B1769">
            <v>0</v>
          </cell>
          <cell r="C1769">
            <v>0</v>
          </cell>
          <cell r="D1769">
            <v>0</v>
          </cell>
        </row>
        <row r="1770">
          <cell r="A1770">
            <v>25480</v>
          </cell>
          <cell r="B1770">
            <v>0</v>
          </cell>
          <cell r="C1770">
            <v>0</v>
          </cell>
          <cell r="D1770">
            <v>0</v>
          </cell>
        </row>
        <row r="1771">
          <cell r="A1771">
            <v>25481</v>
          </cell>
          <cell r="B1771">
            <v>0</v>
          </cell>
          <cell r="C1771">
            <v>0</v>
          </cell>
          <cell r="D1771">
            <v>0</v>
          </cell>
        </row>
        <row r="1772">
          <cell r="A1772">
            <v>25482</v>
          </cell>
          <cell r="B1772">
            <v>0</v>
          </cell>
          <cell r="C1772">
            <v>0</v>
          </cell>
          <cell r="D1772">
            <v>0</v>
          </cell>
        </row>
        <row r="1773">
          <cell r="A1773">
            <v>25483</v>
          </cell>
          <cell r="B1773">
            <v>0</v>
          </cell>
          <cell r="C1773">
            <v>0</v>
          </cell>
          <cell r="D1773">
            <v>0</v>
          </cell>
        </row>
        <row r="1774">
          <cell r="A1774">
            <v>25484</v>
          </cell>
          <cell r="B1774">
            <v>0</v>
          </cell>
          <cell r="C1774">
            <v>0</v>
          </cell>
          <cell r="D1774">
            <v>0</v>
          </cell>
        </row>
        <row r="1775">
          <cell r="A1775">
            <v>25485</v>
          </cell>
          <cell r="B1775">
            <v>0</v>
          </cell>
          <cell r="C1775">
            <v>0</v>
          </cell>
          <cell r="D1775">
            <v>0</v>
          </cell>
        </row>
        <row r="1776">
          <cell r="A1776">
            <v>25486</v>
          </cell>
          <cell r="B1776">
            <v>0</v>
          </cell>
          <cell r="C1776">
            <v>0</v>
          </cell>
          <cell r="D1776">
            <v>0</v>
          </cell>
        </row>
        <row r="1777">
          <cell r="A1777">
            <v>25487</v>
          </cell>
          <cell r="B1777">
            <v>0</v>
          </cell>
          <cell r="C1777">
            <v>0</v>
          </cell>
          <cell r="D1777">
            <v>0</v>
          </cell>
        </row>
        <row r="1778">
          <cell r="A1778">
            <v>25488</v>
          </cell>
          <cell r="B1778">
            <v>0</v>
          </cell>
          <cell r="C1778">
            <v>0</v>
          </cell>
          <cell r="D1778">
            <v>0</v>
          </cell>
        </row>
        <row r="1779">
          <cell r="A1779">
            <v>25489</v>
          </cell>
          <cell r="B1779">
            <v>0</v>
          </cell>
          <cell r="C1779">
            <v>0</v>
          </cell>
          <cell r="D1779">
            <v>0</v>
          </cell>
        </row>
        <row r="1780">
          <cell r="A1780">
            <v>25490</v>
          </cell>
          <cell r="B1780">
            <v>0</v>
          </cell>
          <cell r="C1780">
            <v>0</v>
          </cell>
          <cell r="D1780">
            <v>0</v>
          </cell>
        </row>
        <row r="1781">
          <cell r="A1781">
            <v>25491</v>
          </cell>
          <cell r="B1781">
            <v>0</v>
          </cell>
          <cell r="C1781">
            <v>0</v>
          </cell>
          <cell r="D1781">
            <v>0</v>
          </cell>
        </row>
        <row r="1782">
          <cell r="A1782">
            <v>25492</v>
          </cell>
          <cell r="B1782">
            <v>0</v>
          </cell>
          <cell r="C1782">
            <v>0</v>
          </cell>
          <cell r="D1782">
            <v>0</v>
          </cell>
        </row>
        <row r="1783">
          <cell r="A1783">
            <v>25493</v>
          </cell>
          <cell r="B1783">
            <v>0</v>
          </cell>
          <cell r="C1783">
            <v>0</v>
          </cell>
          <cell r="D1783">
            <v>0</v>
          </cell>
        </row>
        <row r="1784">
          <cell r="A1784">
            <v>25494</v>
          </cell>
          <cell r="B1784">
            <v>0</v>
          </cell>
          <cell r="C1784">
            <v>0</v>
          </cell>
          <cell r="D1784">
            <v>0</v>
          </cell>
        </row>
        <row r="1785">
          <cell r="A1785">
            <v>25495</v>
          </cell>
          <cell r="B1785">
            <v>0</v>
          </cell>
          <cell r="C1785">
            <v>0</v>
          </cell>
          <cell r="D1785">
            <v>0</v>
          </cell>
        </row>
        <row r="1786">
          <cell r="A1786">
            <v>25496</v>
          </cell>
          <cell r="B1786">
            <v>0</v>
          </cell>
          <cell r="C1786">
            <v>0</v>
          </cell>
          <cell r="D1786">
            <v>0</v>
          </cell>
        </row>
        <row r="1787">
          <cell r="A1787">
            <v>25497</v>
          </cell>
          <cell r="B1787">
            <v>0</v>
          </cell>
          <cell r="C1787">
            <v>0</v>
          </cell>
          <cell r="D1787">
            <v>0</v>
          </cell>
        </row>
        <row r="1788">
          <cell r="A1788">
            <v>25498</v>
          </cell>
          <cell r="B1788">
            <v>0</v>
          </cell>
          <cell r="C1788">
            <v>0</v>
          </cell>
          <cell r="D1788">
            <v>0</v>
          </cell>
        </row>
        <row r="1789">
          <cell r="A1789">
            <v>25499</v>
          </cell>
          <cell r="B1789">
            <v>667</v>
          </cell>
          <cell r="C1789">
            <v>-312132</v>
          </cell>
          <cell r="D1789">
            <v>-8022570</v>
          </cell>
        </row>
        <row r="1790">
          <cell r="A1790">
            <v>25501</v>
          </cell>
          <cell r="B1790">
            <v>-192999550</v>
          </cell>
          <cell r="C1790">
            <v>-207616448</v>
          </cell>
          <cell r="D1790">
            <v>-178988751</v>
          </cell>
        </row>
        <row r="1791">
          <cell r="A1791">
            <v>0</v>
          </cell>
          <cell r="B1791">
            <v>-973</v>
          </cell>
          <cell r="C1791">
            <v>-975</v>
          </cell>
          <cell r="D1791">
            <v>-999</v>
          </cell>
        </row>
        <row r="1792">
          <cell r="A1792">
            <v>0</v>
          </cell>
          <cell r="B1792">
            <v>0</v>
          </cell>
          <cell r="C1792">
            <v>0</v>
          </cell>
          <cell r="D1792">
            <v>-5924</v>
          </cell>
        </row>
        <row r="1793">
          <cell r="A1793">
            <v>0</v>
          </cell>
          <cell r="B1793">
            <v>0</v>
          </cell>
          <cell r="C1793">
            <v>0</v>
          </cell>
          <cell r="D1793">
            <v>0</v>
          </cell>
        </row>
        <row r="1794">
          <cell r="A1794">
            <v>0</v>
          </cell>
          <cell r="B1794">
            <v>0</v>
          </cell>
          <cell r="C1794">
            <v>0</v>
          </cell>
          <cell r="D1794">
            <v>0</v>
          </cell>
        </row>
        <row r="1795">
          <cell r="A1795">
            <v>0</v>
          </cell>
          <cell r="B1795">
            <v>0</v>
          </cell>
          <cell r="C1795">
            <v>0</v>
          </cell>
          <cell r="D1795">
            <v>0</v>
          </cell>
        </row>
        <row r="1796">
          <cell r="A1796">
            <v>25503</v>
          </cell>
          <cell r="B1796">
            <v>0</v>
          </cell>
          <cell r="C1796">
            <v>0</v>
          </cell>
          <cell r="D1796">
            <v>0</v>
          </cell>
        </row>
        <row r="1797">
          <cell r="A1797">
            <v>25504</v>
          </cell>
          <cell r="B1797">
            <v>0</v>
          </cell>
          <cell r="C1797">
            <v>0</v>
          </cell>
          <cell r="D1797">
            <v>0</v>
          </cell>
        </row>
        <row r="1798">
          <cell r="A1798">
            <v>25505</v>
          </cell>
          <cell r="B1798">
            <v>0</v>
          </cell>
          <cell r="C1798">
            <v>0</v>
          </cell>
          <cell r="D1798">
            <v>0</v>
          </cell>
        </row>
        <row r="1799">
          <cell r="A1799">
            <v>25506</v>
          </cell>
          <cell r="B1799">
            <v>0</v>
          </cell>
          <cell r="C1799">
            <v>0</v>
          </cell>
          <cell r="D1799">
            <v>0</v>
          </cell>
        </row>
        <row r="1800">
          <cell r="A1800">
            <v>25512</v>
          </cell>
          <cell r="B1800">
            <v>0</v>
          </cell>
          <cell r="C1800">
            <v>0</v>
          </cell>
          <cell r="D1800">
            <v>0</v>
          </cell>
        </row>
        <row r="1801">
          <cell r="A1801">
            <v>25513</v>
          </cell>
          <cell r="B1801">
            <v>0</v>
          </cell>
          <cell r="C1801">
            <v>0</v>
          </cell>
          <cell r="D1801">
            <v>0</v>
          </cell>
        </row>
        <row r="1802">
          <cell r="A1802">
            <v>25514</v>
          </cell>
          <cell r="B1802">
            <v>0</v>
          </cell>
          <cell r="C1802">
            <v>0</v>
          </cell>
          <cell r="D1802">
            <v>0</v>
          </cell>
        </row>
        <row r="1803">
          <cell r="A1803">
            <v>25515</v>
          </cell>
          <cell r="B1803">
            <v>0</v>
          </cell>
          <cell r="C1803">
            <v>0</v>
          </cell>
          <cell r="D1803">
            <v>0</v>
          </cell>
        </row>
        <row r="1804">
          <cell r="A1804">
            <v>25516</v>
          </cell>
          <cell r="B1804">
            <v>0</v>
          </cell>
          <cell r="C1804">
            <v>0</v>
          </cell>
          <cell r="D1804">
            <v>0</v>
          </cell>
        </row>
        <row r="1805">
          <cell r="A1805">
            <v>25517</v>
          </cell>
          <cell r="B1805">
            <v>0</v>
          </cell>
          <cell r="C1805">
            <v>0</v>
          </cell>
          <cell r="D1805">
            <v>0</v>
          </cell>
        </row>
        <row r="1806">
          <cell r="A1806">
            <v>25518</v>
          </cell>
          <cell r="B1806">
            <v>0</v>
          </cell>
          <cell r="C1806">
            <v>0</v>
          </cell>
          <cell r="D1806">
            <v>0</v>
          </cell>
        </row>
        <row r="1807">
          <cell r="A1807">
            <v>25519</v>
          </cell>
          <cell r="B1807">
            <v>0</v>
          </cell>
          <cell r="C1807">
            <v>0</v>
          </cell>
          <cell r="D1807">
            <v>0</v>
          </cell>
        </row>
        <row r="1808">
          <cell r="A1808">
            <v>25520</v>
          </cell>
          <cell r="B1808">
            <v>0</v>
          </cell>
          <cell r="C1808">
            <v>0</v>
          </cell>
          <cell r="D1808">
            <v>0</v>
          </cell>
        </row>
        <row r="1809">
          <cell r="A1809">
            <v>25521</v>
          </cell>
          <cell r="B1809">
            <v>0</v>
          </cell>
          <cell r="C1809">
            <v>0</v>
          </cell>
          <cell r="D1809">
            <v>0</v>
          </cell>
        </row>
        <row r="1810">
          <cell r="A1810">
            <v>25522</v>
          </cell>
          <cell r="B1810">
            <v>0</v>
          </cell>
          <cell r="C1810">
            <v>0</v>
          </cell>
          <cell r="D1810">
            <v>0</v>
          </cell>
        </row>
        <row r="1811">
          <cell r="A1811">
            <v>25523</v>
          </cell>
          <cell r="B1811">
            <v>0</v>
          </cell>
          <cell r="C1811">
            <v>0</v>
          </cell>
          <cell r="D1811">
            <v>0</v>
          </cell>
        </row>
        <row r="1812">
          <cell r="A1812">
            <v>25524</v>
          </cell>
          <cell r="B1812">
            <v>0</v>
          </cell>
          <cell r="C1812">
            <v>0</v>
          </cell>
          <cell r="D1812">
            <v>0</v>
          </cell>
        </row>
        <row r="1813">
          <cell r="A1813">
            <v>25525</v>
          </cell>
          <cell r="B1813">
            <v>0</v>
          </cell>
          <cell r="C1813">
            <v>0</v>
          </cell>
          <cell r="D1813">
            <v>0</v>
          </cell>
        </row>
        <row r="1814">
          <cell r="A1814">
            <v>25526</v>
          </cell>
          <cell r="B1814">
            <v>0</v>
          </cell>
          <cell r="C1814">
            <v>0</v>
          </cell>
          <cell r="D1814">
            <v>0</v>
          </cell>
        </row>
        <row r="1815">
          <cell r="A1815">
            <v>25527</v>
          </cell>
          <cell r="B1815">
            <v>0</v>
          </cell>
          <cell r="C1815">
            <v>0</v>
          </cell>
          <cell r="D1815">
            <v>0</v>
          </cell>
        </row>
        <row r="1816">
          <cell r="A1816">
            <v>25528</v>
          </cell>
          <cell r="B1816">
            <v>0</v>
          </cell>
          <cell r="C1816">
            <v>0</v>
          </cell>
          <cell r="D1816">
            <v>0</v>
          </cell>
        </row>
        <row r="1817">
          <cell r="A1817">
            <v>25529</v>
          </cell>
          <cell r="B1817">
            <v>0</v>
          </cell>
          <cell r="C1817">
            <v>0</v>
          </cell>
          <cell r="D1817">
            <v>0</v>
          </cell>
        </row>
        <row r="1818">
          <cell r="A1818">
            <v>25530</v>
          </cell>
          <cell r="B1818">
            <v>0</v>
          </cell>
          <cell r="C1818">
            <v>0</v>
          </cell>
          <cell r="D1818">
            <v>0</v>
          </cell>
        </row>
        <row r="1819">
          <cell r="A1819">
            <v>25531</v>
          </cell>
          <cell r="B1819">
            <v>0</v>
          </cell>
          <cell r="C1819">
            <v>0</v>
          </cell>
          <cell r="D1819">
            <v>0</v>
          </cell>
        </row>
        <row r="1820">
          <cell r="A1820">
            <v>25532</v>
          </cell>
          <cell r="B1820">
            <v>0</v>
          </cell>
          <cell r="C1820">
            <v>0</v>
          </cell>
          <cell r="D1820">
            <v>0</v>
          </cell>
        </row>
        <row r="1821">
          <cell r="A1821">
            <v>25533</v>
          </cell>
          <cell r="B1821">
            <v>0</v>
          </cell>
          <cell r="C1821">
            <v>0</v>
          </cell>
          <cell r="D1821">
            <v>0</v>
          </cell>
        </row>
        <row r="1822">
          <cell r="A1822">
            <v>25534</v>
          </cell>
          <cell r="B1822">
            <v>0</v>
          </cell>
          <cell r="C1822">
            <v>0</v>
          </cell>
          <cell r="D1822">
            <v>0</v>
          </cell>
        </row>
        <row r="1823">
          <cell r="A1823">
            <v>25535</v>
          </cell>
          <cell r="B1823">
            <v>0</v>
          </cell>
          <cell r="C1823">
            <v>0</v>
          </cell>
          <cell r="D1823">
            <v>0</v>
          </cell>
        </row>
        <row r="1824">
          <cell r="A1824">
            <v>25536</v>
          </cell>
          <cell r="B1824">
            <v>0</v>
          </cell>
          <cell r="C1824">
            <v>0</v>
          </cell>
          <cell r="D1824">
            <v>0</v>
          </cell>
        </row>
        <row r="1825">
          <cell r="A1825">
            <v>25539</v>
          </cell>
          <cell r="B1825">
            <v>0</v>
          </cell>
          <cell r="C1825">
            <v>0</v>
          </cell>
          <cell r="D1825">
            <v>0</v>
          </cell>
        </row>
        <row r="1826">
          <cell r="A1826">
            <v>25540</v>
          </cell>
          <cell r="B1826">
            <v>0</v>
          </cell>
          <cell r="C1826">
            <v>0</v>
          </cell>
          <cell r="D1826">
            <v>0</v>
          </cell>
        </row>
        <row r="1827">
          <cell r="A1827">
            <v>25541</v>
          </cell>
          <cell r="B1827">
            <v>0</v>
          </cell>
          <cell r="C1827">
            <v>0</v>
          </cell>
          <cell r="D1827">
            <v>0</v>
          </cell>
        </row>
        <row r="1828">
          <cell r="A1828">
            <v>25542</v>
          </cell>
          <cell r="B1828">
            <v>0</v>
          </cell>
          <cell r="C1828">
            <v>0</v>
          </cell>
          <cell r="D1828">
            <v>0</v>
          </cell>
        </row>
        <row r="1829">
          <cell r="A1829">
            <v>25543</v>
          </cell>
          <cell r="B1829">
            <v>0</v>
          </cell>
          <cell r="C1829">
            <v>0</v>
          </cell>
          <cell r="D1829">
            <v>0</v>
          </cell>
        </row>
        <row r="1830">
          <cell r="A1830">
            <v>25544</v>
          </cell>
          <cell r="B1830">
            <v>0</v>
          </cell>
          <cell r="C1830">
            <v>0</v>
          </cell>
          <cell r="D1830">
            <v>0</v>
          </cell>
        </row>
        <row r="1831">
          <cell r="A1831">
            <v>25545</v>
          </cell>
          <cell r="B1831">
            <v>0</v>
          </cell>
          <cell r="C1831">
            <v>0</v>
          </cell>
          <cell r="D1831">
            <v>0</v>
          </cell>
        </row>
        <row r="1832">
          <cell r="A1832">
            <v>25550</v>
          </cell>
          <cell r="B1832">
            <v>0</v>
          </cell>
          <cell r="C1832">
            <v>0</v>
          </cell>
          <cell r="D1832">
            <v>0</v>
          </cell>
        </row>
        <row r="1833">
          <cell r="A1833">
            <v>25551</v>
          </cell>
          <cell r="B1833">
            <v>0</v>
          </cell>
          <cell r="C1833">
            <v>0</v>
          </cell>
          <cell r="D1833">
            <v>0</v>
          </cell>
        </row>
        <row r="1834">
          <cell r="A1834">
            <v>25552</v>
          </cell>
          <cell r="B1834">
            <v>0</v>
          </cell>
          <cell r="C1834">
            <v>0</v>
          </cell>
          <cell r="D1834">
            <v>0</v>
          </cell>
        </row>
        <row r="1835">
          <cell r="A1835">
            <v>25553</v>
          </cell>
          <cell r="B1835">
            <v>0</v>
          </cell>
          <cell r="C1835">
            <v>0</v>
          </cell>
          <cell r="D1835">
            <v>0</v>
          </cell>
        </row>
        <row r="1836">
          <cell r="A1836">
            <v>25554</v>
          </cell>
          <cell r="B1836">
            <v>0</v>
          </cell>
          <cell r="C1836">
            <v>0</v>
          </cell>
          <cell r="D1836">
            <v>0</v>
          </cell>
        </row>
        <row r="1837">
          <cell r="A1837">
            <v>25555</v>
          </cell>
          <cell r="B1837">
            <v>0</v>
          </cell>
          <cell r="C1837">
            <v>0</v>
          </cell>
          <cell r="D1837">
            <v>0</v>
          </cell>
        </row>
        <row r="1838">
          <cell r="A1838">
            <v>25556</v>
          </cell>
          <cell r="B1838">
            <v>0</v>
          </cell>
          <cell r="C1838">
            <v>0</v>
          </cell>
          <cell r="D1838">
            <v>0</v>
          </cell>
        </row>
        <row r="1839">
          <cell r="A1839">
            <v>25557</v>
          </cell>
          <cell r="B1839">
            <v>0</v>
          </cell>
          <cell r="C1839">
            <v>0</v>
          </cell>
          <cell r="D1839">
            <v>0</v>
          </cell>
        </row>
        <row r="1840">
          <cell r="A1840">
            <v>25558</v>
          </cell>
          <cell r="B1840">
            <v>0</v>
          </cell>
          <cell r="C1840">
            <v>0</v>
          </cell>
          <cell r="D1840">
            <v>0</v>
          </cell>
        </row>
        <row r="1841">
          <cell r="A1841">
            <v>25570</v>
          </cell>
          <cell r="B1841">
            <v>0</v>
          </cell>
          <cell r="C1841">
            <v>0</v>
          </cell>
          <cell r="D1841">
            <v>0</v>
          </cell>
        </row>
        <row r="1842">
          <cell r="A1842">
            <v>25571</v>
          </cell>
          <cell r="B1842">
            <v>0</v>
          </cell>
          <cell r="C1842">
            <v>0</v>
          </cell>
          <cell r="D1842">
            <v>0</v>
          </cell>
        </row>
        <row r="1843">
          <cell r="A1843">
            <v>25573</v>
          </cell>
          <cell r="B1843">
            <v>0</v>
          </cell>
          <cell r="C1843">
            <v>0</v>
          </cell>
          <cell r="D1843">
            <v>0</v>
          </cell>
        </row>
        <row r="1844">
          <cell r="A1844">
            <v>25574</v>
          </cell>
          <cell r="B1844">
            <v>0</v>
          </cell>
          <cell r="C1844">
            <v>0</v>
          </cell>
          <cell r="D1844">
            <v>0</v>
          </cell>
        </row>
        <row r="1845">
          <cell r="A1845">
            <v>25575</v>
          </cell>
          <cell r="B1845">
            <v>0</v>
          </cell>
          <cell r="C1845">
            <v>0</v>
          </cell>
          <cell r="D1845">
            <v>0</v>
          </cell>
        </row>
        <row r="1846">
          <cell r="A1846">
            <v>25576</v>
          </cell>
          <cell r="B1846">
            <v>0</v>
          </cell>
          <cell r="C1846">
            <v>0</v>
          </cell>
          <cell r="D1846">
            <v>0</v>
          </cell>
        </row>
        <row r="1847">
          <cell r="A1847">
            <v>25577</v>
          </cell>
          <cell r="B1847">
            <v>0</v>
          </cell>
          <cell r="C1847">
            <v>0</v>
          </cell>
          <cell r="D1847">
            <v>0</v>
          </cell>
        </row>
        <row r="1848">
          <cell r="A1848">
            <v>25601</v>
          </cell>
          <cell r="B1848">
            <v>0</v>
          </cell>
          <cell r="C1848">
            <v>0</v>
          </cell>
          <cell r="D1848">
            <v>0</v>
          </cell>
        </row>
        <row r="1849">
          <cell r="A1849">
            <v>25602</v>
          </cell>
          <cell r="B1849">
            <v>0</v>
          </cell>
          <cell r="C1849">
            <v>0</v>
          </cell>
          <cell r="D1849">
            <v>0</v>
          </cell>
        </row>
        <row r="1850">
          <cell r="A1850">
            <v>25603</v>
          </cell>
          <cell r="B1850">
            <v>0</v>
          </cell>
          <cell r="C1850">
            <v>0</v>
          </cell>
          <cell r="D1850">
            <v>0</v>
          </cell>
        </row>
        <row r="1851">
          <cell r="A1851">
            <v>25604</v>
          </cell>
          <cell r="B1851">
            <v>0</v>
          </cell>
          <cell r="C1851">
            <v>0</v>
          </cell>
          <cell r="D1851">
            <v>0</v>
          </cell>
        </row>
        <row r="1852">
          <cell r="A1852">
            <v>25605</v>
          </cell>
          <cell r="B1852">
            <v>0</v>
          </cell>
          <cell r="C1852">
            <v>0</v>
          </cell>
          <cell r="D1852">
            <v>0</v>
          </cell>
        </row>
        <row r="1853">
          <cell r="A1853">
            <v>25606</v>
          </cell>
          <cell r="B1853">
            <v>0</v>
          </cell>
          <cell r="C1853">
            <v>0</v>
          </cell>
          <cell r="D1853">
            <v>0</v>
          </cell>
        </row>
        <row r="1854">
          <cell r="A1854">
            <v>25607</v>
          </cell>
          <cell r="B1854">
            <v>0</v>
          </cell>
          <cell r="C1854">
            <v>0</v>
          </cell>
          <cell r="D1854">
            <v>0</v>
          </cell>
        </row>
        <row r="1855">
          <cell r="A1855">
            <v>25608</v>
          </cell>
          <cell r="B1855">
            <v>0</v>
          </cell>
          <cell r="C1855">
            <v>0</v>
          </cell>
          <cell r="D1855">
            <v>0</v>
          </cell>
        </row>
        <row r="1856">
          <cell r="A1856">
            <v>25609</v>
          </cell>
          <cell r="B1856">
            <v>0</v>
          </cell>
          <cell r="C1856">
            <v>0</v>
          </cell>
          <cell r="D1856">
            <v>0</v>
          </cell>
        </row>
        <row r="1857">
          <cell r="A1857">
            <v>25610</v>
          </cell>
          <cell r="B1857">
            <v>0</v>
          </cell>
          <cell r="C1857">
            <v>0</v>
          </cell>
          <cell r="D1857">
            <v>0</v>
          </cell>
        </row>
        <row r="1858">
          <cell r="A1858">
            <v>25611</v>
          </cell>
          <cell r="B1858">
            <v>0</v>
          </cell>
          <cell r="C1858">
            <v>0</v>
          </cell>
          <cell r="D1858">
            <v>0</v>
          </cell>
        </row>
        <row r="1859">
          <cell r="A1859">
            <v>25612</v>
          </cell>
          <cell r="B1859">
            <v>0</v>
          </cell>
          <cell r="C1859">
            <v>0</v>
          </cell>
          <cell r="D1859">
            <v>0</v>
          </cell>
        </row>
        <row r="1860">
          <cell r="A1860">
            <v>25613</v>
          </cell>
          <cell r="B1860">
            <v>0</v>
          </cell>
          <cell r="C1860">
            <v>0</v>
          </cell>
          <cell r="D1860">
            <v>0</v>
          </cell>
        </row>
        <row r="1861">
          <cell r="A1861">
            <v>25614</v>
          </cell>
          <cell r="B1861">
            <v>0</v>
          </cell>
          <cell r="C1861">
            <v>0</v>
          </cell>
          <cell r="D1861">
            <v>0</v>
          </cell>
        </row>
        <row r="1862">
          <cell r="A1862">
            <v>25615</v>
          </cell>
          <cell r="B1862">
            <v>0</v>
          </cell>
          <cell r="C1862">
            <v>0</v>
          </cell>
          <cell r="D1862">
            <v>0</v>
          </cell>
        </row>
        <row r="1863">
          <cell r="A1863">
            <v>25616</v>
          </cell>
          <cell r="B1863">
            <v>0</v>
          </cell>
          <cell r="C1863">
            <v>0</v>
          </cell>
          <cell r="D1863">
            <v>0</v>
          </cell>
        </row>
        <row r="1864">
          <cell r="A1864">
            <v>25617</v>
          </cell>
          <cell r="B1864">
            <v>0</v>
          </cell>
          <cell r="C1864">
            <v>0</v>
          </cell>
          <cell r="D1864">
            <v>0</v>
          </cell>
        </row>
        <row r="1865">
          <cell r="A1865">
            <v>25618</v>
          </cell>
          <cell r="B1865">
            <v>0</v>
          </cell>
          <cell r="C1865">
            <v>0</v>
          </cell>
          <cell r="D1865">
            <v>0</v>
          </cell>
        </row>
        <row r="1866">
          <cell r="A1866">
            <v>25619</v>
          </cell>
          <cell r="B1866">
            <v>0</v>
          </cell>
          <cell r="C1866">
            <v>0</v>
          </cell>
          <cell r="D1866">
            <v>0</v>
          </cell>
        </row>
        <row r="1867">
          <cell r="A1867">
            <v>25620</v>
          </cell>
          <cell r="B1867">
            <v>0</v>
          </cell>
          <cell r="C1867">
            <v>0</v>
          </cell>
          <cell r="D1867">
            <v>0</v>
          </cell>
        </row>
        <row r="1868">
          <cell r="A1868">
            <v>25621</v>
          </cell>
          <cell r="B1868">
            <v>0</v>
          </cell>
          <cell r="C1868">
            <v>0</v>
          </cell>
          <cell r="D1868">
            <v>0</v>
          </cell>
        </row>
        <row r="1869">
          <cell r="A1869">
            <v>25622</v>
          </cell>
          <cell r="B1869">
            <v>0</v>
          </cell>
          <cell r="C1869">
            <v>0</v>
          </cell>
          <cell r="D1869">
            <v>0</v>
          </cell>
        </row>
        <row r="1870">
          <cell r="A1870">
            <v>25623</v>
          </cell>
          <cell r="B1870">
            <v>0</v>
          </cell>
          <cell r="C1870">
            <v>0</v>
          </cell>
          <cell r="D1870">
            <v>0</v>
          </cell>
        </row>
        <row r="1871">
          <cell r="A1871">
            <v>25624</v>
          </cell>
          <cell r="B1871">
            <v>0</v>
          </cell>
          <cell r="C1871">
            <v>0</v>
          </cell>
          <cell r="D1871">
            <v>0</v>
          </cell>
        </row>
        <row r="1872">
          <cell r="A1872">
            <v>25625</v>
          </cell>
          <cell r="B1872">
            <v>0</v>
          </cell>
          <cell r="C1872">
            <v>0</v>
          </cell>
          <cell r="D1872">
            <v>0</v>
          </cell>
        </row>
        <row r="1873">
          <cell r="A1873">
            <v>25626</v>
          </cell>
          <cell r="B1873">
            <v>0</v>
          </cell>
          <cell r="C1873">
            <v>0</v>
          </cell>
          <cell r="D1873">
            <v>0</v>
          </cell>
        </row>
        <row r="1874">
          <cell r="A1874">
            <v>25627</v>
          </cell>
          <cell r="B1874">
            <v>0</v>
          </cell>
          <cell r="C1874">
            <v>0</v>
          </cell>
          <cell r="D1874">
            <v>0</v>
          </cell>
        </row>
        <row r="1875">
          <cell r="A1875">
            <v>25630</v>
          </cell>
          <cell r="B1875">
            <v>0</v>
          </cell>
          <cell r="C1875">
            <v>0</v>
          </cell>
          <cell r="D1875">
            <v>0</v>
          </cell>
        </row>
        <row r="1876">
          <cell r="A1876">
            <v>25631</v>
          </cell>
          <cell r="B1876">
            <v>0</v>
          </cell>
          <cell r="C1876">
            <v>0</v>
          </cell>
          <cell r="D1876">
            <v>0</v>
          </cell>
        </row>
        <row r="1877">
          <cell r="A1877">
            <v>25632</v>
          </cell>
          <cell r="B1877">
            <v>0</v>
          </cell>
          <cell r="C1877">
            <v>0</v>
          </cell>
          <cell r="D1877">
            <v>0</v>
          </cell>
        </row>
        <row r="1878">
          <cell r="A1878">
            <v>25633</v>
          </cell>
          <cell r="B1878">
            <v>0</v>
          </cell>
          <cell r="C1878">
            <v>0</v>
          </cell>
          <cell r="D1878">
            <v>0</v>
          </cell>
        </row>
        <row r="1879">
          <cell r="A1879">
            <v>25635</v>
          </cell>
          <cell r="B1879">
            <v>0</v>
          </cell>
          <cell r="C1879">
            <v>0</v>
          </cell>
          <cell r="D1879">
            <v>0</v>
          </cell>
        </row>
        <row r="1880">
          <cell r="A1880">
            <v>25637</v>
          </cell>
          <cell r="B1880">
            <v>0</v>
          </cell>
          <cell r="C1880">
            <v>0</v>
          </cell>
          <cell r="D1880">
            <v>0</v>
          </cell>
        </row>
        <row r="1881">
          <cell r="A1881">
            <v>25638</v>
          </cell>
          <cell r="B1881">
            <v>0</v>
          </cell>
          <cell r="C1881">
            <v>0</v>
          </cell>
          <cell r="D1881">
            <v>0</v>
          </cell>
        </row>
        <row r="1882">
          <cell r="A1882">
            <v>25639</v>
          </cell>
          <cell r="B1882">
            <v>0</v>
          </cell>
          <cell r="C1882">
            <v>0</v>
          </cell>
          <cell r="D1882">
            <v>0</v>
          </cell>
        </row>
        <row r="1883">
          <cell r="A1883">
            <v>25640</v>
          </cell>
          <cell r="B1883">
            <v>0</v>
          </cell>
          <cell r="C1883">
            <v>0</v>
          </cell>
          <cell r="D1883">
            <v>0</v>
          </cell>
        </row>
        <row r="1884">
          <cell r="A1884">
            <v>25643</v>
          </cell>
          <cell r="B1884">
            <v>0</v>
          </cell>
          <cell r="C1884">
            <v>0</v>
          </cell>
          <cell r="D1884">
            <v>0</v>
          </cell>
        </row>
        <row r="1885">
          <cell r="A1885">
            <v>25645</v>
          </cell>
          <cell r="B1885">
            <v>0</v>
          </cell>
          <cell r="C1885">
            <v>0</v>
          </cell>
          <cell r="D1885">
            <v>0</v>
          </cell>
        </row>
        <row r="1886">
          <cell r="A1886">
            <v>25648</v>
          </cell>
          <cell r="B1886">
            <v>0</v>
          </cell>
          <cell r="C1886">
            <v>0</v>
          </cell>
          <cell r="D1886">
            <v>0</v>
          </cell>
        </row>
        <row r="1887">
          <cell r="A1887">
            <v>25649</v>
          </cell>
          <cell r="B1887">
            <v>0</v>
          </cell>
          <cell r="C1887">
            <v>0</v>
          </cell>
          <cell r="D1887">
            <v>0</v>
          </cell>
        </row>
        <row r="1888">
          <cell r="A1888">
            <v>25651</v>
          </cell>
          <cell r="B1888">
            <v>0</v>
          </cell>
          <cell r="C1888">
            <v>0</v>
          </cell>
          <cell r="D1888">
            <v>0</v>
          </cell>
        </row>
        <row r="1889">
          <cell r="A1889">
            <v>25653</v>
          </cell>
          <cell r="B1889">
            <v>0</v>
          </cell>
          <cell r="C1889">
            <v>0</v>
          </cell>
          <cell r="D1889">
            <v>0</v>
          </cell>
        </row>
        <row r="1890">
          <cell r="A1890">
            <v>25655</v>
          </cell>
          <cell r="B1890">
            <v>0</v>
          </cell>
          <cell r="C1890">
            <v>0</v>
          </cell>
          <cell r="D1890">
            <v>0</v>
          </cell>
        </row>
        <row r="1891">
          <cell r="A1891">
            <v>25657</v>
          </cell>
          <cell r="B1891">
            <v>0</v>
          </cell>
          <cell r="C1891">
            <v>0</v>
          </cell>
          <cell r="D1891">
            <v>0</v>
          </cell>
        </row>
        <row r="1892">
          <cell r="A1892">
            <v>25658</v>
          </cell>
          <cell r="B1892">
            <v>0</v>
          </cell>
          <cell r="C1892">
            <v>0</v>
          </cell>
          <cell r="D1892">
            <v>0</v>
          </cell>
        </row>
        <row r="1893">
          <cell r="A1893">
            <v>25659</v>
          </cell>
          <cell r="B1893">
            <v>0</v>
          </cell>
          <cell r="C1893">
            <v>0</v>
          </cell>
          <cell r="D1893">
            <v>0</v>
          </cell>
        </row>
        <row r="1894">
          <cell r="A1894">
            <v>25662</v>
          </cell>
          <cell r="B1894">
            <v>0</v>
          </cell>
          <cell r="C1894">
            <v>0</v>
          </cell>
          <cell r="D1894">
            <v>0</v>
          </cell>
        </row>
        <row r="1895">
          <cell r="A1895">
            <v>25663</v>
          </cell>
          <cell r="B1895">
            <v>0</v>
          </cell>
          <cell r="C1895">
            <v>0</v>
          </cell>
          <cell r="D1895">
            <v>0</v>
          </cell>
        </row>
        <row r="1896">
          <cell r="A1896">
            <v>25664</v>
          </cell>
          <cell r="B1896">
            <v>0</v>
          </cell>
          <cell r="C1896">
            <v>0</v>
          </cell>
          <cell r="D1896">
            <v>0</v>
          </cell>
        </row>
        <row r="1897">
          <cell r="A1897">
            <v>25665</v>
          </cell>
          <cell r="B1897">
            <v>0</v>
          </cell>
          <cell r="C1897">
            <v>0</v>
          </cell>
          <cell r="D1897">
            <v>0</v>
          </cell>
        </row>
        <row r="1898">
          <cell r="A1898">
            <v>25666</v>
          </cell>
          <cell r="B1898">
            <v>0</v>
          </cell>
          <cell r="C1898">
            <v>0</v>
          </cell>
          <cell r="D1898">
            <v>0</v>
          </cell>
        </row>
        <row r="1899">
          <cell r="A1899">
            <v>25667</v>
          </cell>
          <cell r="B1899">
            <v>0</v>
          </cell>
          <cell r="C1899">
            <v>0</v>
          </cell>
          <cell r="D1899">
            <v>0</v>
          </cell>
        </row>
        <row r="1900">
          <cell r="A1900">
            <v>25668</v>
          </cell>
          <cell r="B1900">
            <v>0</v>
          </cell>
          <cell r="C1900">
            <v>0</v>
          </cell>
          <cell r="D1900">
            <v>0</v>
          </cell>
        </row>
        <row r="1901">
          <cell r="A1901">
            <v>25669</v>
          </cell>
          <cell r="B1901">
            <v>0</v>
          </cell>
          <cell r="C1901">
            <v>0</v>
          </cell>
          <cell r="D1901">
            <v>0</v>
          </cell>
        </row>
        <row r="1902">
          <cell r="A1902">
            <v>25671</v>
          </cell>
          <cell r="B1902">
            <v>0</v>
          </cell>
          <cell r="C1902">
            <v>0</v>
          </cell>
          <cell r="D1902">
            <v>0</v>
          </cell>
        </row>
        <row r="1903">
          <cell r="A1903">
            <v>25672</v>
          </cell>
          <cell r="B1903">
            <v>0</v>
          </cell>
          <cell r="C1903">
            <v>0</v>
          </cell>
          <cell r="D1903">
            <v>0</v>
          </cell>
        </row>
        <row r="1904">
          <cell r="A1904">
            <v>25673</v>
          </cell>
          <cell r="B1904">
            <v>0</v>
          </cell>
          <cell r="C1904">
            <v>0</v>
          </cell>
          <cell r="D1904">
            <v>0</v>
          </cell>
        </row>
        <row r="1905">
          <cell r="A1905">
            <v>25674</v>
          </cell>
          <cell r="B1905">
            <v>0</v>
          </cell>
          <cell r="C1905">
            <v>0</v>
          </cell>
          <cell r="D1905">
            <v>0</v>
          </cell>
        </row>
        <row r="1906">
          <cell r="A1906">
            <v>25701</v>
          </cell>
          <cell r="B1906">
            <v>0</v>
          </cell>
          <cell r="C1906">
            <v>0</v>
          </cell>
          <cell r="D1906">
            <v>0</v>
          </cell>
        </row>
        <row r="1907">
          <cell r="A1907">
            <v>26225</v>
          </cell>
          <cell r="B1907">
            <v>0</v>
          </cell>
          <cell r="C1907">
            <v>0</v>
          </cell>
          <cell r="D1907">
            <v>0</v>
          </cell>
        </row>
        <row r="1908">
          <cell r="A1908">
            <v>26235</v>
          </cell>
          <cell r="B1908">
            <v>0</v>
          </cell>
          <cell r="C1908">
            <v>0</v>
          </cell>
          <cell r="D1908">
            <v>0</v>
          </cell>
        </row>
        <row r="1909">
          <cell r="A1909">
            <v>26236</v>
          </cell>
          <cell r="B1909">
            <v>0</v>
          </cell>
          <cell r="C1909">
            <v>0</v>
          </cell>
          <cell r="D1909">
            <v>0</v>
          </cell>
        </row>
        <row r="1910">
          <cell r="A1910">
            <v>26245</v>
          </cell>
          <cell r="B1910">
            <v>0</v>
          </cell>
          <cell r="C1910">
            <v>0</v>
          </cell>
          <cell r="D1910">
            <v>0</v>
          </cell>
        </row>
        <row r="1911">
          <cell r="A1911">
            <v>26255</v>
          </cell>
          <cell r="B1911">
            <v>0</v>
          </cell>
          <cell r="C1911">
            <v>0</v>
          </cell>
          <cell r="D1911">
            <v>0</v>
          </cell>
        </row>
        <row r="1912">
          <cell r="A1912">
            <v>28110</v>
          </cell>
          <cell r="B1912">
            <v>-7252225</v>
          </cell>
          <cell r="C1912">
            <v>-7267086</v>
          </cell>
          <cell r="D1912">
            <v>-7377669</v>
          </cell>
        </row>
        <row r="1913">
          <cell r="A1913">
            <v>28120</v>
          </cell>
          <cell r="B1913">
            <v>-45116145</v>
          </cell>
          <cell r="C1913">
            <v>-45183027</v>
          </cell>
          <cell r="D1913">
            <v>-45872703</v>
          </cell>
        </row>
        <row r="1914">
          <cell r="A1914">
            <v>28201</v>
          </cell>
          <cell r="B1914">
            <v>0</v>
          </cell>
          <cell r="C1914">
            <v>0</v>
          </cell>
          <cell r="D1914">
            <v>0</v>
          </cell>
        </row>
        <row r="1915">
          <cell r="A1915">
            <v>28202</v>
          </cell>
          <cell r="B1915">
            <v>0</v>
          </cell>
          <cell r="C1915">
            <v>0</v>
          </cell>
          <cell r="D1915">
            <v>0</v>
          </cell>
        </row>
        <row r="1916">
          <cell r="A1916">
            <v>28203</v>
          </cell>
          <cell r="B1916">
            <v>0</v>
          </cell>
          <cell r="C1916">
            <v>0</v>
          </cell>
          <cell r="D1916">
            <v>0</v>
          </cell>
        </row>
        <row r="1917">
          <cell r="A1917">
            <v>28204</v>
          </cell>
          <cell r="B1917">
            <v>0</v>
          </cell>
          <cell r="C1917">
            <v>0</v>
          </cell>
          <cell r="D1917">
            <v>0</v>
          </cell>
        </row>
        <row r="1918">
          <cell r="A1918">
            <v>28205</v>
          </cell>
          <cell r="B1918">
            <v>0</v>
          </cell>
          <cell r="C1918">
            <v>0</v>
          </cell>
          <cell r="D1918">
            <v>0</v>
          </cell>
        </row>
        <row r="1919">
          <cell r="A1919">
            <v>28206</v>
          </cell>
          <cell r="B1919">
            <v>0</v>
          </cell>
          <cell r="C1919">
            <v>0</v>
          </cell>
          <cell r="D1919">
            <v>0</v>
          </cell>
        </row>
        <row r="1920">
          <cell r="A1920">
            <v>28207</v>
          </cell>
          <cell r="B1920">
            <v>0</v>
          </cell>
          <cell r="C1920">
            <v>0</v>
          </cell>
          <cell r="D1920">
            <v>0</v>
          </cell>
        </row>
        <row r="1921">
          <cell r="A1921">
            <v>28208</v>
          </cell>
          <cell r="B1921">
            <v>0</v>
          </cell>
          <cell r="C1921">
            <v>0</v>
          </cell>
          <cell r="D1921">
            <v>0</v>
          </cell>
        </row>
        <row r="1922">
          <cell r="A1922">
            <v>28210</v>
          </cell>
          <cell r="B1922">
            <v>-208233268</v>
          </cell>
          <cell r="C1922">
            <v>-207320028</v>
          </cell>
          <cell r="D1922">
            <v>-201760899</v>
          </cell>
        </row>
        <row r="1923">
          <cell r="A1923">
            <v>28211</v>
          </cell>
          <cell r="B1923">
            <v>0</v>
          </cell>
          <cell r="C1923">
            <v>0</v>
          </cell>
          <cell r="D1923">
            <v>0</v>
          </cell>
        </row>
        <row r="1924">
          <cell r="A1924">
            <v>28212</v>
          </cell>
          <cell r="B1924">
            <v>0</v>
          </cell>
          <cell r="C1924">
            <v>0</v>
          </cell>
          <cell r="D1924">
            <v>0</v>
          </cell>
        </row>
        <row r="1925">
          <cell r="A1925">
            <v>28215</v>
          </cell>
          <cell r="B1925">
            <v>0</v>
          </cell>
          <cell r="C1925">
            <v>0</v>
          </cell>
          <cell r="D1925">
            <v>0</v>
          </cell>
        </row>
        <row r="1926">
          <cell r="A1926">
            <v>28216</v>
          </cell>
          <cell r="B1926">
            <v>0</v>
          </cell>
          <cell r="C1926">
            <v>0</v>
          </cell>
          <cell r="D1926">
            <v>0</v>
          </cell>
        </row>
        <row r="1927">
          <cell r="A1927">
            <v>28217</v>
          </cell>
          <cell r="B1927">
            <v>0</v>
          </cell>
          <cell r="C1927">
            <v>0</v>
          </cell>
          <cell r="D1927">
            <v>0</v>
          </cell>
        </row>
        <row r="1928">
          <cell r="A1928">
            <v>28218</v>
          </cell>
          <cell r="B1928">
            <v>0</v>
          </cell>
          <cell r="C1928">
            <v>0</v>
          </cell>
          <cell r="D1928">
            <v>0</v>
          </cell>
        </row>
        <row r="1929">
          <cell r="A1929">
            <v>28220</v>
          </cell>
          <cell r="B1929">
            <v>-1348738568</v>
          </cell>
          <cell r="C1929">
            <v>-1346539136</v>
          </cell>
          <cell r="D1929">
            <v>-1340499908</v>
          </cell>
        </row>
        <row r="1930">
          <cell r="A1930">
            <v>28221</v>
          </cell>
          <cell r="B1930">
            <v>0</v>
          </cell>
          <cell r="C1930">
            <v>0</v>
          </cell>
          <cell r="D1930">
            <v>0</v>
          </cell>
        </row>
        <row r="1931">
          <cell r="A1931">
            <v>28225</v>
          </cell>
          <cell r="B1931">
            <v>357308119</v>
          </cell>
          <cell r="C1931">
            <v>355454682</v>
          </cell>
          <cell r="D1931">
            <v>374313463</v>
          </cell>
        </row>
        <row r="1932">
          <cell r="A1932">
            <v>28229</v>
          </cell>
          <cell r="B1932">
            <v>0</v>
          </cell>
          <cell r="C1932">
            <v>0</v>
          </cell>
          <cell r="D1932">
            <v>0</v>
          </cell>
        </row>
        <row r="1933">
          <cell r="A1933">
            <v>28230</v>
          </cell>
          <cell r="B1933">
            <v>0</v>
          </cell>
          <cell r="C1933">
            <v>0</v>
          </cell>
          <cell r="D1933">
            <v>0</v>
          </cell>
        </row>
        <row r="1934">
          <cell r="A1934">
            <v>28231</v>
          </cell>
          <cell r="B1934">
            <v>0</v>
          </cell>
          <cell r="C1934">
            <v>0</v>
          </cell>
          <cell r="D1934">
            <v>0</v>
          </cell>
        </row>
        <row r="1935">
          <cell r="A1935">
            <v>28310</v>
          </cell>
          <cell r="B1935">
            <v>0</v>
          </cell>
          <cell r="C1935">
            <v>0</v>
          </cell>
          <cell r="D1935">
            <v>0</v>
          </cell>
        </row>
        <row r="1936">
          <cell r="A1936">
            <v>28311</v>
          </cell>
          <cell r="B1936">
            <v>0</v>
          </cell>
          <cell r="C1936">
            <v>0</v>
          </cell>
          <cell r="D1936">
            <v>0</v>
          </cell>
        </row>
        <row r="1937">
          <cell r="A1937">
            <v>28312</v>
          </cell>
          <cell r="B1937">
            <v>0</v>
          </cell>
          <cell r="C1937">
            <v>0</v>
          </cell>
          <cell r="D1937">
            <v>0</v>
          </cell>
        </row>
        <row r="1938">
          <cell r="A1938">
            <v>28313</v>
          </cell>
          <cell r="B1938">
            <v>0</v>
          </cell>
          <cell r="C1938">
            <v>0</v>
          </cell>
          <cell r="D1938">
            <v>0</v>
          </cell>
        </row>
        <row r="1939">
          <cell r="A1939">
            <v>28314</v>
          </cell>
          <cell r="B1939">
            <v>0</v>
          </cell>
          <cell r="C1939">
            <v>0</v>
          </cell>
          <cell r="D1939">
            <v>0</v>
          </cell>
        </row>
        <row r="1940">
          <cell r="A1940">
            <v>28315</v>
          </cell>
          <cell r="B1940">
            <v>0</v>
          </cell>
          <cell r="C1940">
            <v>0</v>
          </cell>
          <cell r="D1940">
            <v>0</v>
          </cell>
        </row>
        <row r="1941">
          <cell r="A1941">
            <v>28316</v>
          </cell>
          <cell r="B1941">
            <v>0</v>
          </cell>
          <cell r="C1941">
            <v>0</v>
          </cell>
          <cell r="D1941">
            <v>0</v>
          </cell>
        </row>
        <row r="1942">
          <cell r="A1942">
            <v>28320</v>
          </cell>
          <cell r="B1942">
            <v>0</v>
          </cell>
          <cell r="C1942">
            <v>0</v>
          </cell>
          <cell r="D1942">
            <v>0</v>
          </cell>
        </row>
        <row r="1943">
          <cell r="A1943">
            <v>28321</v>
          </cell>
          <cell r="B1943">
            <v>0</v>
          </cell>
          <cell r="C1943">
            <v>0</v>
          </cell>
          <cell r="D1943">
            <v>0</v>
          </cell>
        </row>
        <row r="1944">
          <cell r="A1944">
            <v>28322</v>
          </cell>
          <cell r="B1944">
            <v>0</v>
          </cell>
          <cell r="C1944">
            <v>0</v>
          </cell>
          <cell r="D1944">
            <v>0</v>
          </cell>
        </row>
        <row r="1945">
          <cell r="A1945">
            <v>28323</v>
          </cell>
          <cell r="B1945">
            <v>0</v>
          </cell>
          <cell r="C1945">
            <v>0</v>
          </cell>
          <cell r="D1945">
            <v>0</v>
          </cell>
        </row>
        <row r="1946">
          <cell r="A1946">
            <v>28324</v>
          </cell>
          <cell r="B1946">
            <v>0</v>
          </cell>
          <cell r="C1946">
            <v>0</v>
          </cell>
          <cell r="D1946">
            <v>0</v>
          </cell>
        </row>
        <row r="1947">
          <cell r="A1947">
            <v>28325</v>
          </cell>
          <cell r="B1947">
            <v>0</v>
          </cell>
          <cell r="C1947">
            <v>0</v>
          </cell>
          <cell r="D1947">
            <v>0</v>
          </cell>
        </row>
        <row r="1948">
          <cell r="A1948">
            <v>28326</v>
          </cell>
          <cell r="B1948">
            <v>0</v>
          </cell>
          <cell r="C1948">
            <v>0</v>
          </cell>
          <cell r="D1948">
            <v>0</v>
          </cell>
        </row>
        <row r="1949">
          <cell r="A1949">
            <v>28329</v>
          </cell>
          <cell r="B1949">
            <v>0</v>
          </cell>
          <cell r="C1949">
            <v>0</v>
          </cell>
          <cell r="D1949">
            <v>0</v>
          </cell>
        </row>
        <row r="1950">
          <cell r="A1950">
            <v>28330</v>
          </cell>
          <cell r="B1950">
            <v>0</v>
          </cell>
          <cell r="C1950">
            <v>0</v>
          </cell>
          <cell r="D1950">
            <v>0</v>
          </cell>
        </row>
        <row r="1951">
          <cell r="A1951">
            <v>28331</v>
          </cell>
          <cell r="B1951">
            <v>0</v>
          </cell>
          <cell r="C1951">
            <v>0</v>
          </cell>
          <cell r="D1951">
            <v>0</v>
          </cell>
        </row>
        <row r="1952">
          <cell r="A1952">
            <v>28332</v>
          </cell>
          <cell r="B1952">
            <v>0</v>
          </cell>
          <cell r="C1952">
            <v>0</v>
          </cell>
          <cell r="D1952">
            <v>0</v>
          </cell>
        </row>
        <row r="1953">
          <cell r="A1953">
            <v>28333</v>
          </cell>
          <cell r="B1953">
            <v>0</v>
          </cell>
          <cell r="C1953">
            <v>0</v>
          </cell>
          <cell r="D1953">
            <v>0</v>
          </cell>
        </row>
        <row r="1954">
          <cell r="A1954">
            <v>28334</v>
          </cell>
          <cell r="B1954">
            <v>0</v>
          </cell>
          <cell r="C1954">
            <v>0</v>
          </cell>
          <cell r="D1954">
            <v>0</v>
          </cell>
        </row>
        <row r="1955">
          <cell r="A1955">
            <v>28335</v>
          </cell>
          <cell r="B1955">
            <v>0</v>
          </cell>
          <cell r="C1955">
            <v>0</v>
          </cell>
          <cell r="D1955">
            <v>0</v>
          </cell>
        </row>
        <row r="1956">
          <cell r="A1956">
            <v>28336</v>
          </cell>
          <cell r="B1956">
            <v>0</v>
          </cell>
          <cell r="C1956">
            <v>0</v>
          </cell>
          <cell r="D1956">
            <v>0</v>
          </cell>
        </row>
        <row r="1957">
          <cell r="A1957">
            <v>28337</v>
          </cell>
          <cell r="B1957">
            <v>0</v>
          </cell>
          <cell r="C1957">
            <v>0</v>
          </cell>
          <cell r="D1957">
            <v>0</v>
          </cell>
        </row>
        <row r="1958">
          <cell r="A1958">
            <v>28338</v>
          </cell>
          <cell r="B1958">
            <v>0</v>
          </cell>
          <cell r="C1958">
            <v>0</v>
          </cell>
          <cell r="D1958">
            <v>0</v>
          </cell>
        </row>
        <row r="1959">
          <cell r="A1959">
            <v>28339</v>
          </cell>
          <cell r="B1959">
            <v>0</v>
          </cell>
          <cell r="C1959">
            <v>0</v>
          </cell>
          <cell r="D1959">
            <v>0</v>
          </cell>
        </row>
        <row r="1960">
          <cell r="A1960">
            <v>28340</v>
          </cell>
          <cell r="B1960">
            <v>0</v>
          </cell>
          <cell r="C1960">
            <v>0</v>
          </cell>
          <cell r="D1960">
            <v>0</v>
          </cell>
        </row>
        <row r="1961">
          <cell r="A1961">
            <v>28341</v>
          </cell>
          <cell r="B1961">
            <v>0</v>
          </cell>
          <cell r="C1961">
            <v>0</v>
          </cell>
          <cell r="D1961">
            <v>-1394</v>
          </cell>
        </row>
        <row r="1962">
          <cell r="A1962">
            <v>28342</v>
          </cell>
          <cell r="B1962">
            <v>-1926508</v>
          </cell>
          <cell r="C1962">
            <v>-1926508</v>
          </cell>
          <cell r="D1962">
            <v>-1931537</v>
          </cell>
        </row>
        <row r="1963">
          <cell r="A1963">
            <v>28343</v>
          </cell>
          <cell r="B1963">
            <v>-84205703</v>
          </cell>
          <cell r="C1963">
            <v>-84582204</v>
          </cell>
          <cell r="D1963">
            <v>-83888724</v>
          </cell>
        </row>
        <row r="1964">
          <cell r="A1964">
            <v>28344</v>
          </cell>
          <cell r="B1964">
            <v>-14401866</v>
          </cell>
          <cell r="C1964">
            <v>-14506213</v>
          </cell>
          <cell r="D1964">
            <v>-14314016</v>
          </cell>
        </row>
        <row r="1965">
          <cell r="A1965">
            <v>28345</v>
          </cell>
          <cell r="B1965">
            <v>0</v>
          </cell>
          <cell r="C1965">
            <v>0</v>
          </cell>
          <cell r="D1965">
            <v>0</v>
          </cell>
        </row>
        <row r="1966">
          <cell r="A1966">
            <v>28346</v>
          </cell>
          <cell r="B1966">
            <v>0</v>
          </cell>
          <cell r="C1966">
            <v>0</v>
          </cell>
          <cell r="D1966">
            <v>0</v>
          </cell>
        </row>
        <row r="1967">
          <cell r="A1967">
            <v>0</v>
          </cell>
          <cell r="B1967">
            <v>-12605084</v>
          </cell>
          <cell r="C1967">
            <v>-11641595</v>
          </cell>
          <cell r="D1967">
            <v>-13846526</v>
          </cell>
        </row>
        <row r="1968">
          <cell r="A1968">
            <v>28347</v>
          </cell>
          <cell r="B1968">
            <v>0</v>
          </cell>
          <cell r="C1968">
            <v>0</v>
          </cell>
          <cell r="D1968">
            <v>0</v>
          </cell>
        </row>
        <row r="1969">
          <cell r="A1969">
            <v>0</v>
          </cell>
          <cell r="B1969">
            <v>-2318341</v>
          </cell>
          <cell r="C1969">
            <v>-2387863</v>
          </cell>
          <cell r="D1969">
            <v>-3392353</v>
          </cell>
        </row>
        <row r="1970">
          <cell r="A1970">
            <v>28348</v>
          </cell>
          <cell r="B1970">
            <v>0</v>
          </cell>
          <cell r="C1970">
            <v>0</v>
          </cell>
          <cell r="D1970">
            <v>0</v>
          </cell>
        </row>
        <row r="1971">
          <cell r="A1971">
            <v>0</v>
          </cell>
          <cell r="B1971">
            <v>-553514</v>
          </cell>
          <cell r="C1971">
            <v>-556332</v>
          </cell>
          <cell r="D1971">
            <v>-586237</v>
          </cell>
        </row>
        <row r="1972">
          <cell r="A1972">
            <v>29999</v>
          </cell>
          <cell r="B1972">
            <v>0</v>
          </cell>
          <cell r="C1972">
            <v>0</v>
          </cell>
          <cell r="D1972">
            <v>0</v>
          </cell>
        </row>
        <row r="1979">
          <cell r="A1979">
            <v>401</v>
          </cell>
          <cell r="B1979">
            <v>58510114</v>
          </cell>
          <cell r="C1979">
            <v>838755826</v>
          </cell>
          <cell r="D1979">
            <v>838755826</v>
          </cell>
        </row>
        <row r="1980">
          <cell r="A1980">
            <v>402</v>
          </cell>
          <cell r="B1980">
            <v>10301649</v>
          </cell>
          <cell r="C1980">
            <v>102018160</v>
          </cell>
          <cell r="D1980">
            <v>102018160</v>
          </cell>
        </row>
        <row r="1981">
          <cell r="A1981">
            <v>403</v>
          </cell>
          <cell r="B1981">
            <v>27050023</v>
          </cell>
          <cell r="C1981">
            <v>323211945</v>
          </cell>
          <cell r="D1981">
            <v>323211945</v>
          </cell>
        </row>
        <row r="1982">
          <cell r="A1982">
            <v>404</v>
          </cell>
          <cell r="B1982">
            <v>1322597</v>
          </cell>
          <cell r="C1982">
            <v>15059748</v>
          </cell>
          <cell r="D1982">
            <v>15059748</v>
          </cell>
        </row>
        <row r="1983">
          <cell r="A1983">
            <v>406</v>
          </cell>
          <cell r="B1983">
            <v>15479</v>
          </cell>
          <cell r="C1983">
            <v>185749</v>
          </cell>
          <cell r="D1983">
            <v>185749</v>
          </cell>
        </row>
        <row r="1984">
          <cell r="A1984">
            <v>407</v>
          </cell>
          <cell r="B1984">
            <v>5545684</v>
          </cell>
          <cell r="C1984">
            <v>95185268</v>
          </cell>
          <cell r="D1984">
            <v>95185268</v>
          </cell>
        </row>
        <row r="1985">
          <cell r="A1985">
            <v>408</v>
          </cell>
          <cell r="B1985">
            <v>12798634</v>
          </cell>
          <cell r="C1985">
            <v>165749066</v>
          </cell>
          <cell r="D1985">
            <v>165749066</v>
          </cell>
        </row>
        <row r="1986">
          <cell r="A1986">
            <v>409</v>
          </cell>
          <cell r="B1986">
            <v>-7090229</v>
          </cell>
          <cell r="C1986">
            <v>50194332</v>
          </cell>
          <cell r="D1986">
            <v>50194332</v>
          </cell>
        </row>
        <row r="1987">
          <cell r="A1987">
            <v>410</v>
          </cell>
          <cell r="B1987">
            <v>60725071</v>
          </cell>
          <cell r="C1987">
            <v>215419474</v>
          </cell>
          <cell r="D1987">
            <v>215419474</v>
          </cell>
        </row>
        <row r="1988">
          <cell r="A1988">
            <v>411</v>
          </cell>
          <cell r="B1988">
            <v>-47641420</v>
          </cell>
          <cell r="C1988">
            <v>-205667988</v>
          </cell>
          <cell r="D1988">
            <v>-205667988</v>
          </cell>
        </row>
        <row r="1989">
          <cell r="A1989">
            <v>415</v>
          </cell>
          <cell r="B1989">
            <v>-416326</v>
          </cell>
          <cell r="C1989">
            <v>-4953984</v>
          </cell>
          <cell r="D1989">
            <v>-4953984</v>
          </cell>
        </row>
        <row r="1990">
          <cell r="A1990">
            <v>416</v>
          </cell>
          <cell r="B1990">
            <v>127539</v>
          </cell>
          <cell r="C1990">
            <v>1847430</v>
          </cell>
          <cell r="D1990">
            <v>1847430</v>
          </cell>
        </row>
        <row r="1991">
          <cell r="A1991">
            <v>417</v>
          </cell>
          <cell r="B1991">
            <v>0</v>
          </cell>
          <cell r="C1991">
            <v>0</v>
          </cell>
          <cell r="D1991">
            <v>0</v>
          </cell>
        </row>
        <row r="1992">
          <cell r="A1992">
            <v>418</v>
          </cell>
          <cell r="B1992">
            <v>4695</v>
          </cell>
          <cell r="C1992">
            <v>84690</v>
          </cell>
          <cell r="D1992">
            <v>84690</v>
          </cell>
        </row>
        <row r="1993">
          <cell r="A1993">
            <v>419</v>
          </cell>
          <cell r="B1993">
            <v>-2005250</v>
          </cell>
          <cell r="C1993">
            <v>-15000523</v>
          </cell>
          <cell r="D1993">
            <v>-15000523</v>
          </cell>
        </row>
        <row r="1994">
          <cell r="A1994">
            <v>420</v>
          </cell>
          <cell r="B1994">
            <v>0</v>
          </cell>
          <cell r="C1994">
            <v>0</v>
          </cell>
          <cell r="D1994">
            <v>0</v>
          </cell>
        </row>
        <row r="1995">
          <cell r="A1995">
            <v>421</v>
          </cell>
          <cell r="B1995">
            <v>-80297</v>
          </cell>
          <cell r="C1995">
            <v>-756742</v>
          </cell>
          <cell r="D1995">
            <v>-756742</v>
          </cell>
        </row>
        <row r="1996">
          <cell r="A1996">
            <v>425</v>
          </cell>
          <cell r="B1996">
            <v>4247</v>
          </cell>
          <cell r="C1996">
            <v>50959</v>
          </cell>
          <cell r="D1996">
            <v>50959</v>
          </cell>
        </row>
        <row r="1997">
          <cell r="A1997">
            <v>426</v>
          </cell>
          <cell r="B1997">
            <v>70188</v>
          </cell>
          <cell r="C1997">
            <v>3015056</v>
          </cell>
          <cell r="D1997">
            <v>3015056</v>
          </cell>
        </row>
        <row r="1998">
          <cell r="A1998">
            <v>427</v>
          </cell>
          <cell r="B1998">
            <v>9637717</v>
          </cell>
          <cell r="C1998">
            <v>113160417</v>
          </cell>
          <cell r="D1998">
            <v>113160417</v>
          </cell>
        </row>
        <row r="1999">
          <cell r="A1999">
            <v>428</v>
          </cell>
          <cell r="B1999">
            <v>202401</v>
          </cell>
          <cell r="C1999">
            <v>2356761</v>
          </cell>
          <cell r="D1999">
            <v>2356761</v>
          </cell>
        </row>
        <row r="2000">
          <cell r="A2000">
            <v>429</v>
          </cell>
          <cell r="B2000">
            <v>0</v>
          </cell>
          <cell r="C2000">
            <v>0</v>
          </cell>
          <cell r="D2000">
            <v>0</v>
          </cell>
        </row>
        <row r="2001">
          <cell r="A2001">
            <v>430</v>
          </cell>
          <cell r="B2001">
            <v>0</v>
          </cell>
          <cell r="C2001">
            <v>0</v>
          </cell>
          <cell r="D2001">
            <v>0</v>
          </cell>
        </row>
        <row r="2002">
          <cell r="A2002">
            <v>431</v>
          </cell>
          <cell r="B2002">
            <v>618062</v>
          </cell>
          <cell r="C2002">
            <v>9003861</v>
          </cell>
          <cell r="D2002">
            <v>9003861</v>
          </cell>
        </row>
        <row r="2003">
          <cell r="A2003">
            <v>432</v>
          </cell>
          <cell r="B2003">
            <v>-954670</v>
          </cell>
          <cell r="C2003">
            <v>-6848980</v>
          </cell>
          <cell r="D2003">
            <v>-6848980</v>
          </cell>
        </row>
        <row r="2004">
          <cell r="A2004">
            <v>433</v>
          </cell>
          <cell r="B2004">
            <v>20652527</v>
          </cell>
          <cell r="C2004">
            <v>13223993</v>
          </cell>
          <cell r="D2004">
            <v>13223993</v>
          </cell>
        </row>
        <row r="2005">
          <cell r="A2005">
            <v>438</v>
          </cell>
          <cell r="B2005">
            <v>0</v>
          </cell>
          <cell r="C2005">
            <v>316009113</v>
          </cell>
          <cell r="D2005">
            <v>316009113</v>
          </cell>
        </row>
        <row r="2006">
          <cell r="A2006">
            <v>439</v>
          </cell>
          <cell r="B2006">
            <v>0</v>
          </cell>
          <cell r="C2006">
            <v>0</v>
          </cell>
          <cell r="D2006">
            <v>0</v>
          </cell>
        </row>
        <row r="2007">
          <cell r="A2007">
            <v>440</v>
          </cell>
          <cell r="B2007">
            <v>-68388176</v>
          </cell>
          <cell r="C2007">
            <v>-1046922261</v>
          </cell>
          <cell r="D2007">
            <v>-1046922261</v>
          </cell>
        </row>
        <row r="2008">
          <cell r="A2008">
            <v>442</v>
          </cell>
          <cell r="B2008">
            <v>-52849989</v>
          </cell>
          <cell r="C2008">
            <v>-727337535</v>
          </cell>
          <cell r="D2008">
            <v>-727337535</v>
          </cell>
        </row>
        <row r="2009">
          <cell r="A2009">
            <v>444</v>
          </cell>
          <cell r="B2009">
            <v>-2361496</v>
          </cell>
          <cell r="C2009">
            <v>-28215735</v>
          </cell>
          <cell r="D2009">
            <v>-28215735</v>
          </cell>
        </row>
        <row r="2010">
          <cell r="A2010">
            <v>445</v>
          </cell>
          <cell r="B2010">
            <v>-11920357</v>
          </cell>
          <cell r="C2010">
            <v>-156513242</v>
          </cell>
          <cell r="D2010">
            <v>-156513242</v>
          </cell>
        </row>
        <row r="2011">
          <cell r="A2011">
            <v>447</v>
          </cell>
          <cell r="B2011">
            <v>-369142</v>
          </cell>
          <cell r="C2011">
            <v>-6106685</v>
          </cell>
          <cell r="D2011">
            <v>-6106685</v>
          </cell>
        </row>
        <row r="2012">
          <cell r="A2012">
            <v>449</v>
          </cell>
          <cell r="B2012">
            <v>976427</v>
          </cell>
          <cell r="C2012">
            <v>4471486</v>
          </cell>
          <cell r="D2012">
            <v>4471486</v>
          </cell>
        </row>
        <row r="2013">
          <cell r="A2013">
            <v>451</v>
          </cell>
          <cell r="B2013">
            <v>-1741481</v>
          </cell>
          <cell r="C2013">
            <v>-25423380</v>
          </cell>
          <cell r="D2013">
            <v>-25423380</v>
          </cell>
        </row>
        <row r="2014">
          <cell r="A2014">
            <v>454</v>
          </cell>
          <cell r="B2014">
            <v>-274722</v>
          </cell>
          <cell r="C2014">
            <v>-11959591</v>
          </cell>
          <cell r="D2014">
            <v>-11959591</v>
          </cell>
        </row>
        <row r="2015">
          <cell r="A2015">
            <v>455</v>
          </cell>
          <cell r="B2015">
            <v>-331444</v>
          </cell>
          <cell r="C2015">
            <v>-3710600</v>
          </cell>
          <cell r="D2015">
            <v>-3710600</v>
          </cell>
        </row>
        <row r="2016">
          <cell r="A2016">
            <v>456</v>
          </cell>
          <cell r="B2016">
            <v>-12138053</v>
          </cell>
          <cell r="C2016">
            <v>-29586089</v>
          </cell>
          <cell r="D2016">
            <v>-29586089</v>
          </cell>
        </row>
        <row r="2017">
          <cell r="A2017">
            <v>555</v>
          </cell>
          <cell r="B2017">
            <v>624741</v>
          </cell>
          <cell r="C2017">
            <v>47584185</v>
          </cell>
          <cell r="D2017">
            <v>47584185</v>
          </cell>
        </row>
        <row r="2018">
          <cell r="A2018">
            <v>55539</v>
          </cell>
          <cell r="B2018">
            <v>0</v>
          </cell>
          <cell r="C2018">
            <v>0</v>
          </cell>
          <cell r="D2018">
            <v>0</v>
          </cell>
        </row>
        <row r="2019">
          <cell r="A2019">
            <v>40101</v>
          </cell>
          <cell r="B2019">
            <v>31625488</v>
          </cell>
          <cell r="C2019">
            <v>495787742</v>
          </cell>
          <cell r="D2019">
            <v>495787742</v>
          </cell>
        </row>
        <row r="2020">
          <cell r="A2020">
            <v>40102</v>
          </cell>
          <cell r="B2020">
            <v>26884626</v>
          </cell>
          <cell r="C2020">
            <v>342968084</v>
          </cell>
          <cell r="D2020">
            <v>342968084</v>
          </cell>
        </row>
        <row r="2021">
          <cell r="A2021">
            <v>40200</v>
          </cell>
          <cell r="B2021">
            <v>10301649</v>
          </cell>
          <cell r="C2021">
            <v>102018160</v>
          </cell>
          <cell r="D2021">
            <v>102018160</v>
          </cell>
        </row>
        <row r="2022">
          <cell r="A2022">
            <v>40300</v>
          </cell>
          <cell r="B2022">
            <v>24930206</v>
          </cell>
          <cell r="C2022">
            <v>297777984</v>
          </cell>
          <cell r="D2022">
            <v>297777984</v>
          </cell>
        </row>
        <row r="2023">
          <cell r="A2023">
            <v>40303</v>
          </cell>
          <cell r="B2023">
            <v>98841</v>
          </cell>
          <cell r="C2023">
            <v>1186094</v>
          </cell>
          <cell r="D2023">
            <v>1186094</v>
          </cell>
        </row>
        <row r="2024">
          <cell r="A2024">
            <v>40320</v>
          </cell>
          <cell r="B2024">
            <v>0</v>
          </cell>
          <cell r="C2024">
            <v>0</v>
          </cell>
          <cell r="D2024">
            <v>0</v>
          </cell>
        </row>
        <row r="2025">
          <cell r="A2025">
            <v>40330</v>
          </cell>
          <cell r="B2025">
            <v>1672470</v>
          </cell>
          <cell r="C2025">
            <v>20065797</v>
          </cell>
          <cell r="D2025">
            <v>20065797</v>
          </cell>
        </row>
        <row r="2026">
          <cell r="A2026">
            <v>40400</v>
          </cell>
          <cell r="B2026">
            <v>1322597</v>
          </cell>
          <cell r="C2026">
            <v>15059748</v>
          </cell>
          <cell r="D2026">
            <v>15059748</v>
          </cell>
        </row>
        <row r="2027">
          <cell r="A2027">
            <v>40601</v>
          </cell>
          <cell r="B2027">
            <v>15479</v>
          </cell>
          <cell r="C2027">
            <v>185749</v>
          </cell>
          <cell r="D2027">
            <v>185749</v>
          </cell>
        </row>
        <row r="2028">
          <cell r="A2028">
            <v>40604</v>
          </cell>
          <cell r="B2028">
            <v>0</v>
          </cell>
          <cell r="C2028">
            <v>0</v>
          </cell>
          <cell r="D2028">
            <v>0</v>
          </cell>
        </row>
        <row r="2029">
          <cell r="A2029">
            <v>40701</v>
          </cell>
          <cell r="B2029">
            <v>0</v>
          </cell>
          <cell r="C2029">
            <v>0</v>
          </cell>
          <cell r="D2029">
            <v>0</v>
          </cell>
        </row>
        <row r="2030">
          <cell r="A2030">
            <v>40702</v>
          </cell>
          <cell r="B2030">
            <v>0</v>
          </cell>
          <cell r="C2030">
            <v>0</v>
          </cell>
          <cell r="D2030">
            <v>0</v>
          </cell>
        </row>
        <row r="2031">
          <cell r="A2031">
            <v>40730</v>
          </cell>
          <cell r="B2031">
            <v>2561836</v>
          </cell>
          <cell r="C2031">
            <v>43230972</v>
          </cell>
          <cell r="D2031">
            <v>43230972</v>
          </cell>
        </row>
        <row r="2032">
          <cell r="A2032">
            <v>40731</v>
          </cell>
          <cell r="B2032">
            <v>4965412</v>
          </cell>
          <cell r="C2032">
            <v>54627628</v>
          </cell>
          <cell r="D2032">
            <v>54627628</v>
          </cell>
        </row>
        <row r="2033">
          <cell r="A2033">
            <v>40732</v>
          </cell>
          <cell r="B2033">
            <v>181601</v>
          </cell>
          <cell r="C2033">
            <v>1705330</v>
          </cell>
          <cell r="D2033">
            <v>1705330</v>
          </cell>
        </row>
        <row r="2034">
          <cell r="A2034">
            <v>40733</v>
          </cell>
          <cell r="B2034">
            <v>10766</v>
          </cell>
          <cell r="C2034">
            <v>103481</v>
          </cell>
          <cell r="D2034">
            <v>103481</v>
          </cell>
        </row>
        <row r="2035">
          <cell r="A2035">
            <v>40734</v>
          </cell>
          <cell r="B2035">
            <v>0</v>
          </cell>
          <cell r="C2035">
            <v>0</v>
          </cell>
          <cell r="D2035">
            <v>0</v>
          </cell>
        </row>
        <row r="2036">
          <cell r="A2036">
            <v>40735</v>
          </cell>
          <cell r="B2036">
            <v>93363</v>
          </cell>
          <cell r="C2036">
            <v>280089</v>
          </cell>
          <cell r="D2036">
            <v>280089</v>
          </cell>
        </row>
        <row r="2037">
          <cell r="A2037">
            <v>40736</v>
          </cell>
          <cell r="B2037">
            <v>0</v>
          </cell>
          <cell r="C2037">
            <v>0</v>
          </cell>
          <cell r="D2037">
            <v>0</v>
          </cell>
        </row>
        <row r="2038">
          <cell r="A2038">
            <v>40737</v>
          </cell>
          <cell r="B2038">
            <v>0</v>
          </cell>
          <cell r="C2038">
            <v>8340389</v>
          </cell>
          <cell r="D2038">
            <v>8340389</v>
          </cell>
        </row>
        <row r="2039">
          <cell r="A2039">
            <v>40738</v>
          </cell>
          <cell r="B2039">
            <v>0</v>
          </cell>
          <cell r="C2039">
            <v>4202430</v>
          </cell>
          <cell r="D2039">
            <v>4202430</v>
          </cell>
        </row>
        <row r="2040">
          <cell r="A2040">
            <v>40739</v>
          </cell>
          <cell r="B2040">
            <v>244578</v>
          </cell>
          <cell r="C2040">
            <v>8474618</v>
          </cell>
          <cell r="D2040">
            <v>8474618</v>
          </cell>
        </row>
        <row r="2041">
          <cell r="A2041">
            <v>0</v>
          </cell>
          <cell r="B2041">
            <v>1410</v>
          </cell>
          <cell r="C2041">
            <v>37411</v>
          </cell>
          <cell r="D2041">
            <v>37411</v>
          </cell>
        </row>
        <row r="2042">
          <cell r="A2042">
            <v>0</v>
          </cell>
          <cell r="B2042">
            <v>0</v>
          </cell>
          <cell r="C2042">
            <v>0</v>
          </cell>
          <cell r="D2042">
            <v>0</v>
          </cell>
        </row>
        <row r="2043">
          <cell r="A2043">
            <v>40740</v>
          </cell>
          <cell r="B2043">
            <v>0</v>
          </cell>
          <cell r="C2043">
            <v>-10313728</v>
          </cell>
          <cell r="D2043">
            <v>-10313728</v>
          </cell>
        </row>
        <row r="2044">
          <cell r="A2044">
            <v>40741</v>
          </cell>
          <cell r="B2044">
            <v>0</v>
          </cell>
          <cell r="C2044">
            <v>0</v>
          </cell>
          <cell r="D2044">
            <v>0</v>
          </cell>
        </row>
        <row r="2045">
          <cell r="A2045">
            <v>40742</v>
          </cell>
          <cell r="B2045">
            <v>0</v>
          </cell>
          <cell r="C2045">
            <v>-2458713</v>
          </cell>
          <cell r="D2045">
            <v>-2458713</v>
          </cell>
        </row>
        <row r="2046">
          <cell r="A2046">
            <v>40743</v>
          </cell>
          <cell r="B2046">
            <v>0</v>
          </cell>
          <cell r="C2046">
            <v>0</v>
          </cell>
          <cell r="D2046">
            <v>0</v>
          </cell>
        </row>
        <row r="2047">
          <cell r="A2047">
            <v>40744</v>
          </cell>
          <cell r="B2047">
            <v>0</v>
          </cell>
          <cell r="C2047">
            <v>0</v>
          </cell>
          <cell r="D2047">
            <v>0</v>
          </cell>
        </row>
        <row r="2048">
          <cell r="A2048">
            <v>40745</v>
          </cell>
          <cell r="B2048">
            <v>0</v>
          </cell>
          <cell r="C2048">
            <v>0</v>
          </cell>
          <cell r="D2048">
            <v>0</v>
          </cell>
        </row>
        <row r="2049">
          <cell r="A2049">
            <v>40746</v>
          </cell>
          <cell r="B2049">
            <v>-1327531</v>
          </cell>
          <cell r="C2049">
            <v>-2597095</v>
          </cell>
          <cell r="D2049">
            <v>-2597095</v>
          </cell>
        </row>
        <row r="2050">
          <cell r="A2050">
            <v>40747</v>
          </cell>
          <cell r="B2050">
            <v>-542054</v>
          </cell>
          <cell r="C2050">
            <v>-12854523</v>
          </cell>
          <cell r="D2050">
            <v>-12854523</v>
          </cell>
        </row>
        <row r="2051">
          <cell r="A2051">
            <v>40748</v>
          </cell>
          <cell r="B2051">
            <v>0</v>
          </cell>
          <cell r="C2051">
            <v>-619590</v>
          </cell>
          <cell r="D2051">
            <v>-619590</v>
          </cell>
        </row>
        <row r="2052">
          <cell r="A2052">
            <v>40749</v>
          </cell>
          <cell r="B2052">
            <v>-643499</v>
          </cell>
          <cell r="C2052">
            <v>-1930497</v>
          </cell>
          <cell r="D2052">
            <v>-1930497</v>
          </cell>
        </row>
        <row r="2053">
          <cell r="A2053">
            <v>40751</v>
          </cell>
          <cell r="B2053">
            <v>0</v>
          </cell>
          <cell r="C2053">
            <v>4959442</v>
          </cell>
          <cell r="D2053">
            <v>4959442</v>
          </cell>
        </row>
        <row r="2054">
          <cell r="A2054">
            <v>40752</v>
          </cell>
          <cell r="B2054">
            <v>0</v>
          </cell>
          <cell r="C2054">
            <v>0</v>
          </cell>
          <cell r="D2054">
            <v>0</v>
          </cell>
        </row>
        <row r="2055">
          <cell r="A2055">
            <v>0</v>
          </cell>
          <cell r="B2055">
            <v>0</v>
          </cell>
          <cell r="C2055">
            <v>0</v>
          </cell>
          <cell r="D2055">
            <v>0</v>
          </cell>
        </row>
        <row r="2056">
          <cell r="A2056">
            <v>0</v>
          </cell>
          <cell r="B2056">
            <v>-198</v>
          </cell>
          <cell r="C2056">
            <v>-2376</v>
          </cell>
          <cell r="D2056">
            <v>-2376</v>
          </cell>
        </row>
        <row r="2057">
          <cell r="A2057">
            <v>40800</v>
          </cell>
          <cell r="B2057">
            <v>-510981</v>
          </cell>
          <cell r="C2057">
            <v>-5535757</v>
          </cell>
          <cell r="D2057">
            <v>-5535757</v>
          </cell>
        </row>
        <row r="2058">
          <cell r="A2058">
            <v>40810</v>
          </cell>
          <cell r="B2058">
            <v>0</v>
          </cell>
          <cell r="C2058">
            <v>0</v>
          </cell>
          <cell r="D2058">
            <v>0</v>
          </cell>
        </row>
        <row r="2059">
          <cell r="A2059">
            <v>40811</v>
          </cell>
          <cell r="B2059">
            <v>0</v>
          </cell>
          <cell r="C2059">
            <v>2060</v>
          </cell>
          <cell r="D2059">
            <v>2060</v>
          </cell>
        </row>
        <row r="2060">
          <cell r="A2060">
            <v>40812</v>
          </cell>
          <cell r="B2060">
            <v>1503957</v>
          </cell>
          <cell r="C2060">
            <v>16445310</v>
          </cell>
          <cell r="D2060">
            <v>16445310</v>
          </cell>
        </row>
        <row r="2061">
          <cell r="A2061">
            <v>9184100</v>
          </cell>
          <cell r="B2061">
            <v>510981</v>
          </cell>
          <cell r="C2061">
            <v>5053161</v>
          </cell>
          <cell r="D2061">
            <v>5053161</v>
          </cell>
        </row>
        <row r="2062">
          <cell r="A2062">
            <v>6018999</v>
          </cell>
          <cell r="B2062">
            <v>435893</v>
          </cell>
          <cell r="C2062">
            <v>5460669</v>
          </cell>
          <cell r="D2062">
            <v>5460669</v>
          </cell>
        </row>
        <row r="2063">
          <cell r="A2063" t="str">
            <v>Non 2201</v>
          </cell>
          <cell r="B2063">
            <v>75024</v>
          </cell>
          <cell r="C2063">
            <v>-413605</v>
          </cell>
          <cell r="D2063">
            <v>-413605</v>
          </cell>
        </row>
        <row r="2064">
          <cell r="A2064">
            <v>40813</v>
          </cell>
          <cell r="B2064">
            <v>5277000</v>
          </cell>
          <cell r="C2064">
            <v>60910420</v>
          </cell>
          <cell r="D2064">
            <v>60910420</v>
          </cell>
        </row>
        <row r="2065">
          <cell r="A2065">
            <v>40814</v>
          </cell>
          <cell r="B2065">
            <v>3166007</v>
          </cell>
          <cell r="C2065">
            <v>45370049</v>
          </cell>
          <cell r="D2065">
            <v>45370049</v>
          </cell>
        </row>
        <row r="2066">
          <cell r="A2066">
            <v>40815</v>
          </cell>
          <cell r="B2066">
            <v>3242490</v>
          </cell>
          <cell r="C2066">
            <v>46875941</v>
          </cell>
          <cell r="D2066">
            <v>46875941</v>
          </cell>
        </row>
        <row r="2067">
          <cell r="A2067">
            <v>40816</v>
          </cell>
          <cell r="B2067">
            <v>0</v>
          </cell>
          <cell r="C2067">
            <v>12664</v>
          </cell>
          <cell r="D2067">
            <v>12664</v>
          </cell>
        </row>
        <row r="2068">
          <cell r="A2068">
            <v>40817</v>
          </cell>
          <cell r="B2068">
            <v>0</v>
          </cell>
          <cell r="C2068">
            <v>8903</v>
          </cell>
          <cell r="D2068">
            <v>8903</v>
          </cell>
        </row>
        <row r="2069">
          <cell r="A2069">
            <v>40820</v>
          </cell>
          <cell r="B2069">
            <v>9000</v>
          </cell>
          <cell r="C2069">
            <v>81000</v>
          </cell>
          <cell r="D2069">
            <v>81000</v>
          </cell>
        </row>
        <row r="2070">
          <cell r="A2070">
            <v>40910</v>
          </cell>
          <cell r="B2070">
            <v>690569</v>
          </cell>
          <cell r="C2070">
            <v>50845217</v>
          </cell>
          <cell r="D2070">
            <v>50845217</v>
          </cell>
        </row>
        <row r="2071">
          <cell r="A2071">
            <v>40920</v>
          </cell>
          <cell r="B2071">
            <v>71267</v>
          </cell>
          <cell r="C2071">
            <v>351970</v>
          </cell>
          <cell r="D2071">
            <v>351970</v>
          </cell>
        </row>
        <row r="2072">
          <cell r="A2072">
            <v>41001</v>
          </cell>
          <cell r="B2072">
            <v>0</v>
          </cell>
          <cell r="C2072">
            <v>0</v>
          </cell>
          <cell r="D2072">
            <v>0</v>
          </cell>
        </row>
        <row r="2073">
          <cell r="A2073">
            <v>41002</v>
          </cell>
          <cell r="B2073">
            <v>39731436</v>
          </cell>
          <cell r="C2073">
            <v>113856434</v>
          </cell>
          <cell r="D2073">
            <v>113856434</v>
          </cell>
        </row>
        <row r="2074">
          <cell r="A2074">
            <v>41003</v>
          </cell>
          <cell r="B2074">
            <v>20938165</v>
          </cell>
          <cell r="C2074">
            <v>99248949</v>
          </cell>
          <cell r="D2074">
            <v>99248949</v>
          </cell>
        </row>
        <row r="2075">
          <cell r="A2075">
            <v>41004</v>
          </cell>
          <cell r="B2075">
            <v>0</v>
          </cell>
          <cell r="C2075">
            <v>0</v>
          </cell>
          <cell r="D2075">
            <v>0</v>
          </cell>
        </row>
        <row r="2076">
          <cell r="A2076">
            <v>41005</v>
          </cell>
          <cell r="B2076">
            <v>0</v>
          </cell>
          <cell r="C2076">
            <v>0</v>
          </cell>
          <cell r="D2076">
            <v>0</v>
          </cell>
        </row>
        <row r="2077">
          <cell r="A2077">
            <v>41006</v>
          </cell>
          <cell r="B2077">
            <v>0</v>
          </cell>
          <cell r="C2077">
            <v>0</v>
          </cell>
          <cell r="D2077">
            <v>0</v>
          </cell>
        </row>
        <row r="2078">
          <cell r="A2078">
            <v>41007</v>
          </cell>
          <cell r="B2078">
            <v>0</v>
          </cell>
          <cell r="C2078">
            <v>0</v>
          </cell>
          <cell r="D2078">
            <v>0</v>
          </cell>
        </row>
        <row r="2079">
          <cell r="A2079">
            <v>41008</v>
          </cell>
          <cell r="B2079">
            <v>0</v>
          </cell>
          <cell r="C2079">
            <v>0</v>
          </cell>
          <cell r="D2079">
            <v>0</v>
          </cell>
        </row>
        <row r="2080">
          <cell r="A2080">
            <v>41009</v>
          </cell>
          <cell r="B2080">
            <v>0</v>
          </cell>
          <cell r="C2080">
            <v>0</v>
          </cell>
          <cell r="D2080">
            <v>0</v>
          </cell>
        </row>
        <row r="2081">
          <cell r="A2081">
            <v>41010</v>
          </cell>
          <cell r="B2081">
            <v>0</v>
          </cell>
          <cell r="C2081">
            <v>0</v>
          </cell>
          <cell r="D2081">
            <v>0</v>
          </cell>
        </row>
        <row r="2082">
          <cell r="A2082">
            <v>41011</v>
          </cell>
          <cell r="B2082">
            <v>0</v>
          </cell>
          <cell r="C2082">
            <v>0</v>
          </cell>
          <cell r="D2082">
            <v>0</v>
          </cell>
        </row>
        <row r="2083">
          <cell r="A2083">
            <v>41012</v>
          </cell>
          <cell r="B2083">
            <v>0</v>
          </cell>
          <cell r="C2083">
            <v>0</v>
          </cell>
          <cell r="D2083">
            <v>0</v>
          </cell>
        </row>
        <row r="2084">
          <cell r="A2084">
            <v>41013</v>
          </cell>
          <cell r="B2084">
            <v>0</v>
          </cell>
          <cell r="C2084">
            <v>0</v>
          </cell>
          <cell r="D2084">
            <v>0</v>
          </cell>
        </row>
        <row r="2085">
          <cell r="A2085">
            <v>41014</v>
          </cell>
          <cell r="B2085">
            <v>0</v>
          </cell>
          <cell r="C2085">
            <v>0</v>
          </cell>
          <cell r="D2085">
            <v>0</v>
          </cell>
        </row>
        <row r="2086">
          <cell r="A2086">
            <v>41015</v>
          </cell>
          <cell r="B2086">
            <v>0</v>
          </cell>
          <cell r="C2086">
            <v>0</v>
          </cell>
          <cell r="D2086">
            <v>0</v>
          </cell>
        </row>
        <row r="2087">
          <cell r="A2087">
            <v>41016</v>
          </cell>
          <cell r="B2087">
            <v>0</v>
          </cell>
          <cell r="C2087">
            <v>0</v>
          </cell>
          <cell r="D2087">
            <v>0</v>
          </cell>
        </row>
        <row r="2088">
          <cell r="A2088">
            <v>41017</v>
          </cell>
          <cell r="B2088">
            <v>36668</v>
          </cell>
          <cell r="C2088">
            <v>1771479</v>
          </cell>
          <cell r="D2088">
            <v>1771479</v>
          </cell>
        </row>
        <row r="2089">
          <cell r="A2089">
            <v>41018</v>
          </cell>
          <cell r="B2089">
            <v>13942</v>
          </cell>
          <cell r="C2089">
            <v>430461</v>
          </cell>
          <cell r="D2089">
            <v>430461</v>
          </cell>
        </row>
        <row r="2090">
          <cell r="A2090">
            <v>41019</v>
          </cell>
          <cell r="B2090">
            <v>0</v>
          </cell>
          <cell r="C2090">
            <v>0</v>
          </cell>
          <cell r="D2090">
            <v>0</v>
          </cell>
        </row>
        <row r="2091">
          <cell r="A2091">
            <v>41020</v>
          </cell>
          <cell r="B2091">
            <v>0</v>
          </cell>
          <cell r="C2091">
            <v>0</v>
          </cell>
          <cell r="D2091">
            <v>0</v>
          </cell>
        </row>
        <row r="2092">
          <cell r="A2092">
            <v>41021</v>
          </cell>
          <cell r="B2092">
            <v>0</v>
          </cell>
          <cell r="C2092">
            <v>0</v>
          </cell>
          <cell r="D2092">
            <v>0</v>
          </cell>
        </row>
        <row r="2093">
          <cell r="A2093">
            <v>41022</v>
          </cell>
          <cell r="B2093">
            <v>0</v>
          </cell>
          <cell r="C2093">
            <v>0</v>
          </cell>
          <cell r="D2093">
            <v>0</v>
          </cell>
        </row>
        <row r="2094">
          <cell r="A2094">
            <v>41023</v>
          </cell>
          <cell r="B2094">
            <v>0</v>
          </cell>
          <cell r="C2094">
            <v>0</v>
          </cell>
          <cell r="D2094">
            <v>0</v>
          </cell>
        </row>
        <row r="2095">
          <cell r="A2095">
            <v>41024</v>
          </cell>
          <cell r="B2095">
            <v>0</v>
          </cell>
          <cell r="C2095">
            <v>0</v>
          </cell>
          <cell r="D2095">
            <v>0</v>
          </cell>
        </row>
        <row r="2096">
          <cell r="A2096">
            <v>41025</v>
          </cell>
          <cell r="B2096">
            <v>0</v>
          </cell>
          <cell r="C2096">
            <v>0</v>
          </cell>
          <cell r="D2096">
            <v>0</v>
          </cell>
        </row>
        <row r="2097">
          <cell r="A2097">
            <v>41026</v>
          </cell>
          <cell r="B2097">
            <v>0</v>
          </cell>
          <cell r="C2097">
            <v>0</v>
          </cell>
          <cell r="D2097">
            <v>0</v>
          </cell>
        </row>
        <row r="2098">
          <cell r="A2098">
            <v>41027</v>
          </cell>
          <cell r="B2098">
            <v>0</v>
          </cell>
          <cell r="C2098">
            <v>0</v>
          </cell>
          <cell r="D2098">
            <v>0</v>
          </cell>
        </row>
        <row r="2099">
          <cell r="A2099">
            <v>41028</v>
          </cell>
          <cell r="B2099">
            <v>0</v>
          </cell>
          <cell r="C2099">
            <v>0</v>
          </cell>
          <cell r="D2099">
            <v>0</v>
          </cell>
        </row>
        <row r="2100">
          <cell r="A2100">
            <v>41029</v>
          </cell>
          <cell r="B2100">
            <v>0</v>
          </cell>
          <cell r="C2100">
            <v>0</v>
          </cell>
          <cell r="D2100">
            <v>0</v>
          </cell>
        </row>
        <row r="2101">
          <cell r="A2101">
            <v>41031</v>
          </cell>
          <cell r="B2101">
            <v>0</v>
          </cell>
          <cell r="C2101">
            <v>0</v>
          </cell>
          <cell r="D2101">
            <v>0</v>
          </cell>
        </row>
        <row r="2102">
          <cell r="A2102">
            <v>41032</v>
          </cell>
          <cell r="B2102">
            <v>0</v>
          </cell>
          <cell r="C2102">
            <v>0</v>
          </cell>
          <cell r="D2102">
            <v>0</v>
          </cell>
        </row>
        <row r="2103">
          <cell r="A2103">
            <v>41033</v>
          </cell>
          <cell r="B2103">
            <v>0</v>
          </cell>
          <cell r="C2103">
            <v>0</v>
          </cell>
          <cell r="D2103">
            <v>0</v>
          </cell>
        </row>
        <row r="2104">
          <cell r="A2104">
            <v>41034</v>
          </cell>
          <cell r="B2104">
            <v>0</v>
          </cell>
          <cell r="C2104">
            <v>0</v>
          </cell>
          <cell r="D2104">
            <v>0</v>
          </cell>
        </row>
        <row r="2105">
          <cell r="A2105">
            <v>41035</v>
          </cell>
          <cell r="B2105">
            <v>0</v>
          </cell>
          <cell r="C2105">
            <v>0</v>
          </cell>
          <cell r="D2105">
            <v>0</v>
          </cell>
        </row>
        <row r="2106">
          <cell r="A2106">
            <v>41036</v>
          </cell>
          <cell r="B2106">
            <v>0</v>
          </cell>
          <cell r="C2106">
            <v>0</v>
          </cell>
          <cell r="D2106">
            <v>0</v>
          </cell>
        </row>
        <row r="2107">
          <cell r="A2107">
            <v>41037</v>
          </cell>
          <cell r="B2107">
            <v>0</v>
          </cell>
          <cell r="C2107">
            <v>0</v>
          </cell>
          <cell r="D2107">
            <v>0</v>
          </cell>
        </row>
        <row r="2108">
          <cell r="A2108">
            <v>41038</v>
          </cell>
          <cell r="B2108">
            <v>0</v>
          </cell>
          <cell r="C2108">
            <v>0</v>
          </cell>
          <cell r="D2108">
            <v>0</v>
          </cell>
        </row>
        <row r="2109">
          <cell r="A2109">
            <v>41039</v>
          </cell>
          <cell r="B2109">
            <v>0</v>
          </cell>
          <cell r="C2109">
            <v>0</v>
          </cell>
          <cell r="D2109">
            <v>0</v>
          </cell>
        </row>
        <row r="2110">
          <cell r="A2110">
            <v>41041</v>
          </cell>
          <cell r="B2110">
            <v>0</v>
          </cell>
          <cell r="C2110">
            <v>0</v>
          </cell>
          <cell r="D2110">
            <v>0</v>
          </cell>
        </row>
        <row r="2111">
          <cell r="A2111">
            <v>41042</v>
          </cell>
          <cell r="B2111">
            <v>0</v>
          </cell>
          <cell r="C2111">
            <v>0</v>
          </cell>
          <cell r="D2111">
            <v>0</v>
          </cell>
        </row>
        <row r="2112">
          <cell r="A2112">
            <v>41043</v>
          </cell>
          <cell r="B2112">
            <v>0</v>
          </cell>
          <cell r="C2112">
            <v>0</v>
          </cell>
          <cell r="D2112">
            <v>0</v>
          </cell>
        </row>
        <row r="2113">
          <cell r="A2113">
            <v>41044</v>
          </cell>
          <cell r="B2113">
            <v>0</v>
          </cell>
          <cell r="C2113">
            <v>0</v>
          </cell>
          <cell r="D2113">
            <v>0</v>
          </cell>
        </row>
        <row r="2114">
          <cell r="A2114">
            <v>41045</v>
          </cell>
          <cell r="B2114">
            <v>0</v>
          </cell>
          <cell r="C2114">
            <v>0</v>
          </cell>
          <cell r="D2114">
            <v>0</v>
          </cell>
        </row>
        <row r="2115">
          <cell r="A2115">
            <v>41046</v>
          </cell>
          <cell r="B2115">
            <v>0</v>
          </cell>
          <cell r="C2115">
            <v>0</v>
          </cell>
          <cell r="D2115">
            <v>0</v>
          </cell>
        </row>
        <row r="2116">
          <cell r="A2116">
            <v>41047</v>
          </cell>
          <cell r="B2116">
            <v>0</v>
          </cell>
          <cell r="C2116">
            <v>0</v>
          </cell>
          <cell r="D2116">
            <v>0</v>
          </cell>
        </row>
        <row r="2117">
          <cell r="A2117">
            <v>41048</v>
          </cell>
          <cell r="B2117">
            <v>0</v>
          </cell>
          <cell r="C2117">
            <v>0</v>
          </cell>
          <cell r="D2117">
            <v>0</v>
          </cell>
        </row>
        <row r="2118">
          <cell r="A2118">
            <v>41050</v>
          </cell>
          <cell r="B2118">
            <v>0</v>
          </cell>
          <cell r="C2118">
            <v>0</v>
          </cell>
          <cell r="D2118">
            <v>0</v>
          </cell>
        </row>
        <row r="2119">
          <cell r="A2119">
            <v>41051</v>
          </cell>
          <cell r="B2119">
            <v>0</v>
          </cell>
          <cell r="C2119">
            <v>0</v>
          </cell>
          <cell r="D2119">
            <v>0</v>
          </cell>
        </row>
        <row r="2120">
          <cell r="A2120">
            <v>41052</v>
          </cell>
          <cell r="B2120">
            <v>0</v>
          </cell>
          <cell r="C2120">
            <v>0</v>
          </cell>
          <cell r="D2120">
            <v>0</v>
          </cell>
        </row>
        <row r="2121">
          <cell r="A2121">
            <v>41053</v>
          </cell>
          <cell r="B2121">
            <v>0</v>
          </cell>
          <cell r="C2121">
            <v>0</v>
          </cell>
          <cell r="D2121">
            <v>0</v>
          </cell>
        </row>
        <row r="2122">
          <cell r="A2122">
            <v>41059</v>
          </cell>
          <cell r="B2122">
            <v>1009</v>
          </cell>
          <cell r="C2122">
            <v>23185</v>
          </cell>
          <cell r="D2122">
            <v>23185</v>
          </cell>
        </row>
        <row r="2123">
          <cell r="A2123">
            <v>41069</v>
          </cell>
          <cell r="B2123">
            <v>3851</v>
          </cell>
          <cell r="C2123">
            <v>88965</v>
          </cell>
          <cell r="D2123">
            <v>88965</v>
          </cell>
        </row>
        <row r="2124">
          <cell r="A2124">
            <v>41071</v>
          </cell>
          <cell r="B2124">
            <v>0</v>
          </cell>
          <cell r="C2124">
            <v>0</v>
          </cell>
          <cell r="D2124">
            <v>0</v>
          </cell>
        </row>
        <row r="2125">
          <cell r="A2125">
            <v>41072</v>
          </cell>
          <cell r="B2125">
            <v>0</v>
          </cell>
          <cell r="C2125">
            <v>0</v>
          </cell>
          <cell r="D2125">
            <v>0</v>
          </cell>
        </row>
        <row r="2126">
          <cell r="A2126">
            <v>41080</v>
          </cell>
          <cell r="B2126">
            <v>0</v>
          </cell>
          <cell r="C2126">
            <v>0</v>
          </cell>
          <cell r="D2126">
            <v>0</v>
          </cell>
        </row>
        <row r="2127">
          <cell r="A2127">
            <v>41081</v>
          </cell>
          <cell r="B2127">
            <v>0</v>
          </cell>
          <cell r="C2127">
            <v>0</v>
          </cell>
          <cell r="D2127">
            <v>0</v>
          </cell>
        </row>
        <row r="2128">
          <cell r="A2128">
            <v>41082</v>
          </cell>
          <cell r="B2128">
            <v>0</v>
          </cell>
          <cell r="C2128">
            <v>0</v>
          </cell>
          <cell r="D2128">
            <v>0</v>
          </cell>
        </row>
        <row r="2129">
          <cell r="A2129">
            <v>41083</v>
          </cell>
          <cell r="B2129">
            <v>0</v>
          </cell>
          <cell r="C2129">
            <v>0</v>
          </cell>
          <cell r="D2129">
            <v>0</v>
          </cell>
        </row>
        <row r="2130">
          <cell r="A2130">
            <v>41084</v>
          </cell>
          <cell r="B2130">
            <v>0</v>
          </cell>
          <cell r="C2130">
            <v>0</v>
          </cell>
          <cell r="D2130">
            <v>0</v>
          </cell>
        </row>
        <row r="2131">
          <cell r="A2131">
            <v>41085</v>
          </cell>
          <cell r="B2131">
            <v>0</v>
          </cell>
          <cell r="C2131">
            <v>0</v>
          </cell>
          <cell r="D2131">
            <v>0</v>
          </cell>
        </row>
        <row r="2132">
          <cell r="A2132">
            <v>41086</v>
          </cell>
          <cell r="B2132">
            <v>0</v>
          </cell>
          <cell r="C2132">
            <v>0</v>
          </cell>
          <cell r="D2132">
            <v>0</v>
          </cell>
        </row>
        <row r="2133">
          <cell r="A2133">
            <v>41101</v>
          </cell>
          <cell r="B2133">
            <v>-11917467</v>
          </cell>
          <cell r="C2133">
            <v>-82943970</v>
          </cell>
          <cell r="D2133">
            <v>-82943970</v>
          </cell>
        </row>
        <row r="2134">
          <cell r="A2134">
            <v>41102</v>
          </cell>
          <cell r="B2134">
            <v>-6275846</v>
          </cell>
          <cell r="C2134">
            <v>-155990823</v>
          </cell>
          <cell r="D2134">
            <v>-155990823</v>
          </cell>
        </row>
        <row r="2135">
          <cell r="A2135">
            <v>41103</v>
          </cell>
          <cell r="B2135">
            <v>0</v>
          </cell>
          <cell r="C2135">
            <v>0</v>
          </cell>
          <cell r="D2135">
            <v>0</v>
          </cell>
        </row>
        <row r="2136">
          <cell r="A2136">
            <v>41104</v>
          </cell>
          <cell r="B2136">
            <v>0</v>
          </cell>
          <cell r="C2136">
            <v>0</v>
          </cell>
          <cell r="D2136">
            <v>0</v>
          </cell>
        </row>
        <row r="2137">
          <cell r="A2137">
            <v>41105</v>
          </cell>
          <cell r="B2137">
            <v>0</v>
          </cell>
          <cell r="C2137">
            <v>0</v>
          </cell>
          <cell r="D2137">
            <v>0</v>
          </cell>
        </row>
        <row r="2138">
          <cell r="A2138">
            <v>41106</v>
          </cell>
          <cell r="B2138">
            <v>0</v>
          </cell>
          <cell r="C2138">
            <v>0</v>
          </cell>
          <cell r="D2138">
            <v>0</v>
          </cell>
        </row>
        <row r="2139">
          <cell r="A2139">
            <v>41107</v>
          </cell>
          <cell r="B2139">
            <v>0</v>
          </cell>
          <cell r="C2139">
            <v>0</v>
          </cell>
          <cell r="D2139">
            <v>0</v>
          </cell>
        </row>
        <row r="2140">
          <cell r="A2140">
            <v>41108</v>
          </cell>
          <cell r="B2140">
            <v>0</v>
          </cell>
          <cell r="C2140">
            <v>0</v>
          </cell>
          <cell r="D2140">
            <v>0</v>
          </cell>
        </row>
        <row r="2141">
          <cell r="A2141">
            <v>41109</v>
          </cell>
          <cell r="B2141">
            <v>0</v>
          </cell>
          <cell r="C2141">
            <v>0</v>
          </cell>
          <cell r="D2141">
            <v>0</v>
          </cell>
        </row>
        <row r="2142">
          <cell r="A2142">
            <v>41110</v>
          </cell>
          <cell r="B2142">
            <v>0</v>
          </cell>
          <cell r="C2142">
            <v>0</v>
          </cell>
          <cell r="D2142">
            <v>0</v>
          </cell>
        </row>
        <row r="2143">
          <cell r="A2143">
            <v>41111</v>
          </cell>
          <cell r="B2143">
            <v>0</v>
          </cell>
          <cell r="C2143">
            <v>0</v>
          </cell>
          <cell r="D2143">
            <v>0</v>
          </cell>
        </row>
        <row r="2144">
          <cell r="A2144">
            <v>41112</v>
          </cell>
          <cell r="B2144">
            <v>0</v>
          </cell>
          <cell r="C2144">
            <v>0</v>
          </cell>
          <cell r="D2144">
            <v>0</v>
          </cell>
        </row>
        <row r="2145">
          <cell r="A2145">
            <v>41113</v>
          </cell>
          <cell r="B2145">
            <v>0</v>
          </cell>
          <cell r="C2145">
            <v>0</v>
          </cell>
          <cell r="D2145">
            <v>0</v>
          </cell>
        </row>
        <row r="2146">
          <cell r="A2146">
            <v>41114</v>
          </cell>
          <cell r="B2146">
            <v>0</v>
          </cell>
          <cell r="C2146">
            <v>0</v>
          </cell>
          <cell r="D2146">
            <v>0</v>
          </cell>
        </row>
        <row r="2147">
          <cell r="A2147">
            <v>41115</v>
          </cell>
          <cell r="B2147">
            <v>0</v>
          </cell>
          <cell r="C2147">
            <v>0</v>
          </cell>
          <cell r="D2147">
            <v>0</v>
          </cell>
        </row>
        <row r="2148">
          <cell r="A2148">
            <v>41116</v>
          </cell>
          <cell r="B2148">
            <v>0</v>
          </cell>
          <cell r="C2148">
            <v>0</v>
          </cell>
          <cell r="D2148">
            <v>0</v>
          </cell>
        </row>
        <row r="2149">
          <cell r="A2149">
            <v>41117</v>
          </cell>
          <cell r="B2149">
            <v>-66389</v>
          </cell>
          <cell r="C2149">
            <v>-2049815</v>
          </cell>
          <cell r="D2149">
            <v>-2049815</v>
          </cell>
        </row>
        <row r="2150">
          <cell r="A2150">
            <v>41118</v>
          </cell>
          <cell r="B2150">
            <v>-147706</v>
          </cell>
          <cell r="C2150">
            <v>-1939881</v>
          </cell>
          <cell r="D2150">
            <v>-1939881</v>
          </cell>
        </row>
        <row r="2151">
          <cell r="A2151">
            <v>41119</v>
          </cell>
          <cell r="B2151">
            <v>0</v>
          </cell>
          <cell r="C2151">
            <v>0</v>
          </cell>
          <cell r="D2151">
            <v>0</v>
          </cell>
        </row>
        <row r="2152">
          <cell r="A2152">
            <v>41120</v>
          </cell>
          <cell r="B2152">
            <v>0</v>
          </cell>
          <cell r="C2152">
            <v>0</v>
          </cell>
          <cell r="D2152">
            <v>0</v>
          </cell>
        </row>
        <row r="2153">
          <cell r="A2153">
            <v>41121</v>
          </cell>
          <cell r="B2153">
            <v>0</v>
          </cell>
          <cell r="C2153">
            <v>0</v>
          </cell>
          <cell r="D2153">
            <v>0</v>
          </cell>
        </row>
        <row r="2154">
          <cell r="A2154">
            <v>41122</v>
          </cell>
          <cell r="B2154">
            <v>0</v>
          </cell>
          <cell r="C2154">
            <v>0</v>
          </cell>
          <cell r="D2154">
            <v>0</v>
          </cell>
        </row>
        <row r="2155">
          <cell r="A2155">
            <v>41123</v>
          </cell>
          <cell r="B2155">
            <v>0</v>
          </cell>
          <cell r="C2155">
            <v>0</v>
          </cell>
          <cell r="D2155">
            <v>0</v>
          </cell>
        </row>
        <row r="2156">
          <cell r="A2156">
            <v>41124</v>
          </cell>
          <cell r="B2156">
            <v>0</v>
          </cell>
          <cell r="C2156">
            <v>0</v>
          </cell>
          <cell r="D2156">
            <v>0</v>
          </cell>
        </row>
        <row r="2157">
          <cell r="A2157">
            <v>41125</v>
          </cell>
          <cell r="B2157">
            <v>0</v>
          </cell>
          <cell r="C2157">
            <v>0</v>
          </cell>
          <cell r="D2157">
            <v>0</v>
          </cell>
        </row>
        <row r="2158">
          <cell r="A2158">
            <v>41126</v>
          </cell>
          <cell r="B2158">
            <v>0</v>
          </cell>
          <cell r="C2158">
            <v>0</v>
          </cell>
          <cell r="D2158">
            <v>0</v>
          </cell>
        </row>
        <row r="2159">
          <cell r="A2159">
            <v>41127</v>
          </cell>
          <cell r="B2159">
            <v>0</v>
          </cell>
          <cell r="C2159">
            <v>0</v>
          </cell>
          <cell r="D2159">
            <v>0</v>
          </cell>
        </row>
        <row r="2160">
          <cell r="A2160">
            <v>41128</v>
          </cell>
          <cell r="B2160">
            <v>0</v>
          </cell>
          <cell r="C2160">
            <v>0</v>
          </cell>
          <cell r="D2160">
            <v>0</v>
          </cell>
        </row>
        <row r="2161">
          <cell r="A2161">
            <v>41129</v>
          </cell>
          <cell r="B2161">
            <v>0</v>
          </cell>
          <cell r="C2161">
            <v>0</v>
          </cell>
          <cell r="D2161">
            <v>0</v>
          </cell>
        </row>
        <row r="2162">
          <cell r="A2162">
            <v>41130</v>
          </cell>
          <cell r="B2162">
            <v>0</v>
          </cell>
          <cell r="C2162">
            <v>0</v>
          </cell>
          <cell r="D2162">
            <v>0</v>
          </cell>
        </row>
        <row r="2163">
          <cell r="A2163">
            <v>41131</v>
          </cell>
          <cell r="B2163">
            <v>-29233796</v>
          </cell>
          <cell r="C2163">
            <v>37271632</v>
          </cell>
          <cell r="D2163">
            <v>37271632</v>
          </cell>
        </row>
        <row r="2164">
          <cell r="A2164">
            <v>41132</v>
          </cell>
          <cell r="B2164">
            <v>0</v>
          </cell>
          <cell r="C2164">
            <v>0</v>
          </cell>
          <cell r="D2164">
            <v>0</v>
          </cell>
        </row>
        <row r="2165">
          <cell r="A2165">
            <v>41133</v>
          </cell>
          <cell r="B2165">
            <v>0</v>
          </cell>
          <cell r="C2165">
            <v>0</v>
          </cell>
          <cell r="D2165">
            <v>0</v>
          </cell>
        </row>
        <row r="2166">
          <cell r="A2166">
            <v>41134</v>
          </cell>
          <cell r="B2166">
            <v>0</v>
          </cell>
          <cell r="C2166">
            <v>0</v>
          </cell>
          <cell r="D2166">
            <v>0</v>
          </cell>
        </row>
        <row r="2167">
          <cell r="A2167">
            <v>41135</v>
          </cell>
          <cell r="B2167">
            <v>0</v>
          </cell>
          <cell r="C2167">
            <v>0</v>
          </cell>
          <cell r="D2167">
            <v>0</v>
          </cell>
        </row>
        <row r="2168">
          <cell r="A2168">
            <v>41136</v>
          </cell>
          <cell r="B2168">
            <v>0</v>
          </cell>
          <cell r="C2168">
            <v>0</v>
          </cell>
          <cell r="D2168">
            <v>0</v>
          </cell>
        </row>
        <row r="2169">
          <cell r="A2169">
            <v>41137</v>
          </cell>
          <cell r="B2169">
            <v>0</v>
          </cell>
          <cell r="C2169">
            <v>0</v>
          </cell>
          <cell r="D2169">
            <v>0</v>
          </cell>
        </row>
        <row r="2170">
          <cell r="A2170">
            <v>41138</v>
          </cell>
          <cell r="B2170">
            <v>0</v>
          </cell>
          <cell r="C2170">
            <v>0</v>
          </cell>
          <cell r="D2170">
            <v>0</v>
          </cell>
        </row>
        <row r="2171">
          <cell r="A2171">
            <v>41139</v>
          </cell>
          <cell r="B2171">
            <v>0</v>
          </cell>
          <cell r="C2171">
            <v>0</v>
          </cell>
          <cell r="D2171">
            <v>0</v>
          </cell>
        </row>
        <row r="2172">
          <cell r="A2172">
            <v>41140</v>
          </cell>
          <cell r="B2172">
            <v>0</v>
          </cell>
          <cell r="C2172">
            <v>0</v>
          </cell>
          <cell r="D2172">
            <v>0</v>
          </cell>
        </row>
        <row r="2173">
          <cell r="A2173">
            <v>41141</v>
          </cell>
          <cell r="B2173">
            <v>-4</v>
          </cell>
          <cell r="C2173">
            <v>-52</v>
          </cell>
          <cell r="D2173">
            <v>-52</v>
          </cell>
        </row>
        <row r="2174">
          <cell r="A2174">
            <v>41142</v>
          </cell>
          <cell r="B2174">
            <v>0</v>
          </cell>
          <cell r="C2174">
            <v>0</v>
          </cell>
          <cell r="D2174">
            <v>0</v>
          </cell>
        </row>
        <row r="2175">
          <cell r="A2175">
            <v>41143</v>
          </cell>
          <cell r="B2175">
            <v>0</v>
          </cell>
          <cell r="C2175">
            <v>0</v>
          </cell>
          <cell r="D2175">
            <v>0</v>
          </cell>
        </row>
        <row r="2176">
          <cell r="A2176">
            <v>41144</v>
          </cell>
          <cell r="B2176">
            <v>0</v>
          </cell>
          <cell r="C2176">
            <v>0</v>
          </cell>
          <cell r="D2176">
            <v>0</v>
          </cell>
        </row>
        <row r="2177">
          <cell r="A2177">
            <v>41145</v>
          </cell>
          <cell r="B2177">
            <v>0</v>
          </cell>
          <cell r="C2177">
            <v>0</v>
          </cell>
          <cell r="D2177">
            <v>0</v>
          </cell>
        </row>
        <row r="2178">
          <cell r="A2178">
            <v>41146</v>
          </cell>
          <cell r="B2178">
            <v>0</v>
          </cell>
          <cell r="C2178">
            <v>0</v>
          </cell>
          <cell r="D2178">
            <v>0</v>
          </cell>
        </row>
        <row r="2179">
          <cell r="A2179">
            <v>41147</v>
          </cell>
          <cell r="B2179">
            <v>0</v>
          </cell>
          <cell r="C2179">
            <v>0</v>
          </cell>
          <cell r="D2179">
            <v>0</v>
          </cell>
        </row>
        <row r="2180">
          <cell r="A2180">
            <v>41148</v>
          </cell>
          <cell r="B2180">
            <v>0</v>
          </cell>
          <cell r="C2180">
            <v>0</v>
          </cell>
          <cell r="D2180">
            <v>0</v>
          </cell>
        </row>
        <row r="2181">
          <cell r="A2181">
            <v>41149</v>
          </cell>
          <cell r="B2181">
            <v>0</v>
          </cell>
          <cell r="C2181">
            <v>0</v>
          </cell>
          <cell r="D2181">
            <v>0</v>
          </cell>
        </row>
        <row r="2182">
          <cell r="A2182">
            <v>41150</v>
          </cell>
          <cell r="B2182">
            <v>0</v>
          </cell>
          <cell r="C2182">
            <v>0</v>
          </cell>
          <cell r="D2182">
            <v>0</v>
          </cell>
        </row>
        <row r="2183">
          <cell r="A2183">
            <v>41151</v>
          </cell>
          <cell r="B2183">
            <v>0</v>
          </cell>
          <cell r="C2183">
            <v>0</v>
          </cell>
          <cell r="D2183">
            <v>0</v>
          </cell>
        </row>
        <row r="2184">
          <cell r="A2184">
            <v>41152</v>
          </cell>
          <cell r="B2184">
            <v>0</v>
          </cell>
          <cell r="C2184">
            <v>0</v>
          </cell>
          <cell r="D2184">
            <v>0</v>
          </cell>
        </row>
        <row r="2185">
          <cell r="A2185">
            <v>41153</v>
          </cell>
          <cell r="B2185">
            <v>0</v>
          </cell>
          <cell r="C2185">
            <v>0</v>
          </cell>
          <cell r="D2185">
            <v>0</v>
          </cell>
        </row>
        <row r="2186">
          <cell r="A2186">
            <v>41159</v>
          </cell>
          <cell r="B2186">
            <v>0</v>
          </cell>
          <cell r="C2186">
            <v>-2100</v>
          </cell>
          <cell r="D2186">
            <v>-2100</v>
          </cell>
        </row>
        <row r="2187">
          <cell r="A2187">
            <v>41160</v>
          </cell>
          <cell r="B2187">
            <v>0</v>
          </cell>
          <cell r="C2187">
            <v>0</v>
          </cell>
          <cell r="D2187">
            <v>0</v>
          </cell>
        </row>
        <row r="2188">
          <cell r="A2188">
            <v>41169</v>
          </cell>
          <cell r="B2188">
            <v>-212</v>
          </cell>
          <cell r="C2188">
            <v>-12886</v>
          </cell>
          <cell r="D2188">
            <v>-12886</v>
          </cell>
        </row>
        <row r="2189">
          <cell r="A2189">
            <v>41170</v>
          </cell>
          <cell r="B2189">
            <v>0</v>
          </cell>
          <cell r="C2189">
            <v>0</v>
          </cell>
          <cell r="D2189">
            <v>0</v>
          </cell>
        </row>
        <row r="2190">
          <cell r="A2190">
            <v>41171</v>
          </cell>
          <cell r="B2190">
            <v>0</v>
          </cell>
          <cell r="C2190">
            <v>0</v>
          </cell>
          <cell r="D2190">
            <v>0</v>
          </cell>
        </row>
        <row r="2191">
          <cell r="A2191">
            <v>41172</v>
          </cell>
          <cell r="B2191">
            <v>0</v>
          </cell>
          <cell r="C2191">
            <v>0</v>
          </cell>
          <cell r="D2191">
            <v>0</v>
          </cell>
        </row>
        <row r="2192">
          <cell r="A2192">
            <v>41180</v>
          </cell>
          <cell r="B2192">
            <v>0</v>
          </cell>
          <cell r="C2192">
            <v>0</v>
          </cell>
          <cell r="D2192">
            <v>0</v>
          </cell>
        </row>
        <row r="2193">
          <cell r="A2193">
            <v>41181</v>
          </cell>
          <cell r="B2193">
            <v>0</v>
          </cell>
          <cell r="C2193">
            <v>0</v>
          </cell>
          <cell r="D2193">
            <v>0</v>
          </cell>
        </row>
        <row r="2194">
          <cell r="A2194">
            <v>41182</v>
          </cell>
          <cell r="B2194">
            <v>0</v>
          </cell>
          <cell r="C2194">
            <v>0</v>
          </cell>
          <cell r="D2194">
            <v>0</v>
          </cell>
        </row>
        <row r="2195">
          <cell r="A2195">
            <v>41183</v>
          </cell>
          <cell r="B2195">
            <v>0</v>
          </cell>
          <cell r="C2195">
            <v>0</v>
          </cell>
          <cell r="D2195">
            <v>0</v>
          </cell>
        </row>
        <row r="2196">
          <cell r="A2196">
            <v>41184</v>
          </cell>
          <cell r="B2196">
            <v>0</v>
          </cell>
          <cell r="C2196">
            <v>0</v>
          </cell>
          <cell r="D2196">
            <v>0</v>
          </cell>
        </row>
        <row r="2197">
          <cell r="A2197">
            <v>41185</v>
          </cell>
          <cell r="B2197">
            <v>0</v>
          </cell>
          <cell r="C2197">
            <v>0</v>
          </cell>
          <cell r="D2197">
            <v>0</v>
          </cell>
        </row>
        <row r="2198">
          <cell r="A2198">
            <v>41186</v>
          </cell>
          <cell r="B2198">
            <v>0</v>
          </cell>
          <cell r="C2198">
            <v>0</v>
          </cell>
          <cell r="D2198">
            <v>0</v>
          </cell>
        </row>
        <row r="2199">
          <cell r="A2199">
            <v>41187</v>
          </cell>
          <cell r="B2199">
            <v>0</v>
          </cell>
          <cell r="C2199">
            <v>0</v>
          </cell>
          <cell r="D2199">
            <v>0</v>
          </cell>
        </row>
        <row r="2200">
          <cell r="A2200">
            <v>41188</v>
          </cell>
          <cell r="B2200">
            <v>0</v>
          </cell>
          <cell r="C2200">
            <v>-93</v>
          </cell>
          <cell r="D2200">
            <v>-93</v>
          </cell>
        </row>
        <row r="2201">
          <cell r="A2201">
            <v>41189</v>
          </cell>
          <cell r="B2201">
            <v>0</v>
          </cell>
          <cell r="C2201">
            <v>0</v>
          </cell>
          <cell r="D2201">
            <v>0</v>
          </cell>
        </row>
        <row r="2202">
          <cell r="A2202">
            <v>41510</v>
          </cell>
          <cell r="B2202">
            <v>0</v>
          </cell>
          <cell r="C2202">
            <v>0</v>
          </cell>
          <cell r="D2202">
            <v>0</v>
          </cell>
        </row>
        <row r="2203">
          <cell r="A2203">
            <v>41511</v>
          </cell>
          <cell r="B2203">
            <v>-63248</v>
          </cell>
          <cell r="C2203">
            <v>-747759</v>
          </cell>
          <cell r="D2203">
            <v>-747759</v>
          </cell>
        </row>
        <row r="2204">
          <cell r="A2204">
            <v>41512</v>
          </cell>
          <cell r="B2204">
            <v>-353078</v>
          </cell>
          <cell r="C2204">
            <v>-4206225</v>
          </cell>
          <cell r="D2204">
            <v>-4206225</v>
          </cell>
        </row>
        <row r="2205">
          <cell r="A2205">
            <v>41520</v>
          </cell>
          <cell r="B2205">
            <v>0</v>
          </cell>
          <cell r="C2205">
            <v>0</v>
          </cell>
          <cell r="D2205">
            <v>0</v>
          </cell>
        </row>
        <row r="2206">
          <cell r="A2206">
            <v>41530</v>
          </cell>
          <cell r="B2206">
            <v>0</v>
          </cell>
          <cell r="C2206">
            <v>0</v>
          </cell>
          <cell r="D2206">
            <v>0</v>
          </cell>
        </row>
        <row r="2207">
          <cell r="A2207">
            <v>41531</v>
          </cell>
          <cell r="B2207">
            <v>0</v>
          </cell>
          <cell r="C2207">
            <v>0</v>
          </cell>
          <cell r="D2207">
            <v>0</v>
          </cell>
        </row>
        <row r="2208">
          <cell r="A2208">
            <v>41532</v>
          </cell>
          <cell r="B2208">
            <v>0</v>
          </cell>
          <cell r="C2208">
            <v>0</v>
          </cell>
          <cell r="D2208">
            <v>0</v>
          </cell>
        </row>
        <row r="2209">
          <cell r="A2209">
            <v>41541</v>
          </cell>
          <cell r="B2209">
            <v>0</v>
          </cell>
          <cell r="C2209">
            <v>0</v>
          </cell>
          <cell r="D2209">
            <v>0</v>
          </cell>
        </row>
        <row r="2210">
          <cell r="A2210">
            <v>41550</v>
          </cell>
          <cell r="B2210">
            <v>0</v>
          </cell>
          <cell r="C2210">
            <v>0</v>
          </cell>
          <cell r="D2210">
            <v>0</v>
          </cell>
        </row>
        <row r="2211">
          <cell r="A2211">
            <v>41567</v>
          </cell>
          <cell r="B2211">
            <v>0</v>
          </cell>
          <cell r="C2211">
            <v>0</v>
          </cell>
          <cell r="D2211">
            <v>0</v>
          </cell>
        </row>
        <row r="2212">
          <cell r="A2212">
            <v>41568</v>
          </cell>
          <cell r="B2212">
            <v>0</v>
          </cell>
          <cell r="C2212">
            <v>0</v>
          </cell>
          <cell r="D2212">
            <v>0</v>
          </cell>
        </row>
        <row r="2213">
          <cell r="A2213">
            <v>41571</v>
          </cell>
          <cell r="B2213">
            <v>0</v>
          </cell>
          <cell r="C2213">
            <v>0</v>
          </cell>
          <cell r="D2213">
            <v>0</v>
          </cell>
        </row>
        <row r="2214">
          <cell r="A2214">
            <v>41580</v>
          </cell>
          <cell r="B2214">
            <v>0</v>
          </cell>
          <cell r="C2214">
            <v>0</v>
          </cell>
          <cell r="D2214">
            <v>0</v>
          </cell>
        </row>
        <row r="2215">
          <cell r="A2215">
            <v>41581</v>
          </cell>
          <cell r="B2215">
            <v>0</v>
          </cell>
          <cell r="C2215">
            <v>0</v>
          </cell>
          <cell r="D2215">
            <v>0</v>
          </cell>
        </row>
        <row r="2216">
          <cell r="A2216">
            <v>41610</v>
          </cell>
          <cell r="B2216">
            <v>0</v>
          </cell>
          <cell r="C2216">
            <v>0</v>
          </cell>
          <cell r="D2216">
            <v>0</v>
          </cell>
        </row>
        <row r="2217">
          <cell r="A2217">
            <v>41611</v>
          </cell>
          <cell r="B2217">
            <v>50</v>
          </cell>
          <cell r="C2217">
            <v>922</v>
          </cell>
          <cell r="D2217">
            <v>922</v>
          </cell>
        </row>
        <row r="2218">
          <cell r="A2218">
            <v>41612</v>
          </cell>
          <cell r="B2218">
            <v>271</v>
          </cell>
          <cell r="C2218">
            <v>12208</v>
          </cell>
          <cell r="D2218">
            <v>12208</v>
          </cell>
        </row>
        <row r="2219">
          <cell r="A2219">
            <v>41614</v>
          </cell>
          <cell r="B2219">
            <v>0</v>
          </cell>
          <cell r="C2219">
            <v>0</v>
          </cell>
          <cell r="D2219">
            <v>0</v>
          </cell>
        </row>
        <row r="2220">
          <cell r="A2220">
            <v>41620</v>
          </cell>
          <cell r="B2220">
            <v>0</v>
          </cell>
          <cell r="C2220">
            <v>0</v>
          </cell>
          <cell r="D2220">
            <v>0</v>
          </cell>
        </row>
        <row r="2221">
          <cell r="A2221">
            <v>41630</v>
          </cell>
          <cell r="B2221">
            <v>0</v>
          </cell>
          <cell r="C2221">
            <v>0</v>
          </cell>
          <cell r="D2221">
            <v>0</v>
          </cell>
        </row>
        <row r="2222">
          <cell r="A2222">
            <v>41631</v>
          </cell>
          <cell r="B2222">
            <v>0</v>
          </cell>
          <cell r="C2222">
            <v>0</v>
          </cell>
          <cell r="D2222">
            <v>0</v>
          </cell>
        </row>
        <row r="2223">
          <cell r="A2223">
            <v>41632</v>
          </cell>
          <cell r="B2223">
            <v>0</v>
          </cell>
          <cell r="C2223">
            <v>0</v>
          </cell>
          <cell r="D2223">
            <v>0</v>
          </cell>
        </row>
        <row r="2224">
          <cell r="A2224">
            <v>41641</v>
          </cell>
          <cell r="B2224">
            <v>0</v>
          </cell>
          <cell r="C2224">
            <v>0</v>
          </cell>
          <cell r="D2224">
            <v>0</v>
          </cell>
        </row>
        <row r="2225">
          <cell r="A2225">
            <v>41650</v>
          </cell>
          <cell r="B2225">
            <v>0</v>
          </cell>
          <cell r="C2225">
            <v>0</v>
          </cell>
          <cell r="D2225">
            <v>0</v>
          </cell>
        </row>
        <row r="2226">
          <cell r="A2226">
            <v>41668</v>
          </cell>
          <cell r="B2226">
            <v>0</v>
          </cell>
          <cell r="C2226">
            <v>0</v>
          </cell>
          <cell r="D2226">
            <v>0</v>
          </cell>
        </row>
        <row r="2227">
          <cell r="A2227">
            <v>41671</v>
          </cell>
          <cell r="B2227">
            <v>0</v>
          </cell>
          <cell r="C2227">
            <v>0</v>
          </cell>
          <cell r="D2227">
            <v>0</v>
          </cell>
        </row>
        <row r="2228">
          <cell r="A2228">
            <v>41680</v>
          </cell>
          <cell r="B2228">
            <v>0</v>
          </cell>
          <cell r="C2228">
            <v>0</v>
          </cell>
          <cell r="D2228">
            <v>0</v>
          </cell>
        </row>
        <row r="2229">
          <cell r="A2229">
            <v>41681</v>
          </cell>
          <cell r="B2229">
            <v>0</v>
          </cell>
          <cell r="C2229">
            <v>0</v>
          </cell>
          <cell r="D2229">
            <v>0</v>
          </cell>
        </row>
        <row r="2230">
          <cell r="A2230">
            <v>41701</v>
          </cell>
          <cell r="B2230">
            <v>0</v>
          </cell>
          <cell r="C2230">
            <v>0</v>
          </cell>
          <cell r="D2230">
            <v>0</v>
          </cell>
        </row>
        <row r="2231">
          <cell r="A2231">
            <v>41710</v>
          </cell>
          <cell r="B2231">
            <v>0</v>
          </cell>
          <cell r="C2231">
            <v>0</v>
          </cell>
          <cell r="D2231">
            <v>0</v>
          </cell>
        </row>
        <row r="2232">
          <cell r="A2232">
            <v>41711</v>
          </cell>
          <cell r="B2232">
            <v>0</v>
          </cell>
          <cell r="C2232">
            <v>0</v>
          </cell>
          <cell r="D2232">
            <v>0</v>
          </cell>
        </row>
        <row r="2233">
          <cell r="A2233">
            <v>41712</v>
          </cell>
          <cell r="B2233">
            <v>0</v>
          </cell>
          <cell r="C2233">
            <v>0</v>
          </cell>
          <cell r="D2233">
            <v>0</v>
          </cell>
        </row>
        <row r="2234">
          <cell r="A2234">
            <v>41713</v>
          </cell>
          <cell r="B2234">
            <v>0</v>
          </cell>
          <cell r="C2234">
            <v>0</v>
          </cell>
          <cell r="D2234">
            <v>0</v>
          </cell>
        </row>
        <row r="2235">
          <cell r="A2235">
            <v>41721</v>
          </cell>
          <cell r="B2235">
            <v>0</v>
          </cell>
          <cell r="C2235">
            <v>0</v>
          </cell>
          <cell r="D2235">
            <v>0</v>
          </cell>
        </row>
        <row r="2236">
          <cell r="A2236">
            <v>41730</v>
          </cell>
          <cell r="B2236">
            <v>0</v>
          </cell>
          <cell r="C2236">
            <v>0</v>
          </cell>
          <cell r="D2236">
            <v>0</v>
          </cell>
        </row>
        <row r="2237">
          <cell r="A2237">
            <v>41740</v>
          </cell>
          <cell r="B2237">
            <v>0</v>
          </cell>
          <cell r="C2237">
            <v>0</v>
          </cell>
          <cell r="D2237">
            <v>0</v>
          </cell>
        </row>
        <row r="2238">
          <cell r="A2238">
            <v>41741</v>
          </cell>
          <cell r="B2238">
            <v>0</v>
          </cell>
          <cell r="C2238">
            <v>0</v>
          </cell>
          <cell r="D2238">
            <v>0</v>
          </cell>
        </row>
        <row r="2239">
          <cell r="A2239">
            <v>41802</v>
          </cell>
          <cell r="B2239">
            <v>67684</v>
          </cell>
          <cell r="C2239">
            <v>1013391</v>
          </cell>
          <cell r="D2239">
            <v>1013391</v>
          </cell>
        </row>
        <row r="2240">
          <cell r="A2240">
            <v>41805</v>
          </cell>
          <cell r="B2240">
            <v>0</v>
          </cell>
          <cell r="C2240">
            <v>0</v>
          </cell>
          <cell r="D2240">
            <v>0</v>
          </cell>
        </row>
        <row r="2241">
          <cell r="A2241">
            <v>41806</v>
          </cell>
          <cell r="B2241">
            <v>0</v>
          </cell>
          <cell r="C2241">
            <v>0</v>
          </cell>
          <cell r="D2241">
            <v>0</v>
          </cell>
        </row>
        <row r="2242">
          <cell r="A2242">
            <v>41807</v>
          </cell>
          <cell r="B2242">
            <v>0</v>
          </cell>
          <cell r="C2242">
            <v>0</v>
          </cell>
          <cell r="D2242">
            <v>0</v>
          </cell>
        </row>
        <row r="2243">
          <cell r="A2243">
            <v>41808</v>
          </cell>
          <cell r="B2243">
            <v>0</v>
          </cell>
          <cell r="C2243">
            <v>0</v>
          </cell>
          <cell r="D2243">
            <v>0</v>
          </cell>
        </row>
        <row r="2244">
          <cell r="A2244">
            <v>41810</v>
          </cell>
          <cell r="B2244">
            <v>0</v>
          </cell>
          <cell r="C2244">
            <v>0</v>
          </cell>
          <cell r="D2244">
            <v>0</v>
          </cell>
        </row>
        <row r="2245">
          <cell r="A2245">
            <v>41811</v>
          </cell>
          <cell r="B2245">
            <v>0</v>
          </cell>
          <cell r="C2245">
            <v>0</v>
          </cell>
          <cell r="D2245">
            <v>0</v>
          </cell>
        </row>
        <row r="2246">
          <cell r="A2246">
            <v>41812</v>
          </cell>
          <cell r="B2246">
            <v>0</v>
          </cell>
          <cell r="C2246">
            <v>0</v>
          </cell>
          <cell r="D2246">
            <v>0</v>
          </cell>
        </row>
        <row r="2247">
          <cell r="A2247">
            <v>41813</v>
          </cell>
          <cell r="B2247">
            <v>0</v>
          </cell>
          <cell r="C2247">
            <v>0</v>
          </cell>
          <cell r="D2247">
            <v>0</v>
          </cell>
        </row>
        <row r="2248">
          <cell r="A2248">
            <v>41814</v>
          </cell>
          <cell r="B2248">
            <v>0</v>
          </cell>
          <cell r="C2248">
            <v>0</v>
          </cell>
          <cell r="D2248">
            <v>0</v>
          </cell>
        </row>
        <row r="2249">
          <cell r="A2249">
            <v>41815</v>
          </cell>
          <cell r="B2249">
            <v>0</v>
          </cell>
          <cell r="C2249">
            <v>0</v>
          </cell>
          <cell r="D2249">
            <v>0</v>
          </cell>
        </row>
        <row r="2250">
          <cell r="A2250">
            <v>41816</v>
          </cell>
          <cell r="B2250">
            <v>0</v>
          </cell>
          <cell r="C2250">
            <v>0</v>
          </cell>
          <cell r="D2250">
            <v>0</v>
          </cell>
        </row>
        <row r="2251">
          <cell r="A2251">
            <v>41817</v>
          </cell>
          <cell r="B2251">
            <v>0</v>
          </cell>
          <cell r="C2251">
            <v>0</v>
          </cell>
          <cell r="D2251">
            <v>0</v>
          </cell>
        </row>
        <row r="2252">
          <cell r="A2252">
            <v>41819</v>
          </cell>
          <cell r="B2252">
            <v>0</v>
          </cell>
          <cell r="C2252">
            <v>0</v>
          </cell>
          <cell r="D2252">
            <v>0</v>
          </cell>
        </row>
        <row r="2253">
          <cell r="A2253">
            <v>41822</v>
          </cell>
          <cell r="B2253">
            <v>0</v>
          </cell>
          <cell r="C2253">
            <v>0</v>
          </cell>
          <cell r="D2253">
            <v>0</v>
          </cell>
        </row>
        <row r="2254">
          <cell r="A2254">
            <v>41825</v>
          </cell>
          <cell r="B2254">
            <v>0</v>
          </cell>
          <cell r="C2254">
            <v>0</v>
          </cell>
          <cell r="D2254">
            <v>0</v>
          </cell>
        </row>
        <row r="2255">
          <cell r="A2255">
            <v>41827</v>
          </cell>
          <cell r="B2255">
            <v>0</v>
          </cell>
          <cell r="C2255">
            <v>0</v>
          </cell>
          <cell r="D2255">
            <v>0</v>
          </cell>
        </row>
        <row r="2256">
          <cell r="A2256">
            <v>41832</v>
          </cell>
          <cell r="B2256">
            <v>0</v>
          </cell>
          <cell r="C2256">
            <v>0</v>
          </cell>
          <cell r="D2256">
            <v>0</v>
          </cell>
        </row>
        <row r="2257">
          <cell r="A2257">
            <v>41901</v>
          </cell>
          <cell r="B2257">
            <v>0</v>
          </cell>
          <cell r="C2257">
            <v>0</v>
          </cell>
          <cell r="D2257">
            <v>0</v>
          </cell>
        </row>
        <row r="2258">
          <cell r="A2258">
            <v>41908</v>
          </cell>
          <cell r="B2258">
            <v>0</v>
          </cell>
          <cell r="C2258">
            <v>0</v>
          </cell>
          <cell r="D2258">
            <v>0</v>
          </cell>
        </row>
        <row r="2259">
          <cell r="A2259">
            <v>41910</v>
          </cell>
          <cell r="B2259">
            <v>-1989123</v>
          </cell>
          <cell r="C2259">
            <v>-14270338</v>
          </cell>
          <cell r="D2259">
            <v>-14270338</v>
          </cell>
        </row>
        <row r="2260">
          <cell r="A2260">
            <v>41911</v>
          </cell>
          <cell r="B2260">
            <v>0</v>
          </cell>
          <cell r="C2260">
            <v>0</v>
          </cell>
          <cell r="D2260">
            <v>0</v>
          </cell>
        </row>
        <row r="2261">
          <cell r="A2261">
            <v>41912</v>
          </cell>
          <cell r="B2261">
            <v>-15907</v>
          </cell>
          <cell r="C2261">
            <v>-729966</v>
          </cell>
          <cell r="D2261">
            <v>-729966</v>
          </cell>
        </row>
        <row r="2262">
          <cell r="A2262">
            <v>41913</v>
          </cell>
          <cell r="B2262">
            <v>-219</v>
          </cell>
          <cell r="C2262">
            <v>-219</v>
          </cell>
          <cell r="D2262">
            <v>-219</v>
          </cell>
        </row>
        <row r="2263">
          <cell r="A2263">
            <v>41914</v>
          </cell>
          <cell r="B2263">
            <v>0</v>
          </cell>
          <cell r="C2263">
            <v>0</v>
          </cell>
          <cell r="D2263">
            <v>0</v>
          </cell>
        </row>
        <row r="2264">
          <cell r="A2264">
            <v>41919</v>
          </cell>
          <cell r="B2264">
            <v>0</v>
          </cell>
          <cell r="C2264">
            <v>0</v>
          </cell>
          <cell r="D2264">
            <v>0</v>
          </cell>
        </row>
        <row r="2265">
          <cell r="A2265">
            <v>41920</v>
          </cell>
          <cell r="B2265">
            <v>0</v>
          </cell>
          <cell r="C2265">
            <v>0</v>
          </cell>
          <cell r="D2265">
            <v>0</v>
          </cell>
        </row>
        <row r="2266">
          <cell r="A2266">
            <v>41921</v>
          </cell>
          <cell r="B2266">
            <v>0</v>
          </cell>
          <cell r="C2266">
            <v>0</v>
          </cell>
          <cell r="D2266">
            <v>0</v>
          </cell>
        </row>
        <row r="2267">
          <cell r="A2267">
            <v>41923</v>
          </cell>
          <cell r="B2267">
            <v>0</v>
          </cell>
          <cell r="C2267">
            <v>0</v>
          </cell>
          <cell r="D2267">
            <v>0</v>
          </cell>
        </row>
        <row r="2268">
          <cell r="A2268">
            <v>41926</v>
          </cell>
          <cell r="B2268">
            <v>0</v>
          </cell>
          <cell r="C2268">
            <v>0</v>
          </cell>
          <cell r="D2268">
            <v>0</v>
          </cell>
        </row>
        <row r="2269">
          <cell r="A2269">
            <v>42101</v>
          </cell>
          <cell r="B2269">
            <v>0</v>
          </cell>
          <cell r="C2269">
            <v>0</v>
          </cell>
          <cell r="D2269">
            <v>0</v>
          </cell>
        </row>
        <row r="2270">
          <cell r="A2270">
            <v>42110</v>
          </cell>
          <cell r="B2270">
            <v>-2373</v>
          </cell>
          <cell r="C2270">
            <v>-28479</v>
          </cell>
          <cell r="D2270">
            <v>-28479</v>
          </cell>
        </row>
        <row r="2271">
          <cell r="A2271">
            <v>42111</v>
          </cell>
          <cell r="B2271">
            <v>-13085</v>
          </cell>
          <cell r="C2271">
            <v>-155834</v>
          </cell>
          <cell r="D2271">
            <v>-155834</v>
          </cell>
        </row>
        <row r="2272">
          <cell r="A2272">
            <v>42113</v>
          </cell>
          <cell r="B2272">
            <v>-16164</v>
          </cell>
          <cell r="C2272">
            <v>-29986</v>
          </cell>
          <cell r="D2272">
            <v>-29986</v>
          </cell>
        </row>
        <row r="2273">
          <cell r="A2273">
            <v>42120</v>
          </cell>
          <cell r="B2273">
            <v>0</v>
          </cell>
          <cell r="C2273">
            <v>4370</v>
          </cell>
          <cell r="D2273">
            <v>4370</v>
          </cell>
        </row>
        <row r="2274">
          <cell r="A2274">
            <v>42121</v>
          </cell>
          <cell r="B2274">
            <v>0</v>
          </cell>
          <cell r="C2274">
            <v>0</v>
          </cell>
          <cell r="D2274">
            <v>0</v>
          </cell>
        </row>
        <row r="2275">
          <cell r="A2275">
            <v>42125</v>
          </cell>
          <cell r="B2275">
            <v>-61759</v>
          </cell>
          <cell r="C2275">
            <v>-85178</v>
          </cell>
          <cell r="D2275">
            <v>-85178</v>
          </cell>
        </row>
        <row r="2276">
          <cell r="A2276">
            <v>42126</v>
          </cell>
          <cell r="B2276">
            <v>0</v>
          </cell>
          <cell r="C2276">
            <v>0</v>
          </cell>
          <cell r="D2276">
            <v>0</v>
          </cell>
        </row>
        <row r="2277">
          <cell r="A2277">
            <v>42128</v>
          </cell>
          <cell r="B2277">
            <v>0</v>
          </cell>
          <cell r="C2277">
            <v>0</v>
          </cell>
          <cell r="D2277">
            <v>0</v>
          </cell>
        </row>
        <row r="2278">
          <cell r="A2278">
            <v>42130</v>
          </cell>
          <cell r="B2278">
            <v>0</v>
          </cell>
          <cell r="C2278">
            <v>0</v>
          </cell>
          <cell r="D2278">
            <v>0</v>
          </cell>
        </row>
        <row r="2279">
          <cell r="A2279">
            <v>42131</v>
          </cell>
          <cell r="B2279">
            <v>0</v>
          </cell>
          <cell r="C2279">
            <v>0</v>
          </cell>
          <cell r="D2279">
            <v>0</v>
          </cell>
        </row>
        <row r="2280">
          <cell r="A2280">
            <v>42132</v>
          </cell>
          <cell r="B2280">
            <v>0</v>
          </cell>
          <cell r="C2280">
            <v>0</v>
          </cell>
          <cell r="D2280">
            <v>0</v>
          </cell>
        </row>
        <row r="2281">
          <cell r="A2281">
            <v>42140</v>
          </cell>
          <cell r="B2281">
            <v>0</v>
          </cell>
          <cell r="C2281">
            <v>-584200</v>
          </cell>
          <cell r="D2281">
            <v>-584200</v>
          </cell>
        </row>
        <row r="2282">
          <cell r="A2282">
            <v>42142</v>
          </cell>
          <cell r="B2282">
            <v>0</v>
          </cell>
          <cell r="C2282">
            <v>-32573</v>
          </cell>
          <cell r="D2282">
            <v>-32573</v>
          </cell>
        </row>
        <row r="2283">
          <cell r="A2283">
            <v>42144</v>
          </cell>
          <cell r="B2283">
            <v>0</v>
          </cell>
          <cell r="C2283">
            <v>0</v>
          </cell>
          <cell r="D2283">
            <v>0</v>
          </cell>
        </row>
        <row r="2284">
          <cell r="A2284">
            <v>42146</v>
          </cell>
          <cell r="B2284">
            <v>0</v>
          </cell>
          <cell r="C2284">
            <v>0</v>
          </cell>
          <cell r="D2284">
            <v>0</v>
          </cell>
        </row>
        <row r="2285">
          <cell r="A2285">
            <v>42148</v>
          </cell>
          <cell r="B2285">
            <v>0</v>
          </cell>
          <cell r="C2285">
            <v>-695</v>
          </cell>
          <cell r="D2285">
            <v>-695</v>
          </cell>
        </row>
        <row r="2286">
          <cell r="A2286">
            <v>42501</v>
          </cell>
          <cell r="B2286">
            <v>0</v>
          </cell>
          <cell r="C2286">
            <v>0</v>
          </cell>
          <cell r="D2286">
            <v>0</v>
          </cell>
        </row>
        <row r="2287">
          <cell r="A2287">
            <v>42502</v>
          </cell>
          <cell r="B2287">
            <v>4247</v>
          </cell>
          <cell r="C2287">
            <v>50959</v>
          </cell>
          <cell r="D2287">
            <v>50959</v>
          </cell>
        </row>
        <row r="2288">
          <cell r="A2288">
            <v>42503</v>
          </cell>
          <cell r="B2288">
            <v>0</v>
          </cell>
          <cell r="C2288">
            <v>0</v>
          </cell>
          <cell r="D2288">
            <v>0</v>
          </cell>
        </row>
        <row r="2289">
          <cell r="A2289">
            <v>42601</v>
          </cell>
          <cell r="B2289">
            <v>-23</v>
          </cell>
          <cell r="C2289">
            <v>7470</v>
          </cell>
          <cell r="D2289">
            <v>7470</v>
          </cell>
        </row>
        <row r="2290">
          <cell r="A2290">
            <v>42602</v>
          </cell>
          <cell r="B2290">
            <v>0</v>
          </cell>
          <cell r="C2290">
            <v>0</v>
          </cell>
          <cell r="D2290">
            <v>0</v>
          </cell>
        </row>
        <row r="2291">
          <cell r="A2291">
            <v>42603</v>
          </cell>
          <cell r="B2291">
            <v>199474</v>
          </cell>
          <cell r="C2291">
            <v>2644988</v>
          </cell>
          <cell r="D2291">
            <v>2644988</v>
          </cell>
        </row>
        <row r="2292">
          <cell r="A2292">
            <v>42604</v>
          </cell>
          <cell r="B2292">
            <v>0</v>
          </cell>
          <cell r="C2292">
            <v>0</v>
          </cell>
          <cell r="D2292">
            <v>0</v>
          </cell>
        </row>
        <row r="2293">
          <cell r="A2293">
            <v>42605</v>
          </cell>
          <cell r="B2293">
            <v>0</v>
          </cell>
          <cell r="C2293">
            <v>94625</v>
          </cell>
          <cell r="D2293">
            <v>94625</v>
          </cell>
        </row>
        <row r="2294">
          <cell r="A2294">
            <v>42606</v>
          </cell>
          <cell r="B2294">
            <v>-2176</v>
          </cell>
          <cell r="C2294">
            <v>-2507</v>
          </cell>
          <cell r="D2294">
            <v>-2507</v>
          </cell>
        </row>
        <row r="2295">
          <cell r="A2295">
            <v>42607</v>
          </cell>
          <cell r="B2295">
            <v>9164</v>
          </cell>
          <cell r="C2295">
            <v>240596</v>
          </cell>
          <cell r="D2295">
            <v>240596</v>
          </cell>
        </row>
        <row r="2296">
          <cell r="A2296">
            <v>42610</v>
          </cell>
          <cell r="B2296">
            <v>7000</v>
          </cell>
          <cell r="C2296">
            <v>411599</v>
          </cell>
          <cell r="D2296">
            <v>411599</v>
          </cell>
        </row>
        <row r="2297">
          <cell r="A2297">
            <v>42611</v>
          </cell>
          <cell r="B2297">
            <v>43837</v>
          </cell>
          <cell r="C2297">
            <v>1993524</v>
          </cell>
          <cell r="D2297">
            <v>1993524</v>
          </cell>
        </row>
        <row r="2298">
          <cell r="A2298">
            <v>42612</v>
          </cell>
          <cell r="B2298">
            <v>4220</v>
          </cell>
          <cell r="C2298">
            <v>164839</v>
          </cell>
          <cell r="D2298">
            <v>164839</v>
          </cell>
        </row>
        <row r="2299">
          <cell r="A2299">
            <v>42615</v>
          </cell>
          <cell r="B2299">
            <v>0</v>
          </cell>
          <cell r="C2299">
            <v>0</v>
          </cell>
          <cell r="D2299">
            <v>0</v>
          </cell>
        </row>
        <row r="2300">
          <cell r="A2300">
            <v>42630</v>
          </cell>
          <cell r="B2300">
            <v>0</v>
          </cell>
          <cell r="C2300">
            <v>0</v>
          </cell>
          <cell r="D2300">
            <v>0</v>
          </cell>
        </row>
        <row r="2301">
          <cell r="A2301">
            <v>42631</v>
          </cell>
          <cell r="B2301">
            <v>2480</v>
          </cell>
          <cell r="C2301">
            <v>15945</v>
          </cell>
          <cell r="D2301">
            <v>15945</v>
          </cell>
        </row>
        <row r="2302">
          <cell r="A2302">
            <v>42640</v>
          </cell>
          <cell r="B2302">
            <v>0</v>
          </cell>
          <cell r="C2302">
            <v>0</v>
          </cell>
          <cell r="D2302">
            <v>0</v>
          </cell>
        </row>
        <row r="2303">
          <cell r="A2303">
            <v>42641</v>
          </cell>
          <cell r="B2303">
            <v>0</v>
          </cell>
          <cell r="C2303">
            <v>0</v>
          </cell>
          <cell r="D2303">
            <v>0</v>
          </cell>
        </row>
        <row r="2304">
          <cell r="A2304">
            <v>42650</v>
          </cell>
          <cell r="B2304">
            <v>0</v>
          </cell>
          <cell r="C2304">
            <v>0</v>
          </cell>
          <cell r="D2304">
            <v>0</v>
          </cell>
        </row>
        <row r="2305">
          <cell r="A2305">
            <v>42651</v>
          </cell>
          <cell r="B2305">
            <v>0</v>
          </cell>
          <cell r="C2305">
            <v>0</v>
          </cell>
          <cell r="D2305">
            <v>0</v>
          </cell>
        </row>
        <row r="2306">
          <cell r="A2306">
            <v>42652</v>
          </cell>
          <cell r="B2306">
            <v>0</v>
          </cell>
          <cell r="C2306">
            <v>0</v>
          </cell>
          <cell r="D2306">
            <v>0</v>
          </cell>
        </row>
        <row r="2307">
          <cell r="A2307">
            <v>42660</v>
          </cell>
          <cell r="B2307">
            <v>0</v>
          </cell>
          <cell r="C2307">
            <v>0</v>
          </cell>
          <cell r="D2307">
            <v>0</v>
          </cell>
        </row>
        <row r="2308">
          <cell r="A2308">
            <v>42661</v>
          </cell>
          <cell r="B2308">
            <v>0</v>
          </cell>
          <cell r="C2308">
            <v>0</v>
          </cell>
          <cell r="D2308">
            <v>0</v>
          </cell>
        </row>
        <row r="2309">
          <cell r="A2309">
            <v>42704</v>
          </cell>
          <cell r="B2309">
            <v>0</v>
          </cell>
          <cell r="C2309">
            <v>0</v>
          </cell>
          <cell r="D2309">
            <v>0</v>
          </cell>
        </row>
        <row r="2310">
          <cell r="A2310">
            <v>42705</v>
          </cell>
          <cell r="B2310">
            <v>0</v>
          </cell>
          <cell r="C2310">
            <v>0</v>
          </cell>
          <cell r="D2310">
            <v>0</v>
          </cell>
        </row>
        <row r="2311">
          <cell r="A2311">
            <v>42706</v>
          </cell>
          <cell r="B2311">
            <v>0</v>
          </cell>
          <cell r="C2311">
            <v>0</v>
          </cell>
          <cell r="D2311">
            <v>0</v>
          </cell>
        </row>
        <row r="2312">
          <cell r="A2312">
            <v>42707</v>
          </cell>
          <cell r="B2312">
            <v>0</v>
          </cell>
          <cell r="C2312">
            <v>0</v>
          </cell>
          <cell r="D2312">
            <v>0</v>
          </cell>
        </row>
        <row r="2313">
          <cell r="A2313">
            <v>42708</v>
          </cell>
          <cell r="B2313">
            <v>9637717</v>
          </cell>
          <cell r="C2313">
            <v>113160417</v>
          </cell>
          <cell r="D2313">
            <v>113160417</v>
          </cell>
        </row>
        <row r="2314">
          <cell r="A2314">
            <v>42709</v>
          </cell>
          <cell r="B2314">
            <v>0</v>
          </cell>
          <cell r="C2314">
            <v>0</v>
          </cell>
          <cell r="D2314">
            <v>0</v>
          </cell>
        </row>
        <row r="2315">
          <cell r="A2315">
            <v>42710</v>
          </cell>
          <cell r="B2315">
            <v>0</v>
          </cell>
          <cell r="C2315">
            <v>0</v>
          </cell>
          <cell r="D2315">
            <v>0</v>
          </cell>
        </row>
        <row r="2316">
          <cell r="A2316">
            <v>42711</v>
          </cell>
          <cell r="B2316">
            <v>0</v>
          </cell>
          <cell r="C2316">
            <v>0</v>
          </cell>
          <cell r="D2316">
            <v>0</v>
          </cell>
        </row>
        <row r="2317">
          <cell r="A2317">
            <v>42712</v>
          </cell>
          <cell r="B2317">
            <v>0</v>
          </cell>
          <cell r="C2317">
            <v>0</v>
          </cell>
          <cell r="D2317">
            <v>0</v>
          </cell>
        </row>
        <row r="2318">
          <cell r="A2318">
            <v>42713</v>
          </cell>
          <cell r="B2318">
            <v>0</v>
          </cell>
          <cell r="C2318">
            <v>0</v>
          </cell>
          <cell r="D2318">
            <v>0</v>
          </cell>
        </row>
        <row r="2319">
          <cell r="A2319">
            <v>42714</v>
          </cell>
          <cell r="B2319">
            <v>0</v>
          </cell>
          <cell r="C2319">
            <v>0</v>
          </cell>
          <cell r="D2319">
            <v>0</v>
          </cell>
        </row>
        <row r="2320">
          <cell r="A2320">
            <v>42716</v>
          </cell>
          <cell r="B2320">
            <v>0</v>
          </cell>
          <cell r="C2320">
            <v>0</v>
          </cell>
          <cell r="D2320">
            <v>0</v>
          </cell>
        </row>
        <row r="2321">
          <cell r="A2321">
            <v>42717</v>
          </cell>
          <cell r="B2321">
            <v>0</v>
          </cell>
          <cell r="C2321">
            <v>0</v>
          </cell>
          <cell r="D2321">
            <v>0</v>
          </cell>
        </row>
        <row r="2322">
          <cell r="A2322">
            <v>42718</v>
          </cell>
          <cell r="B2322">
            <v>0</v>
          </cell>
          <cell r="C2322">
            <v>0</v>
          </cell>
          <cell r="D2322">
            <v>0</v>
          </cell>
        </row>
        <row r="2323">
          <cell r="A2323">
            <v>42719</v>
          </cell>
          <cell r="B2323">
            <v>0</v>
          </cell>
          <cell r="C2323">
            <v>0</v>
          </cell>
          <cell r="D2323">
            <v>0</v>
          </cell>
        </row>
        <row r="2324">
          <cell r="A2324">
            <v>42721</v>
          </cell>
          <cell r="B2324">
            <v>0</v>
          </cell>
          <cell r="C2324">
            <v>0</v>
          </cell>
          <cell r="D2324">
            <v>0</v>
          </cell>
        </row>
        <row r="2325">
          <cell r="A2325">
            <v>42722</v>
          </cell>
          <cell r="B2325">
            <v>0</v>
          </cell>
          <cell r="C2325">
            <v>0</v>
          </cell>
          <cell r="D2325">
            <v>0</v>
          </cell>
        </row>
        <row r="2326">
          <cell r="A2326">
            <v>42723</v>
          </cell>
          <cell r="B2326">
            <v>0</v>
          </cell>
          <cell r="C2326">
            <v>0</v>
          </cell>
          <cell r="D2326">
            <v>0</v>
          </cell>
        </row>
        <row r="2327">
          <cell r="A2327">
            <v>42724</v>
          </cell>
          <cell r="B2327">
            <v>0</v>
          </cell>
          <cell r="C2327">
            <v>0</v>
          </cell>
          <cell r="D2327">
            <v>0</v>
          </cell>
        </row>
        <row r="2328">
          <cell r="A2328">
            <v>42725</v>
          </cell>
          <cell r="B2328">
            <v>0</v>
          </cell>
          <cell r="C2328">
            <v>0</v>
          </cell>
          <cell r="D2328">
            <v>0</v>
          </cell>
        </row>
        <row r="2329">
          <cell r="A2329">
            <v>42726</v>
          </cell>
          <cell r="B2329">
            <v>0</v>
          </cell>
          <cell r="C2329">
            <v>0</v>
          </cell>
          <cell r="D2329">
            <v>0</v>
          </cell>
        </row>
        <row r="2330">
          <cell r="A2330">
            <v>42727</v>
          </cell>
          <cell r="B2330">
            <v>0</v>
          </cell>
          <cell r="C2330">
            <v>0</v>
          </cell>
          <cell r="D2330">
            <v>0</v>
          </cell>
        </row>
        <row r="2331">
          <cell r="A2331">
            <v>42728</v>
          </cell>
          <cell r="B2331">
            <v>0</v>
          </cell>
          <cell r="C2331">
            <v>0</v>
          </cell>
          <cell r="D2331">
            <v>0</v>
          </cell>
        </row>
        <row r="2332">
          <cell r="A2332">
            <v>42729</v>
          </cell>
          <cell r="B2332">
            <v>0</v>
          </cell>
          <cell r="C2332">
            <v>0</v>
          </cell>
          <cell r="D2332">
            <v>0</v>
          </cell>
        </row>
        <row r="2333">
          <cell r="A2333">
            <v>42730</v>
          </cell>
          <cell r="B2333">
            <v>0</v>
          </cell>
          <cell r="C2333">
            <v>0</v>
          </cell>
          <cell r="D2333">
            <v>0</v>
          </cell>
        </row>
        <row r="2334">
          <cell r="A2334">
            <v>42731</v>
          </cell>
          <cell r="B2334">
            <v>0</v>
          </cell>
          <cell r="C2334">
            <v>0</v>
          </cell>
          <cell r="D2334">
            <v>0</v>
          </cell>
        </row>
        <row r="2335">
          <cell r="A2335">
            <v>42733</v>
          </cell>
          <cell r="B2335">
            <v>0</v>
          </cell>
          <cell r="C2335">
            <v>0</v>
          </cell>
          <cell r="D2335">
            <v>0</v>
          </cell>
        </row>
        <row r="2336">
          <cell r="A2336">
            <v>42734</v>
          </cell>
          <cell r="B2336">
            <v>0</v>
          </cell>
          <cell r="C2336">
            <v>0</v>
          </cell>
          <cell r="D2336">
            <v>0</v>
          </cell>
        </row>
        <row r="2337">
          <cell r="A2337">
            <v>42735</v>
          </cell>
          <cell r="B2337">
            <v>0</v>
          </cell>
          <cell r="C2337">
            <v>0</v>
          </cell>
          <cell r="D2337">
            <v>0</v>
          </cell>
        </row>
        <row r="2338">
          <cell r="A2338">
            <v>42736</v>
          </cell>
          <cell r="B2338">
            <v>0</v>
          </cell>
          <cell r="C2338">
            <v>0</v>
          </cell>
          <cell r="D2338">
            <v>0</v>
          </cell>
        </row>
        <row r="2339">
          <cell r="A2339">
            <v>42737</v>
          </cell>
          <cell r="B2339">
            <v>0</v>
          </cell>
          <cell r="C2339">
            <v>0</v>
          </cell>
          <cell r="D2339">
            <v>0</v>
          </cell>
        </row>
        <row r="2340">
          <cell r="A2340">
            <v>42738</v>
          </cell>
          <cell r="B2340">
            <v>0</v>
          </cell>
          <cell r="C2340">
            <v>0</v>
          </cell>
          <cell r="D2340">
            <v>0</v>
          </cell>
        </row>
        <row r="2341">
          <cell r="A2341">
            <v>42739</v>
          </cell>
          <cell r="B2341">
            <v>0</v>
          </cell>
          <cell r="C2341">
            <v>0</v>
          </cell>
          <cell r="D2341">
            <v>0</v>
          </cell>
        </row>
        <row r="2342">
          <cell r="A2342">
            <v>42741</v>
          </cell>
          <cell r="B2342">
            <v>0</v>
          </cell>
          <cell r="C2342">
            <v>0</v>
          </cell>
          <cell r="D2342">
            <v>0</v>
          </cell>
        </row>
        <row r="2343">
          <cell r="A2343">
            <v>42744</v>
          </cell>
          <cell r="B2343">
            <v>0</v>
          </cell>
          <cell r="C2343">
            <v>0</v>
          </cell>
          <cell r="D2343">
            <v>0</v>
          </cell>
        </row>
        <row r="2344">
          <cell r="A2344">
            <v>42745</v>
          </cell>
          <cell r="B2344">
            <v>0</v>
          </cell>
          <cell r="C2344">
            <v>0</v>
          </cell>
          <cell r="D2344">
            <v>0</v>
          </cell>
        </row>
        <row r="2345">
          <cell r="A2345">
            <v>42746</v>
          </cell>
          <cell r="B2345">
            <v>0</v>
          </cell>
          <cell r="C2345">
            <v>0</v>
          </cell>
          <cell r="D2345">
            <v>0</v>
          </cell>
        </row>
        <row r="2346">
          <cell r="A2346">
            <v>42747</v>
          </cell>
          <cell r="B2346">
            <v>0</v>
          </cell>
          <cell r="C2346">
            <v>0</v>
          </cell>
          <cell r="D2346">
            <v>0</v>
          </cell>
        </row>
        <row r="2347">
          <cell r="A2347">
            <v>42748</v>
          </cell>
          <cell r="B2347">
            <v>0</v>
          </cell>
          <cell r="C2347">
            <v>0</v>
          </cell>
          <cell r="D2347">
            <v>0</v>
          </cell>
        </row>
        <row r="2348">
          <cell r="A2348">
            <v>42749</v>
          </cell>
          <cell r="B2348">
            <v>0</v>
          </cell>
          <cell r="C2348">
            <v>0</v>
          </cell>
          <cell r="D2348">
            <v>0</v>
          </cell>
        </row>
        <row r="2349">
          <cell r="A2349">
            <v>42750</v>
          </cell>
          <cell r="B2349">
            <v>0</v>
          </cell>
          <cell r="C2349">
            <v>0</v>
          </cell>
          <cell r="D2349">
            <v>0</v>
          </cell>
        </row>
        <row r="2350">
          <cell r="A2350">
            <v>42751</v>
          </cell>
          <cell r="B2350">
            <v>0</v>
          </cell>
          <cell r="C2350">
            <v>0</v>
          </cell>
          <cell r="D2350">
            <v>0</v>
          </cell>
        </row>
        <row r="2351">
          <cell r="A2351">
            <v>42754</v>
          </cell>
          <cell r="B2351">
            <v>0</v>
          </cell>
          <cell r="C2351">
            <v>0</v>
          </cell>
          <cell r="D2351">
            <v>0</v>
          </cell>
        </row>
        <row r="2352">
          <cell r="A2352">
            <v>42755</v>
          </cell>
          <cell r="B2352">
            <v>0</v>
          </cell>
          <cell r="C2352">
            <v>0</v>
          </cell>
          <cell r="D2352">
            <v>0</v>
          </cell>
        </row>
        <row r="2353">
          <cell r="A2353">
            <v>42756</v>
          </cell>
          <cell r="B2353">
            <v>0</v>
          </cell>
          <cell r="C2353">
            <v>0</v>
          </cell>
          <cell r="D2353">
            <v>0</v>
          </cell>
        </row>
        <row r="2354">
          <cell r="A2354">
            <v>42757</v>
          </cell>
          <cell r="B2354">
            <v>0</v>
          </cell>
          <cell r="C2354">
            <v>0</v>
          </cell>
          <cell r="D2354">
            <v>0</v>
          </cell>
        </row>
        <row r="2355">
          <cell r="A2355">
            <v>42760</v>
          </cell>
          <cell r="B2355">
            <v>0</v>
          </cell>
          <cell r="C2355">
            <v>0</v>
          </cell>
          <cell r="D2355">
            <v>0</v>
          </cell>
        </row>
        <row r="2356">
          <cell r="A2356">
            <v>42804</v>
          </cell>
          <cell r="B2356">
            <v>0</v>
          </cell>
          <cell r="C2356">
            <v>0</v>
          </cell>
          <cell r="D2356">
            <v>0</v>
          </cell>
        </row>
        <row r="2357">
          <cell r="A2357">
            <v>42805</v>
          </cell>
          <cell r="B2357">
            <v>0</v>
          </cell>
          <cell r="C2357">
            <v>0</v>
          </cell>
          <cell r="D2357">
            <v>0</v>
          </cell>
        </row>
        <row r="2358">
          <cell r="A2358">
            <v>42807</v>
          </cell>
          <cell r="B2358">
            <v>0</v>
          </cell>
          <cell r="C2358">
            <v>0</v>
          </cell>
          <cell r="D2358">
            <v>0</v>
          </cell>
        </row>
        <row r="2359">
          <cell r="A2359">
            <v>42808</v>
          </cell>
          <cell r="B2359">
            <v>108819</v>
          </cell>
          <cell r="C2359">
            <v>1270131</v>
          </cell>
          <cell r="D2359">
            <v>1270131</v>
          </cell>
        </row>
        <row r="2360">
          <cell r="A2360">
            <v>42809</v>
          </cell>
          <cell r="B2360">
            <v>0</v>
          </cell>
          <cell r="C2360">
            <v>0</v>
          </cell>
          <cell r="D2360">
            <v>0</v>
          </cell>
        </row>
        <row r="2361">
          <cell r="A2361">
            <v>42810</v>
          </cell>
          <cell r="B2361">
            <v>0</v>
          </cell>
          <cell r="C2361">
            <v>0</v>
          </cell>
          <cell r="D2361">
            <v>0</v>
          </cell>
        </row>
        <row r="2362">
          <cell r="A2362">
            <v>42811</v>
          </cell>
          <cell r="B2362">
            <v>0</v>
          </cell>
          <cell r="C2362">
            <v>0</v>
          </cell>
          <cell r="D2362">
            <v>0</v>
          </cell>
        </row>
        <row r="2363">
          <cell r="A2363">
            <v>42812</v>
          </cell>
          <cell r="B2363">
            <v>0</v>
          </cell>
          <cell r="C2363">
            <v>0</v>
          </cell>
          <cell r="D2363">
            <v>0</v>
          </cell>
        </row>
        <row r="2364">
          <cell r="A2364">
            <v>42813</v>
          </cell>
          <cell r="B2364">
            <v>0</v>
          </cell>
          <cell r="C2364">
            <v>0</v>
          </cell>
          <cell r="D2364">
            <v>0</v>
          </cell>
        </row>
        <row r="2365">
          <cell r="A2365">
            <v>42814</v>
          </cell>
          <cell r="B2365">
            <v>0</v>
          </cell>
          <cell r="C2365">
            <v>0</v>
          </cell>
          <cell r="D2365">
            <v>0</v>
          </cell>
        </row>
        <row r="2366">
          <cell r="A2366">
            <v>42815</v>
          </cell>
          <cell r="B2366">
            <v>0</v>
          </cell>
          <cell r="C2366">
            <v>0</v>
          </cell>
          <cell r="D2366">
            <v>0</v>
          </cell>
        </row>
        <row r="2367">
          <cell r="A2367">
            <v>42816</v>
          </cell>
          <cell r="B2367">
            <v>0</v>
          </cell>
          <cell r="C2367">
            <v>0</v>
          </cell>
          <cell r="D2367">
            <v>0</v>
          </cell>
        </row>
        <row r="2368">
          <cell r="A2368">
            <v>42817</v>
          </cell>
          <cell r="B2368">
            <v>0</v>
          </cell>
          <cell r="C2368">
            <v>0</v>
          </cell>
          <cell r="D2368">
            <v>0</v>
          </cell>
        </row>
        <row r="2369">
          <cell r="A2369">
            <v>42818</v>
          </cell>
          <cell r="B2369">
            <v>0</v>
          </cell>
          <cell r="C2369">
            <v>0</v>
          </cell>
          <cell r="D2369">
            <v>0</v>
          </cell>
        </row>
        <row r="2370">
          <cell r="A2370">
            <v>42819</v>
          </cell>
          <cell r="B2370">
            <v>0</v>
          </cell>
          <cell r="C2370">
            <v>0</v>
          </cell>
          <cell r="D2370">
            <v>0</v>
          </cell>
        </row>
        <row r="2371">
          <cell r="A2371">
            <v>42820</v>
          </cell>
          <cell r="B2371">
            <v>0</v>
          </cell>
          <cell r="C2371">
            <v>0</v>
          </cell>
          <cell r="D2371">
            <v>0</v>
          </cell>
        </row>
        <row r="2372">
          <cell r="A2372">
            <v>42821</v>
          </cell>
          <cell r="B2372">
            <v>0</v>
          </cell>
          <cell r="C2372">
            <v>0</v>
          </cell>
          <cell r="D2372">
            <v>0</v>
          </cell>
        </row>
        <row r="2373">
          <cell r="A2373">
            <v>42822</v>
          </cell>
          <cell r="B2373">
            <v>0</v>
          </cell>
          <cell r="C2373">
            <v>0</v>
          </cell>
          <cell r="D2373">
            <v>0</v>
          </cell>
        </row>
        <row r="2374">
          <cell r="A2374">
            <v>42823</v>
          </cell>
          <cell r="B2374">
            <v>0</v>
          </cell>
          <cell r="C2374">
            <v>0</v>
          </cell>
          <cell r="D2374">
            <v>0</v>
          </cell>
        </row>
        <row r="2375">
          <cell r="A2375">
            <v>42824</v>
          </cell>
          <cell r="B2375">
            <v>0</v>
          </cell>
          <cell r="C2375">
            <v>0</v>
          </cell>
          <cell r="D2375">
            <v>0</v>
          </cell>
        </row>
        <row r="2376">
          <cell r="A2376">
            <v>42825</v>
          </cell>
          <cell r="B2376">
            <v>0</v>
          </cell>
          <cell r="C2376">
            <v>0</v>
          </cell>
          <cell r="D2376">
            <v>0</v>
          </cell>
        </row>
        <row r="2377">
          <cell r="A2377">
            <v>42826</v>
          </cell>
          <cell r="B2377">
            <v>0</v>
          </cell>
          <cell r="C2377">
            <v>0</v>
          </cell>
          <cell r="D2377">
            <v>0</v>
          </cell>
        </row>
        <row r="2378">
          <cell r="A2378">
            <v>42827</v>
          </cell>
          <cell r="B2378">
            <v>0</v>
          </cell>
          <cell r="C2378">
            <v>0</v>
          </cell>
          <cell r="D2378">
            <v>0</v>
          </cell>
        </row>
        <row r="2379">
          <cell r="A2379">
            <v>42828</v>
          </cell>
          <cell r="B2379">
            <v>0</v>
          </cell>
          <cell r="C2379">
            <v>0</v>
          </cell>
          <cell r="D2379">
            <v>0</v>
          </cell>
        </row>
        <row r="2380">
          <cell r="A2380">
            <v>42829</v>
          </cell>
          <cell r="B2380">
            <v>0</v>
          </cell>
          <cell r="C2380">
            <v>0</v>
          </cell>
          <cell r="D2380">
            <v>0</v>
          </cell>
        </row>
        <row r="2381">
          <cell r="A2381">
            <v>42830</v>
          </cell>
          <cell r="B2381">
            <v>0</v>
          </cell>
          <cell r="C2381">
            <v>0</v>
          </cell>
          <cell r="D2381">
            <v>0</v>
          </cell>
        </row>
        <row r="2382">
          <cell r="A2382">
            <v>42831</v>
          </cell>
          <cell r="B2382">
            <v>0</v>
          </cell>
          <cell r="C2382">
            <v>0</v>
          </cell>
          <cell r="D2382">
            <v>0</v>
          </cell>
        </row>
        <row r="2383">
          <cell r="A2383">
            <v>42833</v>
          </cell>
          <cell r="B2383">
            <v>0</v>
          </cell>
          <cell r="C2383">
            <v>0</v>
          </cell>
          <cell r="D2383">
            <v>0</v>
          </cell>
        </row>
        <row r="2384">
          <cell r="A2384">
            <v>42836</v>
          </cell>
          <cell r="B2384">
            <v>0</v>
          </cell>
          <cell r="C2384">
            <v>0</v>
          </cell>
          <cell r="D2384">
            <v>0</v>
          </cell>
        </row>
        <row r="2385">
          <cell r="A2385">
            <v>42837</v>
          </cell>
          <cell r="B2385">
            <v>0</v>
          </cell>
          <cell r="C2385">
            <v>0</v>
          </cell>
          <cell r="D2385">
            <v>0</v>
          </cell>
        </row>
        <row r="2386">
          <cell r="A2386">
            <v>42838</v>
          </cell>
          <cell r="B2386">
            <v>0</v>
          </cell>
          <cell r="C2386">
            <v>0</v>
          </cell>
          <cell r="D2386">
            <v>0</v>
          </cell>
        </row>
        <row r="2387">
          <cell r="A2387">
            <v>42839</v>
          </cell>
          <cell r="B2387">
            <v>0</v>
          </cell>
          <cell r="C2387">
            <v>0</v>
          </cell>
          <cell r="D2387">
            <v>0</v>
          </cell>
        </row>
        <row r="2388">
          <cell r="A2388">
            <v>42841</v>
          </cell>
          <cell r="B2388">
            <v>0</v>
          </cell>
          <cell r="C2388">
            <v>0</v>
          </cell>
          <cell r="D2388">
            <v>0</v>
          </cell>
        </row>
        <row r="2389">
          <cell r="A2389">
            <v>42842</v>
          </cell>
          <cell r="B2389">
            <v>0</v>
          </cell>
          <cell r="C2389">
            <v>0</v>
          </cell>
          <cell r="D2389">
            <v>0</v>
          </cell>
        </row>
        <row r="2390">
          <cell r="A2390">
            <v>42843</v>
          </cell>
          <cell r="B2390">
            <v>0</v>
          </cell>
          <cell r="C2390">
            <v>0</v>
          </cell>
          <cell r="D2390">
            <v>0</v>
          </cell>
        </row>
        <row r="2391">
          <cell r="A2391">
            <v>42844</v>
          </cell>
          <cell r="B2391">
            <v>0</v>
          </cell>
          <cell r="C2391">
            <v>0</v>
          </cell>
          <cell r="D2391">
            <v>0</v>
          </cell>
        </row>
        <row r="2392">
          <cell r="A2392">
            <v>42845</v>
          </cell>
          <cell r="B2392">
            <v>0</v>
          </cell>
          <cell r="C2392">
            <v>0</v>
          </cell>
          <cell r="D2392">
            <v>0</v>
          </cell>
        </row>
        <row r="2393">
          <cell r="A2393">
            <v>42846</v>
          </cell>
          <cell r="B2393">
            <v>0</v>
          </cell>
          <cell r="C2393">
            <v>0</v>
          </cell>
          <cell r="D2393">
            <v>0</v>
          </cell>
        </row>
        <row r="2394">
          <cell r="A2394">
            <v>42847</v>
          </cell>
          <cell r="B2394">
            <v>0</v>
          </cell>
          <cell r="C2394">
            <v>0</v>
          </cell>
          <cell r="D2394">
            <v>0</v>
          </cell>
        </row>
        <row r="2395">
          <cell r="A2395">
            <v>42848</v>
          </cell>
          <cell r="B2395">
            <v>0</v>
          </cell>
          <cell r="C2395">
            <v>0</v>
          </cell>
          <cell r="D2395">
            <v>0</v>
          </cell>
        </row>
        <row r="2396">
          <cell r="A2396">
            <v>42849</v>
          </cell>
          <cell r="B2396">
            <v>0</v>
          </cell>
          <cell r="C2396">
            <v>0</v>
          </cell>
          <cell r="D2396">
            <v>0</v>
          </cell>
        </row>
        <row r="2397">
          <cell r="A2397">
            <v>42850</v>
          </cell>
          <cell r="B2397">
            <v>0</v>
          </cell>
          <cell r="C2397">
            <v>0</v>
          </cell>
          <cell r="D2397">
            <v>0</v>
          </cell>
        </row>
        <row r="2398">
          <cell r="A2398">
            <v>42851</v>
          </cell>
          <cell r="B2398">
            <v>0</v>
          </cell>
          <cell r="C2398">
            <v>0</v>
          </cell>
          <cell r="D2398">
            <v>0</v>
          </cell>
        </row>
        <row r="2399">
          <cell r="A2399">
            <v>42854</v>
          </cell>
          <cell r="B2399">
            <v>0</v>
          </cell>
          <cell r="C2399">
            <v>0</v>
          </cell>
          <cell r="D2399">
            <v>0</v>
          </cell>
        </row>
        <row r="2400">
          <cell r="A2400">
            <v>42855</v>
          </cell>
          <cell r="B2400">
            <v>0</v>
          </cell>
          <cell r="C2400">
            <v>0</v>
          </cell>
          <cell r="D2400">
            <v>0</v>
          </cell>
        </row>
        <row r="2401">
          <cell r="A2401">
            <v>42856</v>
          </cell>
          <cell r="B2401">
            <v>0</v>
          </cell>
          <cell r="C2401">
            <v>0</v>
          </cell>
          <cell r="D2401">
            <v>0</v>
          </cell>
        </row>
        <row r="2402">
          <cell r="A2402">
            <v>42857</v>
          </cell>
          <cell r="B2402">
            <v>0</v>
          </cell>
          <cell r="C2402">
            <v>0</v>
          </cell>
          <cell r="D2402">
            <v>0</v>
          </cell>
        </row>
        <row r="2403">
          <cell r="A2403">
            <v>42860</v>
          </cell>
          <cell r="B2403">
            <v>0</v>
          </cell>
          <cell r="C2403">
            <v>0</v>
          </cell>
          <cell r="D2403">
            <v>0</v>
          </cell>
        </row>
        <row r="2404">
          <cell r="A2404">
            <v>42903</v>
          </cell>
          <cell r="B2404">
            <v>0</v>
          </cell>
          <cell r="C2404">
            <v>0</v>
          </cell>
          <cell r="D2404">
            <v>0</v>
          </cell>
        </row>
        <row r="2405">
          <cell r="A2405">
            <v>42904</v>
          </cell>
          <cell r="B2405">
            <v>0</v>
          </cell>
          <cell r="C2405">
            <v>0</v>
          </cell>
          <cell r="D2405">
            <v>0</v>
          </cell>
        </row>
        <row r="2406">
          <cell r="A2406">
            <v>42905</v>
          </cell>
          <cell r="B2406">
            <v>0</v>
          </cell>
          <cell r="C2406">
            <v>0</v>
          </cell>
          <cell r="D2406">
            <v>0</v>
          </cell>
        </row>
        <row r="2407">
          <cell r="A2407">
            <v>42906</v>
          </cell>
          <cell r="B2407">
            <v>0</v>
          </cell>
          <cell r="C2407">
            <v>0</v>
          </cell>
          <cell r="D2407">
            <v>0</v>
          </cell>
        </row>
        <row r="2408">
          <cell r="A2408">
            <v>42907</v>
          </cell>
          <cell r="B2408">
            <v>0</v>
          </cell>
          <cell r="C2408">
            <v>0</v>
          </cell>
          <cell r="D2408">
            <v>0</v>
          </cell>
        </row>
        <row r="2409">
          <cell r="A2409">
            <v>42908</v>
          </cell>
          <cell r="B2409">
            <v>0</v>
          </cell>
          <cell r="C2409">
            <v>0</v>
          </cell>
          <cell r="D2409">
            <v>0</v>
          </cell>
        </row>
        <row r="2410">
          <cell r="A2410">
            <v>42909</v>
          </cell>
          <cell r="B2410">
            <v>0</v>
          </cell>
          <cell r="C2410">
            <v>0</v>
          </cell>
          <cell r="D2410">
            <v>0</v>
          </cell>
        </row>
        <row r="2411">
          <cell r="A2411">
            <v>42910</v>
          </cell>
          <cell r="B2411">
            <v>0</v>
          </cell>
          <cell r="C2411">
            <v>0</v>
          </cell>
          <cell r="D2411">
            <v>0</v>
          </cell>
        </row>
        <row r="2412">
          <cell r="A2412">
            <v>42911</v>
          </cell>
          <cell r="B2412">
            <v>0</v>
          </cell>
          <cell r="C2412">
            <v>0</v>
          </cell>
          <cell r="D2412">
            <v>0</v>
          </cell>
        </row>
        <row r="2413">
          <cell r="A2413">
            <v>42944</v>
          </cell>
          <cell r="B2413">
            <v>0</v>
          </cell>
          <cell r="C2413">
            <v>0</v>
          </cell>
          <cell r="D2413">
            <v>0</v>
          </cell>
        </row>
        <row r="2414">
          <cell r="A2414">
            <v>42945</v>
          </cell>
          <cell r="B2414">
            <v>0</v>
          </cell>
          <cell r="C2414">
            <v>0</v>
          </cell>
          <cell r="D2414">
            <v>0</v>
          </cell>
        </row>
        <row r="2415">
          <cell r="A2415">
            <v>42946</v>
          </cell>
          <cell r="B2415">
            <v>0</v>
          </cell>
          <cell r="C2415">
            <v>0</v>
          </cell>
          <cell r="D2415">
            <v>0</v>
          </cell>
        </row>
        <row r="2416">
          <cell r="A2416">
            <v>42957</v>
          </cell>
          <cell r="B2416">
            <v>31308</v>
          </cell>
          <cell r="C2416">
            <v>339351</v>
          </cell>
          <cell r="D2416">
            <v>339351</v>
          </cell>
        </row>
        <row r="2417">
          <cell r="A2417">
            <v>43002</v>
          </cell>
          <cell r="B2417">
            <v>0</v>
          </cell>
          <cell r="C2417">
            <v>0</v>
          </cell>
          <cell r="D2417">
            <v>0</v>
          </cell>
        </row>
        <row r="2418">
          <cell r="A2418">
            <v>43009</v>
          </cell>
          <cell r="B2418">
            <v>0</v>
          </cell>
          <cell r="C2418">
            <v>0</v>
          </cell>
          <cell r="D2418">
            <v>0</v>
          </cell>
        </row>
        <row r="2419">
          <cell r="A2419" t="str">
            <v>FERC 431 adjust</v>
          </cell>
          <cell r="B2419">
            <v>22690</v>
          </cell>
          <cell r="C2419">
            <v>370894</v>
          </cell>
          <cell r="D2419">
            <v>370894</v>
          </cell>
        </row>
        <row r="2420">
          <cell r="A2420">
            <v>43101</v>
          </cell>
          <cell r="B2420">
            <v>212302</v>
          </cell>
          <cell r="C2420">
            <v>2495363</v>
          </cell>
          <cell r="D2420">
            <v>2495363</v>
          </cell>
        </row>
        <row r="2421">
          <cell r="A2421">
            <v>43102</v>
          </cell>
          <cell r="B2421">
            <v>0</v>
          </cell>
          <cell r="C2421">
            <v>0</v>
          </cell>
          <cell r="D2421">
            <v>0</v>
          </cell>
        </row>
        <row r="2422">
          <cell r="A2422">
            <v>43103</v>
          </cell>
          <cell r="B2422">
            <v>0</v>
          </cell>
          <cell r="C2422">
            <v>0</v>
          </cell>
          <cell r="D2422">
            <v>0</v>
          </cell>
        </row>
        <row r="2423">
          <cell r="A2423">
            <v>43104</v>
          </cell>
          <cell r="B2423">
            <v>0</v>
          </cell>
          <cell r="C2423">
            <v>0</v>
          </cell>
          <cell r="D2423">
            <v>0</v>
          </cell>
        </row>
        <row r="2424">
          <cell r="A2424">
            <v>43105</v>
          </cell>
          <cell r="B2424">
            <v>0</v>
          </cell>
          <cell r="C2424">
            <v>0</v>
          </cell>
          <cell r="D2424">
            <v>0</v>
          </cell>
        </row>
        <row r="2425">
          <cell r="A2425">
            <v>43106</v>
          </cell>
          <cell r="B2425">
            <v>0</v>
          </cell>
          <cell r="C2425">
            <v>0</v>
          </cell>
          <cell r="D2425">
            <v>0</v>
          </cell>
        </row>
        <row r="2426">
          <cell r="A2426">
            <v>43107</v>
          </cell>
          <cell r="B2426">
            <v>0</v>
          </cell>
          <cell r="C2426">
            <v>0</v>
          </cell>
          <cell r="D2426">
            <v>0</v>
          </cell>
        </row>
        <row r="2427">
          <cell r="A2427">
            <v>43108</v>
          </cell>
          <cell r="B2427">
            <v>0</v>
          </cell>
          <cell r="C2427">
            <v>0</v>
          </cell>
          <cell r="D2427">
            <v>0</v>
          </cell>
        </row>
        <row r="2428">
          <cell r="A2428">
            <v>43110</v>
          </cell>
          <cell r="B2428">
            <v>0</v>
          </cell>
          <cell r="C2428">
            <v>0</v>
          </cell>
          <cell r="D2428">
            <v>0</v>
          </cell>
        </row>
        <row r="2429">
          <cell r="A2429">
            <v>43113</v>
          </cell>
          <cell r="B2429">
            <v>0</v>
          </cell>
          <cell r="C2429">
            <v>0</v>
          </cell>
          <cell r="D2429">
            <v>0</v>
          </cell>
        </row>
        <row r="2430">
          <cell r="A2430">
            <v>43131</v>
          </cell>
          <cell r="B2430">
            <v>40744</v>
          </cell>
          <cell r="C2430">
            <v>77841</v>
          </cell>
          <cell r="D2430">
            <v>77841</v>
          </cell>
        </row>
        <row r="2431">
          <cell r="A2431">
            <v>43133</v>
          </cell>
          <cell r="B2431">
            <v>3826</v>
          </cell>
          <cell r="C2431">
            <v>3826</v>
          </cell>
          <cell r="D2431">
            <v>3826</v>
          </cell>
        </row>
        <row r="2432">
          <cell r="A2432">
            <v>43135</v>
          </cell>
          <cell r="B2432">
            <v>0</v>
          </cell>
          <cell r="C2432">
            <v>0</v>
          </cell>
          <cell r="D2432">
            <v>0</v>
          </cell>
        </row>
        <row r="2433">
          <cell r="A2433">
            <v>43137</v>
          </cell>
          <cell r="B2433">
            <v>12474</v>
          </cell>
          <cell r="C2433">
            <v>231820</v>
          </cell>
          <cell r="D2433">
            <v>231820</v>
          </cell>
        </row>
        <row r="2434">
          <cell r="A2434">
            <v>43139</v>
          </cell>
          <cell r="B2434">
            <v>23804</v>
          </cell>
          <cell r="C2434">
            <v>138225</v>
          </cell>
          <cell r="D2434">
            <v>138225</v>
          </cell>
        </row>
        <row r="2435">
          <cell r="A2435">
            <v>43140</v>
          </cell>
          <cell r="B2435">
            <v>0</v>
          </cell>
          <cell r="C2435">
            <v>0</v>
          </cell>
          <cell r="D2435">
            <v>0</v>
          </cell>
        </row>
        <row r="2436">
          <cell r="A2436">
            <v>43141</v>
          </cell>
          <cell r="B2436">
            <v>0</v>
          </cell>
          <cell r="C2436">
            <v>0</v>
          </cell>
          <cell r="D2436">
            <v>0</v>
          </cell>
        </row>
        <row r="2437">
          <cell r="A2437">
            <v>43142</v>
          </cell>
          <cell r="B2437">
            <v>0</v>
          </cell>
          <cell r="C2437">
            <v>0</v>
          </cell>
          <cell r="D2437">
            <v>0</v>
          </cell>
        </row>
        <row r="2438">
          <cell r="A2438">
            <v>43150</v>
          </cell>
          <cell r="B2438">
            <v>0</v>
          </cell>
          <cell r="C2438">
            <v>0</v>
          </cell>
          <cell r="D2438">
            <v>0</v>
          </cell>
        </row>
        <row r="2439">
          <cell r="A2439">
            <v>43186</v>
          </cell>
          <cell r="B2439">
            <v>0</v>
          </cell>
          <cell r="C2439">
            <v>0</v>
          </cell>
          <cell r="D2439">
            <v>0</v>
          </cell>
        </row>
        <row r="2440">
          <cell r="A2440">
            <v>43189</v>
          </cell>
          <cell r="B2440">
            <v>0</v>
          </cell>
          <cell r="C2440">
            <v>0</v>
          </cell>
          <cell r="D2440">
            <v>0</v>
          </cell>
        </row>
        <row r="2441">
          <cell r="A2441">
            <v>43190</v>
          </cell>
          <cell r="B2441">
            <v>435120</v>
          </cell>
          <cell r="C2441">
            <v>874237</v>
          </cell>
          <cell r="D2441">
            <v>874237</v>
          </cell>
        </row>
        <row r="2442">
          <cell r="A2442">
            <v>43191</v>
          </cell>
          <cell r="B2442">
            <v>0</v>
          </cell>
          <cell r="C2442">
            <v>0</v>
          </cell>
          <cell r="D2442">
            <v>0</v>
          </cell>
        </row>
        <row r="2443">
          <cell r="A2443">
            <v>43192</v>
          </cell>
          <cell r="B2443">
            <v>0</v>
          </cell>
          <cell r="C2443">
            <v>0</v>
          </cell>
          <cell r="D2443">
            <v>0</v>
          </cell>
        </row>
        <row r="2444">
          <cell r="A2444">
            <v>43193</v>
          </cell>
          <cell r="B2444">
            <v>62872</v>
          </cell>
          <cell r="C2444">
            <v>1523477</v>
          </cell>
          <cell r="D2444">
            <v>1523477</v>
          </cell>
        </row>
        <row r="2445">
          <cell r="A2445">
            <v>43194</v>
          </cell>
          <cell r="B2445">
            <v>0</v>
          </cell>
          <cell r="C2445">
            <v>0</v>
          </cell>
          <cell r="D2445">
            <v>0</v>
          </cell>
        </row>
        <row r="2446">
          <cell r="A2446">
            <v>43195</v>
          </cell>
          <cell r="B2446">
            <v>-129291</v>
          </cell>
          <cell r="C2446">
            <v>3579682</v>
          </cell>
          <cell r="D2446">
            <v>3579682</v>
          </cell>
        </row>
        <row r="2447">
          <cell r="A2447">
            <v>43196</v>
          </cell>
          <cell r="B2447">
            <v>0</v>
          </cell>
          <cell r="C2447">
            <v>0</v>
          </cell>
          <cell r="D2447">
            <v>0</v>
          </cell>
        </row>
        <row r="2448">
          <cell r="A2448">
            <v>43197</v>
          </cell>
          <cell r="B2448">
            <v>0</v>
          </cell>
          <cell r="C2448">
            <v>0</v>
          </cell>
          <cell r="D2448">
            <v>0</v>
          </cell>
        </row>
        <row r="2449">
          <cell r="A2449">
            <v>43198</v>
          </cell>
          <cell r="B2449">
            <v>0</v>
          </cell>
          <cell r="C2449">
            <v>0</v>
          </cell>
          <cell r="D2449">
            <v>0</v>
          </cell>
        </row>
        <row r="2450">
          <cell r="A2450">
            <v>43199</v>
          </cell>
          <cell r="B2450">
            <v>333</v>
          </cell>
          <cell r="C2450">
            <v>589</v>
          </cell>
          <cell r="D2450">
            <v>589</v>
          </cell>
        </row>
        <row r="2451">
          <cell r="A2451">
            <v>43201</v>
          </cell>
          <cell r="B2451">
            <v>-954670</v>
          </cell>
          <cell r="C2451">
            <v>-6848980</v>
          </cell>
          <cell r="D2451">
            <v>-6848980</v>
          </cell>
        </row>
        <row r="2452">
          <cell r="A2452">
            <v>43901</v>
          </cell>
          <cell r="B2452">
            <v>0</v>
          </cell>
          <cell r="C2452">
            <v>0</v>
          </cell>
          <cell r="D2452">
            <v>0</v>
          </cell>
        </row>
        <row r="2453">
          <cell r="A2453">
            <v>44002</v>
          </cell>
          <cell r="B2453">
            <v>-44515023</v>
          </cell>
          <cell r="C2453">
            <v>-648997800</v>
          </cell>
          <cell r="D2453">
            <v>-648997800</v>
          </cell>
        </row>
        <row r="2454">
          <cell r="A2454">
            <v>44004</v>
          </cell>
          <cell r="B2454">
            <v>-17875427</v>
          </cell>
          <cell r="C2454">
            <v>-302586714</v>
          </cell>
          <cell r="D2454">
            <v>-302586714</v>
          </cell>
        </row>
        <row r="2455">
          <cell r="A2455">
            <v>44005</v>
          </cell>
          <cell r="B2455">
            <v>-61921</v>
          </cell>
          <cell r="C2455">
            <v>575812</v>
          </cell>
          <cell r="D2455">
            <v>575812</v>
          </cell>
        </row>
        <row r="2456">
          <cell r="A2456">
            <v>44006</v>
          </cell>
          <cell r="B2456">
            <v>-1394438</v>
          </cell>
          <cell r="C2456">
            <v>-28363070</v>
          </cell>
          <cell r="D2456">
            <v>-28363070</v>
          </cell>
        </row>
        <row r="2457">
          <cell r="A2457">
            <v>44007</v>
          </cell>
          <cell r="B2457">
            <v>-1513693</v>
          </cell>
          <cell r="C2457">
            <v>-21578960</v>
          </cell>
          <cell r="D2457">
            <v>-21578960</v>
          </cell>
        </row>
        <row r="2458">
          <cell r="A2458">
            <v>44008</v>
          </cell>
          <cell r="B2458">
            <v>-1358312</v>
          </cell>
          <cell r="C2458">
            <v>-20534267</v>
          </cell>
          <cell r="D2458">
            <v>-20534267</v>
          </cell>
        </row>
        <row r="2459">
          <cell r="A2459">
            <v>44009</v>
          </cell>
          <cell r="B2459">
            <v>-1669362</v>
          </cell>
          <cell r="C2459">
            <v>-25437261</v>
          </cell>
          <cell r="D2459">
            <v>-25437261</v>
          </cell>
        </row>
        <row r="2460">
          <cell r="A2460">
            <v>44200</v>
          </cell>
          <cell r="B2460">
            <v>0</v>
          </cell>
          <cell r="C2460">
            <v>0</v>
          </cell>
          <cell r="D2460">
            <v>0</v>
          </cell>
        </row>
        <row r="2461">
          <cell r="A2461">
            <v>44202</v>
          </cell>
          <cell r="B2461">
            <v>-6507680</v>
          </cell>
          <cell r="C2461">
            <v>-85853140</v>
          </cell>
          <cell r="D2461">
            <v>-85853140</v>
          </cell>
        </row>
        <row r="2462">
          <cell r="A2462">
            <v>44204</v>
          </cell>
          <cell r="B2462">
            <v>-1986847</v>
          </cell>
          <cell r="C2462">
            <v>-30567714</v>
          </cell>
          <cell r="D2462">
            <v>-30567714</v>
          </cell>
        </row>
        <row r="2463">
          <cell r="A2463">
            <v>44205</v>
          </cell>
          <cell r="B2463">
            <v>-4945</v>
          </cell>
          <cell r="C2463">
            <v>50059</v>
          </cell>
          <cell r="D2463">
            <v>50059</v>
          </cell>
        </row>
        <row r="2464">
          <cell r="A2464">
            <v>44206</v>
          </cell>
          <cell r="B2464">
            <v>-136989</v>
          </cell>
          <cell r="C2464">
            <v>-2580067</v>
          </cell>
          <cell r="D2464">
            <v>-2580067</v>
          </cell>
        </row>
        <row r="2465">
          <cell r="A2465">
            <v>44207</v>
          </cell>
          <cell r="B2465">
            <v>-160682</v>
          </cell>
          <cell r="C2465">
            <v>-2165945</v>
          </cell>
          <cell r="D2465">
            <v>-2165945</v>
          </cell>
        </row>
        <row r="2466">
          <cell r="A2466">
            <v>44208</v>
          </cell>
          <cell r="B2466">
            <v>-212122</v>
          </cell>
          <cell r="C2466">
            <v>-3004004</v>
          </cell>
          <cell r="D2466">
            <v>-3004004</v>
          </cell>
        </row>
        <row r="2467">
          <cell r="A2467">
            <v>44209</v>
          </cell>
          <cell r="B2467">
            <v>-177002</v>
          </cell>
          <cell r="C2467">
            <v>-2527265</v>
          </cell>
          <cell r="D2467">
            <v>-2527265</v>
          </cell>
        </row>
        <row r="2468">
          <cell r="A2468">
            <v>44210</v>
          </cell>
          <cell r="B2468">
            <v>0</v>
          </cell>
          <cell r="C2468">
            <v>0</v>
          </cell>
          <cell r="D2468">
            <v>0</v>
          </cell>
        </row>
        <row r="2469">
          <cell r="A2469">
            <v>44212</v>
          </cell>
          <cell r="B2469">
            <v>-17011463</v>
          </cell>
          <cell r="C2469">
            <v>-223496523</v>
          </cell>
          <cell r="D2469">
            <v>-223496523</v>
          </cell>
        </row>
        <row r="2470">
          <cell r="A2470">
            <v>44214</v>
          </cell>
          <cell r="B2470">
            <v>-11178775</v>
          </cell>
          <cell r="C2470">
            <v>-167746030</v>
          </cell>
          <cell r="D2470">
            <v>-167746030</v>
          </cell>
        </row>
        <row r="2471">
          <cell r="A2471">
            <v>44215</v>
          </cell>
          <cell r="B2471">
            <v>-28089</v>
          </cell>
          <cell r="C2471">
            <v>163132</v>
          </cell>
          <cell r="D2471">
            <v>163132</v>
          </cell>
        </row>
        <row r="2472">
          <cell r="A2472">
            <v>44216</v>
          </cell>
          <cell r="B2472">
            <v>-791430</v>
          </cell>
          <cell r="C2472">
            <v>-13693423</v>
          </cell>
          <cell r="D2472">
            <v>-13693423</v>
          </cell>
        </row>
        <row r="2473">
          <cell r="A2473">
            <v>44217</v>
          </cell>
          <cell r="B2473">
            <v>-904249</v>
          </cell>
          <cell r="C2473">
            <v>-11852502</v>
          </cell>
          <cell r="D2473">
            <v>-11852502</v>
          </cell>
        </row>
        <row r="2474">
          <cell r="A2474">
            <v>44218</v>
          </cell>
          <cell r="B2474">
            <v>-1019730</v>
          </cell>
          <cell r="C2474">
            <v>-14435242</v>
          </cell>
          <cell r="D2474">
            <v>-14435242</v>
          </cell>
        </row>
        <row r="2475">
          <cell r="A2475">
            <v>44219</v>
          </cell>
          <cell r="B2475">
            <v>-760960</v>
          </cell>
          <cell r="C2475">
            <v>-10540559</v>
          </cell>
          <cell r="D2475">
            <v>-10540559</v>
          </cell>
        </row>
        <row r="2476">
          <cell r="A2476">
            <v>44220</v>
          </cell>
          <cell r="B2476">
            <v>0</v>
          </cell>
          <cell r="C2476">
            <v>0</v>
          </cell>
          <cell r="D2476">
            <v>0</v>
          </cell>
        </row>
        <row r="2477">
          <cell r="A2477">
            <v>44222</v>
          </cell>
          <cell r="B2477">
            <v>-224</v>
          </cell>
          <cell r="C2477">
            <v>-2256</v>
          </cell>
          <cell r="D2477">
            <v>-2256</v>
          </cell>
        </row>
        <row r="2478">
          <cell r="A2478">
            <v>44224</v>
          </cell>
          <cell r="B2478">
            <v>-33</v>
          </cell>
          <cell r="C2478">
            <v>-367</v>
          </cell>
          <cell r="D2478">
            <v>-367</v>
          </cell>
        </row>
        <row r="2479">
          <cell r="A2479">
            <v>44225</v>
          </cell>
          <cell r="B2479">
            <v>0</v>
          </cell>
          <cell r="C2479">
            <v>0</v>
          </cell>
          <cell r="D2479">
            <v>0</v>
          </cell>
        </row>
        <row r="2480">
          <cell r="A2480">
            <v>44226</v>
          </cell>
          <cell r="B2480">
            <v>-1</v>
          </cell>
          <cell r="C2480">
            <v>-19</v>
          </cell>
          <cell r="D2480">
            <v>-19</v>
          </cell>
        </row>
        <row r="2481">
          <cell r="A2481">
            <v>44227</v>
          </cell>
          <cell r="B2481">
            <v>-3</v>
          </cell>
          <cell r="C2481">
            <v>-26</v>
          </cell>
          <cell r="D2481">
            <v>-26</v>
          </cell>
        </row>
        <row r="2482">
          <cell r="A2482">
            <v>44228</v>
          </cell>
          <cell r="B2482">
            <v>0</v>
          </cell>
          <cell r="C2482">
            <v>0</v>
          </cell>
          <cell r="D2482">
            <v>0</v>
          </cell>
        </row>
        <row r="2483">
          <cell r="A2483">
            <v>44229</v>
          </cell>
          <cell r="B2483">
            <v>-2</v>
          </cell>
          <cell r="C2483">
            <v>-18</v>
          </cell>
          <cell r="D2483">
            <v>-18</v>
          </cell>
        </row>
        <row r="2484">
          <cell r="A2484">
            <v>44230</v>
          </cell>
          <cell r="B2484">
            <v>0</v>
          </cell>
          <cell r="C2484">
            <v>0</v>
          </cell>
          <cell r="D2484">
            <v>0</v>
          </cell>
        </row>
        <row r="2485">
          <cell r="A2485">
            <v>44232</v>
          </cell>
          <cell r="B2485">
            <v>-2080086</v>
          </cell>
          <cell r="C2485">
            <v>-28966450</v>
          </cell>
          <cell r="D2485">
            <v>-28966450</v>
          </cell>
        </row>
        <row r="2486">
          <cell r="A2486">
            <v>44234</v>
          </cell>
          <cell r="B2486">
            <v>-1635678</v>
          </cell>
          <cell r="C2486">
            <v>-25218147</v>
          </cell>
          <cell r="D2486">
            <v>-25218147</v>
          </cell>
        </row>
        <row r="2487">
          <cell r="A2487">
            <v>44235</v>
          </cell>
          <cell r="B2487">
            <v>-4385</v>
          </cell>
          <cell r="C2487">
            <v>33313</v>
          </cell>
          <cell r="D2487">
            <v>33313</v>
          </cell>
        </row>
        <row r="2488">
          <cell r="A2488">
            <v>44236</v>
          </cell>
          <cell r="B2488">
            <v>-105279</v>
          </cell>
          <cell r="C2488">
            <v>-1805982</v>
          </cell>
          <cell r="D2488">
            <v>-1805982</v>
          </cell>
        </row>
        <row r="2489">
          <cell r="A2489">
            <v>44237</v>
          </cell>
          <cell r="B2489">
            <v>-130191</v>
          </cell>
          <cell r="C2489">
            <v>-1772920</v>
          </cell>
          <cell r="D2489">
            <v>-1772920</v>
          </cell>
        </row>
        <row r="2490">
          <cell r="A2490">
            <v>44238</v>
          </cell>
          <cell r="B2490">
            <v>0</v>
          </cell>
          <cell r="C2490">
            <v>0</v>
          </cell>
          <cell r="D2490">
            <v>0</v>
          </cell>
        </row>
        <row r="2491">
          <cell r="A2491">
            <v>44239</v>
          </cell>
          <cell r="B2491">
            <v>-75601</v>
          </cell>
          <cell r="C2491">
            <v>-1122495</v>
          </cell>
          <cell r="D2491">
            <v>-1122495</v>
          </cell>
        </row>
        <row r="2492">
          <cell r="A2492">
            <v>44240</v>
          </cell>
          <cell r="B2492">
            <v>0</v>
          </cell>
          <cell r="C2492">
            <v>0</v>
          </cell>
          <cell r="D2492">
            <v>0</v>
          </cell>
        </row>
        <row r="2493">
          <cell r="A2493">
            <v>44242</v>
          </cell>
          <cell r="B2493">
            <v>-113479</v>
          </cell>
          <cell r="C2493">
            <v>-1601413</v>
          </cell>
          <cell r="D2493">
            <v>-1601413</v>
          </cell>
        </row>
        <row r="2494">
          <cell r="A2494">
            <v>44244</v>
          </cell>
          <cell r="B2494">
            <v>-40858</v>
          </cell>
          <cell r="C2494">
            <v>-665405</v>
          </cell>
          <cell r="D2494">
            <v>-665405</v>
          </cell>
        </row>
        <row r="2495">
          <cell r="A2495">
            <v>44245</v>
          </cell>
          <cell r="B2495">
            <v>-94</v>
          </cell>
          <cell r="C2495">
            <v>1062</v>
          </cell>
          <cell r="D2495">
            <v>1062</v>
          </cell>
        </row>
        <row r="2496">
          <cell r="A2496">
            <v>44246</v>
          </cell>
          <cell r="B2496">
            <v>-2686</v>
          </cell>
          <cell r="C2496">
            <v>-54509</v>
          </cell>
          <cell r="D2496">
            <v>-54509</v>
          </cell>
        </row>
        <row r="2497">
          <cell r="A2497">
            <v>44247</v>
          </cell>
          <cell r="B2497">
            <v>-3303</v>
          </cell>
          <cell r="C2497">
            <v>-47023</v>
          </cell>
          <cell r="D2497">
            <v>-47023</v>
          </cell>
        </row>
        <row r="2498">
          <cell r="A2498">
            <v>44248</v>
          </cell>
          <cell r="B2498">
            <v>-4700</v>
          </cell>
          <cell r="C2498">
            <v>-69093</v>
          </cell>
          <cell r="D2498">
            <v>-69093</v>
          </cell>
        </row>
        <row r="2499">
          <cell r="A2499">
            <v>44249</v>
          </cell>
          <cell r="B2499">
            <v>-3220</v>
          </cell>
          <cell r="C2499">
            <v>-49858</v>
          </cell>
          <cell r="D2499">
            <v>-49858</v>
          </cell>
        </row>
        <row r="2500">
          <cell r="A2500">
            <v>44250</v>
          </cell>
          <cell r="B2500">
            <v>0</v>
          </cell>
          <cell r="C2500">
            <v>0</v>
          </cell>
          <cell r="D2500">
            <v>0</v>
          </cell>
        </row>
        <row r="2501">
          <cell r="A2501">
            <v>44252</v>
          </cell>
          <cell r="B2501">
            <v>-3953980</v>
          </cell>
          <cell r="C2501">
            <v>-47694218</v>
          </cell>
          <cell r="D2501">
            <v>-47694218</v>
          </cell>
        </row>
        <row r="2502">
          <cell r="A2502">
            <v>44254</v>
          </cell>
          <cell r="B2502">
            <v>-2927756</v>
          </cell>
          <cell r="C2502">
            <v>-38541469</v>
          </cell>
          <cell r="D2502">
            <v>-38541469</v>
          </cell>
        </row>
        <row r="2503">
          <cell r="A2503">
            <v>44255</v>
          </cell>
          <cell r="B2503">
            <v>-6496</v>
          </cell>
          <cell r="C2503">
            <v>28036</v>
          </cell>
          <cell r="D2503">
            <v>28036</v>
          </cell>
        </row>
        <row r="2504">
          <cell r="A2504">
            <v>44256</v>
          </cell>
          <cell r="B2504">
            <v>-176859</v>
          </cell>
          <cell r="C2504">
            <v>-2830879</v>
          </cell>
          <cell r="D2504">
            <v>-2830879</v>
          </cell>
        </row>
        <row r="2505">
          <cell r="A2505">
            <v>44257</v>
          </cell>
          <cell r="B2505">
            <v>-235686</v>
          </cell>
          <cell r="C2505">
            <v>-2732826</v>
          </cell>
          <cell r="D2505">
            <v>-2732826</v>
          </cell>
        </row>
        <row r="2506">
          <cell r="A2506">
            <v>44258</v>
          </cell>
          <cell r="B2506">
            <v>-291544</v>
          </cell>
          <cell r="C2506">
            <v>-3755718</v>
          </cell>
          <cell r="D2506">
            <v>-3755718</v>
          </cell>
        </row>
        <row r="2507">
          <cell r="A2507">
            <v>44259</v>
          </cell>
          <cell r="B2507">
            <v>-176883</v>
          </cell>
          <cell r="C2507">
            <v>-2219630</v>
          </cell>
          <cell r="D2507">
            <v>-2219630</v>
          </cell>
        </row>
        <row r="2508">
          <cell r="A2508">
            <v>44401</v>
          </cell>
          <cell r="B2508">
            <v>-2073252</v>
          </cell>
          <cell r="C2508">
            <v>-24512851</v>
          </cell>
          <cell r="D2508">
            <v>-24512851</v>
          </cell>
        </row>
        <row r="2509">
          <cell r="A2509">
            <v>44403</v>
          </cell>
          <cell r="B2509">
            <v>-195548</v>
          </cell>
          <cell r="C2509">
            <v>-2589992</v>
          </cell>
          <cell r="D2509">
            <v>-2589992</v>
          </cell>
        </row>
        <row r="2510">
          <cell r="A2510">
            <v>44405</v>
          </cell>
          <cell r="B2510">
            <v>-131</v>
          </cell>
          <cell r="C2510">
            <v>844</v>
          </cell>
          <cell r="D2510">
            <v>844</v>
          </cell>
        </row>
        <row r="2511">
          <cell r="A2511">
            <v>44406</v>
          </cell>
          <cell r="B2511">
            <v>-7719</v>
          </cell>
          <cell r="C2511">
            <v>-135800</v>
          </cell>
          <cell r="D2511">
            <v>-135800</v>
          </cell>
        </row>
        <row r="2512">
          <cell r="A2512">
            <v>44407</v>
          </cell>
          <cell r="B2512">
            <v>-15766</v>
          </cell>
          <cell r="C2512">
            <v>-183603</v>
          </cell>
          <cell r="D2512">
            <v>-183603</v>
          </cell>
        </row>
        <row r="2513">
          <cell r="A2513">
            <v>44408</v>
          </cell>
          <cell r="B2513">
            <v>-59189</v>
          </cell>
          <cell r="C2513">
            <v>-666020</v>
          </cell>
          <cell r="D2513">
            <v>-666020</v>
          </cell>
        </row>
        <row r="2514">
          <cell r="A2514">
            <v>44409</v>
          </cell>
          <cell r="B2514">
            <v>-9891</v>
          </cell>
          <cell r="C2514">
            <v>-128313</v>
          </cell>
          <cell r="D2514">
            <v>-128313</v>
          </cell>
        </row>
        <row r="2515">
          <cell r="A2515">
            <v>44500</v>
          </cell>
          <cell r="B2515">
            <v>0</v>
          </cell>
          <cell r="C2515">
            <v>0</v>
          </cell>
          <cell r="D2515">
            <v>0</v>
          </cell>
        </row>
        <row r="2516">
          <cell r="A2516">
            <v>44501</v>
          </cell>
          <cell r="B2516">
            <v>-6490510</v>
          </cell>
          <cell r="C2516">
            <v>-81106190</v>
          </cell>
          <cell r="D2516">
            <v>-81106190</v>
          </cell>
        </row>
        <row r="2517">
          <cell r="A2517">
            <v>44503</v>
          </cell>
          <cell r="B2517">
            <v>-4190965</v>
          </cell>
          <cell r="C2517">
            <v>-58638164</v>
          </cell>
          <cell r="D2517">
            <v>-58638164</v>
          </cell>
        </row>
        <row r="2518">
          <cell r="A2518">
            <v>44505</v>
          </cell>
          <cell r="B2518">
            <v>-10646</v>
          </cell>
          <cell r="C2518">
            <v>52999</v>
          </cell>
          <cell r="D2518">
            <v>52999</v>
          </cell>
        </row>
        <row r="2519">
          <cell r="A2519">
            <v>44506</v>
          </cell>
          <cell r="B2519">
            <v>-295651</v>
          </cell>
          <cell r="C2519">
            <v>-4776020</v>
          </cell>
          <cell r="D2519">
            <v>-4776020</v>
          </cell>
        </row>
        <row r="2520">
          <cell r="A2520">
            <v>44507</v>
          </cell>
          <cell r="B2520">
            <v>-338606</v>
          </cell>
          <cell r="C2520">
            <v>-4183562</v>
          </cell>
          <cell r="D2520">
            <v>-4183562</v>
          </cell>
        </row>
        <row r="2521">
          <cell r="A2521">
            <v>44508</v>
          </cell>
          <cell r="B2521">
            <v>-305463</v>
          </cell>
          <cell r="C2521">
            <v>-4098335</v>
          </cell>
          <cell r="D2521">
            <v>-4098335</v>
          </cell>
        </row>
        <row r="2522">
          <cell r="A2522">
            <v>44509</v>
          </cell>
          <cell r="B2522">
            <v>-288516</v>
          </cell>
          <cell r="C2522">
            <v>-3763970</v>
          </cell>
          <cell r="D2522">
            <v>-3763970</v>
          </cell>
        </row>
        <row r="2523">
          <cell r="A2523">
            <v>44701</v>
          </cell>
          <cell r="B2523">
            <v>-243358</v>
          </cell>
          <cell r="C2523">
            <v>-4284068</v>
          </cell>
          <cell r="D2523">
            <v>-4284068</v>
          </cell>
        </row>
        <row r="2524">
          <cell r="A2524">
            <v>44702</v>
          </cell>
          <cell r="B2524">
            <v>-21082</v>
          </cell>
          <cell r="C2524">
            <v>-224926</v>
          </cell>
          <cell r="D2524">
            <v>-224926</v>
          </cell>
        </row>
        <row r="2525">
          <cell r="A2525">
            <v>0</v>
          </cell>
          <cell r="B2525">
            <v>-104702</v>
          </cell>
          <cell r="C2525">
            <v>-1597691</v>
          </cell>
          <cell r="D2525">
            <v>-1597691</v>
          </cell>
        </row>
        <row r="2526">
          <cell r="A2526">
            <v>44703</v>
          </cell>
          <cell r="B2526">
            <v>0</v>
          </cell>
          <cell r="C2526">
            <v>0</v>
          </cell>
          <cell r="D2526">
            <v>0</v>
          </cell>
        </row>
        <row r="2527">
          <cell r="A2527">
            <v>44704</v>
          </cell>
          <cell r="B2527">
            <v>0</v>
          </cell>
          <cell r="C2527">
            <v>0</v>
          </cell>
          <cell r="D2527">
            <v>0</v>
          </cell>
        </row>
        <row r="2528">
          <cell r="A2528">
            <v>44705</v>
          </cell>
          <cell r="B2528">
            <v>0</v>
          </cell>
          <cell r="C2528">
            <v>0</v>
          </cell>
          <cell r="D2528">
            <v>0</v>
          </cell>
        </row>
        <row r="2529">
          <cell r="A2529">
            <v>44706</v>
          </cell>
          <cell r="B2529">
            <v>0</v>
          </cell>
          <cell r="C2529">
            <v>0</v>
          </cell>
          <cell r="D2529">
            <v>0</v>
          </cell>
        </row>
        <row r="2530">
          <cell r="A2530">
            <v>44707</v>
          </cell>
          <cell r="B2530">
            <v>0</v>
          </cell>
          <cell r="C2530">
            <v>0</v>
          </cell>
          <cell r="D2530">
            <v>0</v>
          </cell>
        </row>
        <row r="2531">
          <cell r="A2531">
            <v>44708</v>
          </cell>
          <cell r="B2531">
            <v>0</v>
          </cell>
          <cell r="C2531">
            <v>0</v>
          </cell>
          <cell r="D2531">
            <v>0</v>
          </cell>
        </row>
        <row r="2532">
          <cell r="A2532">
            <v>44709</v>
          </cell>
          <cell r="B2532">
            <v>0</v>
          </cell>
          <cell r="C2532">
            <v>0</v>
          </cell>
          <cell r="D2532">
            <v>0</v>
          </cell>
        </row>
        <row r="2533">
          <cell r="A2533">
            <v>44710</v>
          </cell>
          <cell r="B2533">
            <v>0</v>
          </cell>
          <cell r="C2533">
            <v>0</v>
          </cell>
          <cell r="D2533">
            <v>0</v>
          </cell>
        </row>
        <row r="2534">
          <cell r="A2534">
            <v>44711</v>
          </cell>
          <cell r="B2534">
            <v>0</v>
          </cell>
          <cell r="C2534">
            <v>0</v>
          </cell>
          <cell r="D2534">
            <v>0</v>
          </cell>
        </row>
        <row r="2535">
          <cell r="A2535">
            <v>44712</v>
          </cell>
          <cell r="B2535">
            <v>0</v>
          </cell>
          <cell r="C2535">
            <v>0</v>
          </cell>
          <cell r="D2535">
            <v>0</v>
          </cell>
        </row>
        <row r="2536">
          <cell r="A2536">
            <v>44713</v>
          </cell>
          <cell r="B2536">
            <v>0</v>
          </cell>
          <cell r="C2536">
            <v>0</v>
          </cell>
          <cell r="D2536">
            <v>0</v>
          </cell>
        </row>
        <row r="2537">
          <cell r="A2537">
            <v>44714</v>
          </cell>
          <cell r="B2537">
            <v>0</v>
          </cell>
          <cell r="C2537">
            <v>0</v>
          </cell>
          <cell r="D2537">
            <v>0</v>
          </cell>
        </row>
        <row r="2538">
          <cell r="A2538">
            <v>44715</v>
          </cell>
          <cell r="B2538">
            <v>0</v>
          </cell>
          <cell r="C2538">
            <v>0</v>
          </cell>
          <cell r="D2538">
            <v>0</v>
          </cell>
        </row>
        <row r="2539">
          <cell r="A2539">
            <v>44716</v>
          </cell>
          <cell r="B2539">
            <v>0</v>
          </cell>
          <cell r="C2539">
            <v>0</v>
          </cell>
          <cell r="D2539">
            <v>0</v>
          </cell>
        </row>
        <row r="2540">
          <cell r="A2540">
            <v>44717</v>
          </cell>
          <cell r="B2540">
            <v>0</v>
          </cell>
          <cell r="C2540">
            <v>0</v>
          </cell>
          <cell r="D2540">
            <v>0</v>
          </cell>
        </row>
        <row r="2541">
          <cell r="A2541">
            <v>44720</v>
          </cell>
          <cell r="B2541">
            <v>0</v>
          </cell>
          <cell r="C2541">
            <v>0</v>
          </cell>
          <cell r="D2541">
            <v>0</v>
          </cell>
        </row>
        <row r="2542">
          <cell r="A2542">
            <v>44721</v>
          </cell>
          <cell r="B2542">
            <v>0</v>
          </cell>
          <cell r="C2542">
            <v>0</v>
          </cell>
          <cell r="D2542">
            <v>0</v>
          </cell>
        </row>
        <row r="2543">
          <cell r="A2543">
            <v>44722</v>
          </cell>
          <cell r="B2543">
            <v>0</v>
          </cell>
          <cell r="C2543">
            <v>0</v>
          </cell>
          <cell r="D2543">
            <v>0</v>
          </cell>
        </row>
        <row r="2544">
          <cell r="A2544">
            <v>44723</v>
          </cell>
          <cell r="B2544">
            <v>0</v>
          </cell>
          <cell r="C2544">
            <v>0</v>
          </cell>
          <cell r="D2544">
            <v>0</v>
          </cell>
        </row>
        <row r="2545">
          <cell r="A2545">
            <v>44731</v>
          </cell>
          <cell r="B2545">
            <v>0</v>
          </cell>
          <cell r="C2545">
            <v>0</v>
          </cell>
          <cell r="D2545">
            <v>0</v>
          </cell>
        </row>
        <row r="2546">
          <cell r="A2546">
            <v>44732</v>
          </cell>
          <cell r="B2546">
            <v>0</v>
          </cell>
          <cell r="C2546">
            <v>0</v>
          </cell>
          <cell r="D2546">
            <v>0</v>
          </cell>
        </row>
        <row r="2547">
          <cell r="A2547">
            <v>44733</v>
          </cell>
          <cell r="B2547">
            <v>0</v>
          </cell>
          <cell r="C2547">
            <v>0</v>
          </cell>
          <cell r="D2547">
            <v>0</v>
          </cell>
        </row>
        <row r="2548">
          <cell r="A2548">
            <v>44734</v>
          </cell>
          <cell r="B2548">
            <v>0</v>
          </cell>
          <cell r="C2548">
            <v>0</v>
          </cell>
          <cell r="D2548">
            <v>0</v>
          </cell>
        </row>
        <row r="2549">
          <cell r="A2549">
            <v>44739</v>
          </cell>
          <cell r="B2549">
            <v>0</v>
          </cell>
          <cell r="C2549">
            <v>0</v>
          </cell>
          <cell r="D2549">
            <v>0</v>
          </cell>
        </row>
        <row r="2550">
          <cell r="A2550">
            <v>44741</v>
          </cell>
          <cell r="B2550">
            <v>0</v>
          </cell>
          <cell r="C2550">
            <v>0</v>
          </cell>
          <cell r="D2550">
            <v>0</v>
          </cell>
        </row>
        <row r="2551">
          <cell r="A2551">
            <v>44742</v>
          </cell>
          <cell r="B2551">
            <v>0</v>
          </cell>
          <cell r="C2551">
            <v>0</v>
          </cell>
          <cell r="D2551">
            <v>0</v>
          </cell>
        </row>
        <row r="2552">
          <cell r="A2552">
            <v>44743</v>
          </cell>
          <cell r="B2552">
            <v>0</v>
          </cell>
          <cell r="C2552">
            <v>0</v>
          </cell>
          <cell r="D2552">
            <v>0</v>
          </cell>
        </row>
        <row r="2553">
          <cell r="A2553">
            <v>0</v>
          </cell>
          <cell r="B2553">
            <v>0</v>
          </cell>
          <cell r="C2553">
            <v>0</v>
          </cell>
          <cell r="D2553">
            <v>0</v>
          </cell>
        </row>
        <row r="2554">
          <cell r="A2554">
            <v>44744</v>
          </cell>
          <cell r="B2554">
            <v>0</v>
          </cell>
          <cell r="C2554">
            <v>0</v>
          </cell>
          <cell r="D2554">
            <v>0</v>
          </cell>
        </row>
        <row r="2555">
          <cell r="A2555">
            <v>44745</v>
          </cell>
          <cell r="B2555">
            <v>0</v>
          </cell>
          <cell r="C2555">
            <v>0</v>
          </cell>
          <cell r="D2555">
            <v>0</v>
          </cell>
        </row>
        <row r="2556">
          <cell r="A2556">
            <v>44746</v>
          </cell>
          <cell r="B2556">
            <v>0</v>
          </cell>
          <cell r="C2556">
            <v>0</v>
          </cell>
          <cell r="D2556">
            <v>0</v>
          </cell>
        </row>
        <row r="2557">
          <cell r="A2557">
            <v>44747</v>
          </cell>
          <cell r="B2557">
            <v>0</v>
          </cell>
          <cell r="C2557">
            <v>0</v>
          </cell>
          <cell r="D2557">
            <v>0</v>
          </cell>
        </row>
        <row r="2558">
          <cell r="A2558">
            <v>44753</v>
          </cell>
          <cell r="B2558">
            <v>0</v>
          </cell>
          <cell r="C2558">
            <v>0</v>
          </cell>
          <cell r="D2558">
            <v>0</v>
          </cell>
        </row>
        <row r="2559">
          <cell r="A2559">
            <v>44755</v>
          </cell>
          <cell r="B2559">
            <v>0</v>
          </cell>
          <cell r="C2559">
            <v>0</v>
          </cell>
          <cell r="D2559">
            <v>0</v>
          </cell>
        </row>
        <row r="2560">
          <cell r="A2560">
            <v>44756</v>
          </cell>
          <cell r="B2560">
            <v>0</v>
          </cell>
          <cell r="C2560">
            <v>0</v>
          </cell>
          <cell r="D2560">
            <v>0</v>
          </cell>
        </row>
        <row r="2561">
          <cell r="A2561">
            <v>44757</v>
          </cell>
          <cell r="B2561">
            <v>0</v>
          </cell>
          <cell r="C2561">
            <v>0</v>
          </cell>
          <cell r="D2561">
            <v>0</v>
          </cell>
        </row>
        <row r="2562">
          <cell r="A2562">
            <v>44901</v>
          </cell>
          <cell r="B2562">
            <v>0</v>
          </cell>
          <cell r="C2562">
            <v>0</v>
          </cell>
          <cell r="D2562">
            <v>0</v>
          </cell>
        </row>
        <row r="2563">
          <cell r="A2563">
            <v>44902</v>
          </cell>
          <cell r="B2563">
            <v>272552</v>
          </cell>
          <cell r="C2563">
            <v>2213759</v>
          </cell>
          <cell r="D2563">
            <v>2213759</v>
          </cell>
        </row>
        <row r="2564">
          <cell r="A2564">
            <v>44903</v>
          </cell>
          <cell r="B2564">
            <v>401734</v>
          </cell>
          <cell r="C2564">
            <v>1386992</v>
          </cell>
          <cell r="D2564">
            <v>1386992</v>
          </cell>
        </row>
        <row r="2565">
          <cell r="A2565">
            <v>44904</v>
          </cell>
          <cell r="B2565">
            <v>61763</v>
          </cell>
          <cell r="C2565">
            <v>166560</v>
          </cell>
          <cell r="D2565">
            <v>166560</v>
          </cell>
        </row>
        <row r="2566">
          <cell r="A2566">
            <v>44905</v>
          </cell>
          <cell r="B2566">
            <v>65842</v>
          </cell>
          <cell r="C2566">
            <v>242554</v>
          </cell>
          <cell r="D2566">
            <v>242554</v>
          </cell>
        </row>
        <row r="2567">
          <cell r="A2567">
            <v>44906</v>
          </cell>
          <cell r="B2567">
            <v>42274</v>
          </cell>
          <cell r="C2567">
            <v>79726</v>
          </cell>
          <cell r="D2567">
            <v>79726</v>
          </cell>
        </row>
        <row r="2568">
          <cell r="A2568">
            <v>44907</v>
          </cell>
          <cell r="B2568">
            <v>132262</v>
          </cell>
          <cell r="C2568">
            <v>381894</v>
          </cell>
          <cell r="D2568">
            <v>381894</v>
          </cell>
        </row>
        <row r="2569">
          <cell r="A2569">
            <v>44908</v>
          </cell>
          <cell r="B2569">
            <v>0</v>
          </cell>
          <cell r="C2569">
            <v>0</v>
          </cell>
          <cell r="D2569">
            <v>0</v>
          </cell>
        </row>
        <row r="2570">
          <cell r="A2570">
            <v>44909</v>
          </cell>
          <cell r="B2570">
            <v>0</v>
          </cell>
          <cell r="C2570">
            <v>0</v>
          </cell>
          <cell r="D2570">
            <v>0</v>
          </cell>
        </row>
        <row r="2571">
          <cell r="A2571">
            <v>45100</v>
          </cell>
          <cell r="B2571">
            <v>-26325</v>
          </cell>
          <cell r="C2571">
            <v>-480225</v>
          </cell>
          <cell r="D2571">
            <v>-480225</v>
          </cell>
        </row>
        <row r="2572">
          <cell r="A2572">
            <v>45101</v>
          </cell>
          <cell r="B2572">
            <v>-600</v>
          </cell>
          <cell r="C2572">
            <v>-4200</v>
          </cell>
          <cell r="D2572">
            <v>-4200</v>
          </cell>
        </row>
        <row r="2573">
          <cell r="A2573">
            <v>45102</v>
          </cell>
          <cell r="B2573">
            <v>-3300</v>
          </cell>
          <cell r="C2573">
            <v>-60005</v>
          </cell>
          <cell r="D2573">
            <v>-60005</v>
          </cell>
        </row>
        <row r="2574">
          <cell r="A2574">
            <v>45103</v>
          </cell>
          <cell r="B2574">
            <v>-396928</v>
          </cell>
          <cell r="C2574">
            <v>-4993772</v>
          </cell>
          <cell r="D2574">
            <v>-4993772</v>
          </cell>
        </row>
        <row r="2575">
          <cell r="A2575">
            <v>45104</v>
          </cell>
          <cell r="B2575">
            <v>-239525</v>
          </cell>
          <cell r="C2575">
            <v>-4983776</v>
          </cell>
          <cell r="D2575">
            <v>-4983776</v>
          </cell>
        </row>
        <row r="2576">
          <cell r="A2576">
            <v>45105</v>
          </cell>
          <cell r="B2576">
            <v>0</v>
          </cell>
          <cell r="C2576">
            <v>0</v>
          </cell>
          <cell r="D2576">
            <v>0</v>
          </cell>
        </row>
        <row r="2577">
          <cell r="A2577">
            <v>45106</v>
          </cell>
          <cell r="B2577">
            <v>0</v>
          </cell>
          <cell r="C2577">
            <v>0</v>
          </cell>
          <cell r="D2577">
            <v>0</v>
          </cell>
        </row>
        <row r="2578">
          <cell r="A2578">
            <v>45107</v>
          </cell>
          <cell r="B2578">
            <v>-869036</v>
          </cell>
          <cell r="C2578">
            <v>-11418393</v>
          </cell>
          <cell r="D2578">
            <v>-11418393</v>
          </cell>
        </row>
        <row r="2579">
          <cell r="A2579">
            <v>45108</v>
          </cell>
          <cell r="B2579">
            <v>-111378</v>
          </cell>
          <cell r="C2579">
            <v>-1253554</v>
          </cell>
          <cell r="D2579">
            <v>-1253554</v>
          </cell>
        </row>
        <row r="2580">
          <cell r="A2580">
            <v>45109</v>
          </cell>
          <cell r="B2580">
            <v>-21060</v>
          </cell>
          <cell r="C2580">
            <v>-336980</v>
          </cell>
          <cell r="D2580">
            <v>-336980</v>
          </cell>
        </row>
        <row r="2581">
          <cell r="A2581">
            <v>45110</v>
          </cell>
          <cell r="B2581">
            <v>-1650</v>
          </cell>
          <cell r="C2581">
            <v>-90475</v>
          </cell>
          <cell r="D2581">
            <v>-90475</v>
          </cell>
        </row>
        <row r="2582">
          <cell r="A2582">
            <v>45111</v>
          </cell>
          <cell r="B2582">
            <v>-50354</v>
          </cell>
          <cell r="C2582">
            <v>-943902</v>
          </cell>
          <cell r="D2582">
            <v>-943902</v>
          </cell>
        </row>
        <row r="2583">
          <cell r="A2583">
            <v>45112</v>
          </cell>
          <cell r="B2583">
            <v>-10125</v>
          </cell>
          <cell r="C2583">
            <v>-405550</v>
          </cell>
          <cell r="D2583">
            <v>-405550</v>
          </cell>
        </row>
        <row r="2584">
          <cell r="A2584">
            <v>45113</v>
          </cell>
          <cell r="B2584">
            <v>-4071</v>
          </cell>
          <cell r="C2584">
            <v>-366966</v>
          </cell>
          <cell r="D2584">
            <v>-366966</v>
          </cell>
        </row>
        <row r="2585">
          <cell r="A2585">
            <v>45100</v>
          </cell>
          <cell r="B2585">
            <v>-7129</v>
          </cell>
          <cell r="C2585">
            <v>-85582</v>
          </cell>
          <cell r="D2585">
            <v>-85582</v>
          </cell>
        </row>
        <row r="2586">
          <cell r="A2586">
            <v>45400</v>
          </cell>
          <cell r="B2586">
            <v>-8578</v>
          </cell>
          <cell r="C2586">
            <v>-693765</v>
          </cell>
          <cell r="D2586">
            <v>-693765</v>
          </cell>
        </row>
        <row r="2587">
          <cell r="A2587">
            <v>45401</v>
          </cell>
          <cell r="B2587">
            <v>-10616</v>
          </cell>
          <cell r="C2587">
            <v>-127395</v>
          </cell>
          <cell r="D2587">
            <v>-127395</v>
          </cell>
        </row>
        <row r="2588">
          <cell r="A2588">
            <v>45402</v>
          </cell>
          <cell r="B2588">
            <v>-505</v>
          </cell>
          <cell r="C2588">
            <v>-36583</v>
          </cell>
          <cell r="D2588">
            <v>-36583</v>
          </cell>
        </row>
        <row r="2589">
          <cell r="A2589">
            <v>45403</v>
          </cell>
          <cell r="B2589">
            <v>0</v>
          </cell>
          <cell r="C2589">
            <v>0</v>
          </cell>
          <cell r="D2589">
            <v>0</v>
          </cell>
        </row>
        <row r="2590">
          <cell r="A2590">
            <v>45404</v>
          </cell>
          <cell r="B2590">
            <v>0</v>
          </cell>
          <cell r="C2590">
            <v>0</v>
          </cell>
          <cell r="D2590">
            <v>0</v>
          </cell>
        </row>
        <row r="2591">
          <cell r="A2591">
            <v>45405</v>
          </cell>
          <cell r="B2591">
            <v>0</v>
          </cell>
          <cell r="C2591">
            <v>0</v>
          </cell>
          <cell r="D2591">
            <v>0</v>
          </cell>
        </row>
        <row r="2592">
          <cell r="A2592">
            <v>45406</v>
          </cell>
          <cell r="B2592">
            <v>0</v>
          </cell>
          <cell r="C2592">
            <v>0</v>
          </cell>
          <cell r="D2592">
            <v>0</v>
          </cell>
        </row>
        <row r="2593">
          <cell r="A2593">
            <v>45407</v>
          </cell>
          <cell r="B2593">
            <v>-18723</v>
          </cell>
          <cell r="C2593">
            <v>-180737</v>
          </cell>
          <cell r="D2593">
            <v>-180737</v>
          </cell>
        </row>
        <row r="2594">
          <cell r="A2594">
            <v>45408</v>
          </cell>
          <cell r="B2594">
            <v>0</v>
          </cell>
          <cell r="C2594">
            <v>0</v>
          </cell>
          <cell r="D2594">
            <v>0</v>
          </cell>
        </row>
        <row r="2595">
          <cell r="A2595">
            <v>45409</v>
          </cell>
          <cell r="B2595">
            <v>0</v>
          </cell>
          <cell r="C2595">
            <v>0</v>
          </cell>
          <cell r="D2595">
            <v>0</v>
          </cell>
        </row>
        <row r="2596">
          <cell r="A2596">
            <v>0</v>
          </cell>
          <cell r="B2596">
            <v>28305</v>
          </cell>
          <cell r="C2596">
            <v>-4537039</v>
          </cell>
          <cell r="D2596">
            <v>-4537039</v>
          </cell>
        </row>
        <row r="2597">
          <cell r="A2597">
            <v>45410</v>
          </cell>
          <cell r="B2597">
            <v>-1479</v>
          </cell>
          <cell r="C2597">
            <v>-2351163</v>
          </cell>
          <cell r="D2597">
            <v>-2351163</v>
          </cell>
        </row>
        <row r="2598">
          <cell r="A2598">
            <v>0</v>
          </cell>
          <cell r="B2598">
            <v>-84786</v>
          </cell>
          <cell r="C2598">
            <v>-1498532</v>
          </cell>
          <cell r="D2598">
            <v>-1498532</v>
          </cell>
        </row>
        <row r="2599">
          <cell r="A2599">
            <v>0</v>
          </cell>
          <cell r="B2599">
            <v>-178340</v>
          </cell>
          <cell r="C2599">
            <v>-2534377</v>
          </cell>
          <cell r="D2599">
            <v>-2534377</v>
          </cell>
        </row>
        <row r="2600">
          <cell r="A2600">
            <v>45510</v>
          </cell>
          <cell r="B2600">
            <v>-44751</v>
          </cell>
          <cell r="C2600">
            <v>-466333</v>
          </cell>
          <cell r="D2600">
            <v>-466333</v>
          </cell>
        </row>
        <row r="2601">
          <cell r="A2601">
            <v>0</v>
          </cell>
          <cell r="B2601">
            <v>-286693</v>
          </cell>
          <cell r="C2601">
            <v>-3244267</v>
          </cell>
          <cell r="D2601">
            <v>-3244267</v>
          </cell>
        </row>
        <row r="2602">
          <cell r="A2602">
            <v>45601</v>
          </cell>
          <cell r="B2602">
            <v>-8592</v>
          </cell>
          <cell r="C2602">
            <v>-752947</v>
          </cell>
          <cell r="D2602">
            <v>-752947</v>
          </cell>
        </row>
        <row r="2603">
          <cell r="A2603">
            <v>45602</v>
          </cell>
          <cell r="B2603">
            <v>0</v>
          </cell>
          <cell r="C2603">
            <v>0</v>
          </cell>
          <cell r="D2603">
            <v>0</v>
          </cell>
        </row>
        <row r="2604">
          <cell r="A2604">
            <v>0</v>
          </cell>
          <cell r="B2604">
            <v>0</v>
          </cell>
          <cell r="C2604">
            <v>0</v>
          </cell>
          <cell r="D2604">
            <v>0</v>
          </cell>
        </row>
        <row r="2605">
          <cell r="A2605">
            <v>45603</v>
          </cell>
          <cell r="B2605">
            <v>-558981</v>
          </cell>
          <cell r="C2605">
            <v>-2376942</v>
          </cell>
          <cell r="D2605">
            <v>-2376942</v>
          </cell>
        </row>
        <row r="2606">
          <cell r="A2606">
            <v>0</v>
          </cell>
          <cell r="B2606">
            <v>-5369</v>
          </cell>
          <cell r="C2606">
            <v>-78520</v>
          </cell>
          <cell r="D2606">
            <v>-78520</v>
          </cell>
        </row>
        <row r="2607">
          <cell r="A2607">
            <v>45604</v>
          </cell>
          <cell r="B2607">
            <v>0</v>
          </cell>
          <cell r="C2607">
            <v>0</v>
          </cell>
          <cell r="D2607">
            <v>0</v>
          </cell>
        </row>
        <row r="2608">
          <cell r="A2608">
            <v>45605</v>
          </cell>
          <cell r="B2608">
            <v>0</v>
          </cell>
          <cell r="C2608">
            <v>0</v>
          </cell>
          <cell r="D2608">
            <v>0</v>
          </cell>
        </row>
        <row r="2609">
          <cell r="A2609">
            <v>45606</v>
          </cell>
          <cell r="B2609">
            <v>0</v>
          </cell>
          <cell r="C2609">
            <v>0</v>
          </cell>
          <cell r="D2609">
            <v>0</v>
          </cell>
        </row>
        <row r="2610">
          <cell r="A2610">
            <v>45607</v>
          </cell>
          <cell r="B2610">
            <v>0</v>
          </cell>
          <cell r="C2610">
            <v>-139</v>
          </cell>
          <cell r="D2610">
            <v>-139</v>
          </cell>
        </row>
        <row r="2611">
          <cell r="A2611">
            <v>45608</v>
          </cell>
          <cell r="B2611">
            <v>0</v>
          </cell>
          <cell r="C2611">
            <v>0</v>
          </cell>
          <cell r="D2611">
            <v>0</v>
          </cell>
        </row>
        <row r="2612">
          <cell r="A2612">
            <v>45609</v>
          </cell>
          <cell r="B2612">
            <v>0</v>
          </cell>
          <cell r="C2612">
            <v>0</v>
          </cell>
          <cell r="D2612">
            <v>0</v>
          </cell>
        </row>
        <row r="2613">
          <cell r="A2613">
            <v>45610</v>
          </cell>
          <cell r="B2613">
            <v>0</v>
          </cell>
          <cell r="C2613">
            <v>0</v>
          </cell>
          <cell r="D2613">
            <v>0</v>
          </cell>
        </row>
        <row r="2614">
          <cell r="A2614">
            <v>45611</v>
          </cell>
          <cell r="B2614">
            <v>0</v>
          </cell>
          <cell r="C2614">
            <v>0</v>
          </cell>
          <cell r="D2614">
            <v>0</v>
          </cell>
        </row>
        <row r="2615">
          <cell r="A2615">
            <v>45612</v>
          </cell>
          <cell r="B2615">
            <v>0</v>
          </cell>
          <cell r="C2615">
            <v>0</v>
          </cell>
          <cell r="D2615">
            <v>0</v>
          </cell>
        </row>
        <row r="2616">
          <cell r="A2616">
            <v>45613</v>
          </cell>
          <cell r="B2616">
            <v>0</v>
          </cell>
          <cell r="C2616">
            <v>0</v>
          </cell>
          <cell r="D2616">
            <v>0</v>
          </cell>
        </row>
        <row r="2617">
          <cell r="A2617">
            <v>45614</v>
          </cell>
          <cell r="B2617">
            <v>0</v>
          </cell>
          <cell r="C2617">
            <v>0</v>
          </cell>
          <cell r="D2617">
            <v>0</v>
          </cell>
        </row>
        <row r="2618">
          <cell r="A2618">
            <v>45615</v>
          </cell>
          <cell r="B2618">
            <v>-35468</v>
          </cell>
          <cell r="C2618">
            <v>-492125</v>
          </cell>
          <cell r="D2618">
            <v>-492125</v>
          </cell>
        </row>
        <row r="2619">
          <cell r="A2619">
            <v>45616</v>
          </cell>
          <cell r="B2619">
            <v>0</v>
          </cell>
          <cell r="C2619">
            <v>0</v>
          </cell>
          <cell r="D2619">
            <v>0</v>
          </cell>
        </row>
        <row r="2620">
          <cell r="A2620">
            <v>45617</v>
          </cell>
          <cell r="B2620">
            <v>0</v>
          </cell>
          <cell r="C2620">
            <v>0</v>
          </cell>
          <cell r="D2620">
            <v>0</v>
          </cell>
        </row>
        <row r="2621">
          <cell r="A2621">
            <v>45620</v>
          </cell>
          <cell r="B2621">
            <v>0</v>
          </cell>
          <cell r="C2621">
            <v>0</v>
          </cell>
          <cell r="D2621">
            <v>0</v>
          </cell>
        </row>
        <row r="2622">
          <cell r="A2622">
            <v>45621</v>
          </cell>
          <cell r="B2622">
            <v>0</v>
          </cell>
          <cell r="C2622">
            <v>-5429</v>
          </cell>
          <cell r="D2622">
            <v>-5429</v>
          </cell>
        </row>
        <row r="2623">
          <cell r="A2623">
            <v>45622</v>
          </cell>
          <cell r="B2623">
            <v>0</v>
          </cell>
          <cell r="C2623">
            <v>-80796</v>
          </cell>
          <cell r="D2623">
            <v>-80796</v>
          </cell>
        </row>
        <row r="2624">
          <cell r="A2624">
            <v>45623</v>
          </cell>
          <cell r="B2624">
            <v>-63857</v>
          </cell>
          <cell r="C2624">
            <v>-473114</v>
          </cell>
          <cell r="D2624">
            <v>-473114</v>
          </cell>
        </row>
        <row r="2625">
          <cell r="A2625">
            <v>45624</v>
          </cell>
          <cell r="B2625">
            <v>0</v>
          </cell>
          <cell r="C2625">
            <v>0</v>
          </cell>
          <cell r="D2625">
            <v>0</v>
          </cell>
        </row>
        <row r="2626">
          <cell r="A2626">
            <v>45625</v>
          </cell>
          <cell r="B2626">
            <v>-2969</v>
          </cell>
          <cell r="C2626">
            <v>-5277</v>
          </cell>
          <cell r="D2626">
            <v>-5277</v>
          </cell>
        </row>
        <row r="2627">
          <cell r="A2627">
            <v>45626</v>
          </cell>
          <cell r="B2627">
            <v>0</v>
          </cell>
          <cell r="C2627">
            <v>-1180820</v>
          </cell>
          <cell r="D2627">
            <v>-1180820</v>
          </cell>
        </row>
        <row r="2628">
          <cell r="A2628">
            <v>45627</v>
          </cell>
          <cell r="B2628">
            <v>0</v>
          </cell>
          <cell r="C2628">
            <v>0</v>
          </cell>
          <cell r="D2628">
            <v>0</v>
          </cell>
        </row>
        <row r="2629">
          <cell r="A2629">
            <v>45628</v>
          </cell>
          <cell r="B2629">
            <v>0</v>
          </cell>
          <cell r="C2629">
            <v>0</v>
          </cell>
          <cell r="D2629">
            <v>0</v>
          </cell>
        </row>
        <row r="2630">
          <cell r="A2630">
            <v>45629</v>
          </cell>
          <cell r="B2630">
            <v>0</v>
          </cell>
          <cell r="C2630">
            <v>0</v>
          </cell>
          <cell r="D2630">
            <v>0</v>
          </cell>
        </row>
        <row r="2631">
          <cell r="A2631">
            <v>0</v>
          </cell>
          <cell r="B2631">
            <v>0</v>
          </cell>
          <cell r="C2631">
            <v>-75</v>
          </cell>
          <cell r="D2631">
            <v>-75</v>
          </cell>
        </row>
        <row r="2632">
          <cell r="A2632">
            <v>45630</v>
          </cell>
          <cell r="B2632">
            <v>-613727</v>
          </cell>
          <cell r="C2632">
            <v>-9081082</v>
          </cell>
          <cell r="D2632">
            <v>-9081082</v>
          </cell>
        </row>
        <row r="2633">
          <cell r="A2633">
            <v>45631</v>
          </cell>
          <cell r="B2633">
            <v>-13213</v>
          </cell>
          <cell r="C2633">
            <v>-191277</v>
          </cell>
          <cell r="D2633">
            <v>-191277</v>
          </cell>
        </row>
        <row r="2634">
          <cell r="A2634">
            <v>45632</v>
          </cell>
          <cell r="B2634">
            <v>0</v>
          </cell>
          <cell r="C2634">
            <v>0</v>
          </cell>
          <cell r="D2634">
            <v>0</v>
          </cell>
        </row>
        <row r="2635">
          <cell r="A2635">
            <v>45633</v>
          </cell>
          <cell r="B2635">
            <v>-941</v>
          </cell>
          <cell r="C2635">
            <v>-6890</v>
          </cell>
          <cell r="D2635">
            <v>-6890</v>
          </cell>
        </row>
        <row r="2636">
          <cell r="A2636">
            <v>45634</v>
          </cell>
          <cell r="B2636">
            <v>0</v>
          </cell>
          <cell r="C2636">
            <v>0</v>
          </cell>
          <cell r="D2636">
            <v>0</v>
          </cell>
        </row>
        <row r="2637">
          <cell r="A2637">
            <v>45635</v>
          </cell>
          <cell r="B2637">
            <v>0</v>
          </cell>
          <cell r="C2637">
            <v>0</v>
          </cell>
          <cell r="D2637">
            <v>0</v>
          </cell>
        </row>
        <row r="2638">
          <cell r="A2638">
            <v>45636</v>
          </cell>
          <cell r="B2638">
            <v>0</v>
          </cell>
          <cell r="C2638">
            <v>0</v>
          </cell>
          <cell r="D2638">
            <v>0</v>
          </cell>
        </row>
        <row r="2639">
          <cell r="A2639">
            <v>45637</v>
          </cell>
          <cell r="B2639">
            <v>0</v>
          </cell>
          <cell r="C2639">
            <v>0</v>
          </cell>
          <cell r="D2639">
            <v>0</v>
          </cell>
        </row>
        <row r="2640">
          <cell r="A2640">
            <v>45638</v>
          </cell>
          <cell r="B2640">
            <v>0</v>
          </cell>
          <cell r="C2640">
            <v>0</v>
          </cell>
          <cell r="D2640">
            <v>0</v>
          </cell>
        </row>
        <row r="2641">
          <cell r="A2641">
            <v>45639</v>
          </cell>
          <cell r="B2641">
            <v>-47401</v>
          </cell>
          <cell r="C2641">
            <v>-661240</v>
          </cell>
          <cell r="D2641">
            <v>-661240</v>
          </cell>
        </row>
        <row r="2642">
          <cell r="A2642">
            <v>45640</v>
          </cell>
          <cell r="B2642">
            <v>-596</v>
          </cell>
          <cell r="C2642">
            <v>-10265</v>
          </cell>
          <cell r="D2642">
            <v>-10265</v>
          </cell>
        </row>
        <row r="2643">
          <cell r="A2643">
            <v>45641</v>
          </cell>
          <cell r="B2643">
            <v>0</v>
          </cell>
          <cell r="C2643">
            <v>0</v>
          </cell>
          <cell r="D2643">
            <v>0</v>
          </cell>
        </row>
        <row r="2644">
          <cell r="A2644">
            <v>45642</v>
          </cell>
          <cell r="B2644">
            <v>0</v>
          </cell>
          <cell r="C2644">
            <v>0</v>
          </cell>
          <cell r="D2644">
            <v>0</v>
          </cell>
        </row>
        <row r="2645">
          <cell r="A2645">
            <v>45643</v>
          </cell>
          <cell r="B2645">
            <v>0</v>
          </cell>
          <cell r="C2645">
            <v>0</v>
          </cell>
          <cell r="D2645">
            <v>0</v>
          </cell>
        </row>
        <row r="2646">
          <cell r="A2646">
            <v>45644</v>
          </cell>
          <cell r="B2646">
            <v>0</v>
          </cell>
          <cell r="C2646">
            <v>0</v>
          </cell>
          <cell r="D2646">
            <v>0</v>
          </cell>
        </row>
        <row r="2647">
          <cell r="A2647">
            <v>45645</v>
          </cell>
          <cell r="B2647">
            <v>0</v>
          </cell>
          <cell r="C2647">
            <v>0</v>
          </cell>
          <cell r="D2647">
            <v>0</v>
          </cell>
        </row>
        <row r="2648">
          <cell r="A2648">
            <v>45647</v>
          </cell>
          <cell r="B2648">
            <v>0</v>
          </cell>
          <cell r="C2648">
            <v>0</v>
          </cell>
          <cell r="D2648">
            <v>0</v>
          </cell>
        </row>
        <row r="2649">
          <cell r="A2649">
            <v>45651</v>
          </cell>
          <cell r="B2649">
            <v>0</v>
          </cell>
          <cell r="C2649">
            <v>0</v>
          </cell>
          <cell r="D2649">
            <v>0</v>
          </cell>
        </row>
        <row r="2650">
          <cell r="A2650">
            <v>45652</v>
          </cell>
          <cell r="B2650">
            <v>0</v>
          </cell>
          <cell r="C2650">
            <v>0</v>
          </cell>
          <cell r="D2650">
            <v>0</v>
          </cell>
        </row>
        <row r="2651">
          <cell r="A2651">
            <v>45653</v>
          </cell>
          <cell r="B2651">
            <v>0</v>
          </cell>
          <cell r="C2651">
            <v>0</v>
          </cell>
          <cell r="D2651">
            <v>0</v>
          </cell>
        </row>
        <row r="2652">
          <cell r="A2652">
            <v>45654</v>
          </cell>
          <cell r="B2652">
            <v>0</v>
          </cell>
          <cell r="C2652">
            <v>0</v>
          </cell>
          <cell r="D2652">
            <v>0</v>
          </cell>
        </row>
        <row r="2653">
          <cell r="A2653">
            <v>45655</v>
          </cell>
          <cell r="B2653">
            <v>0</v>
          </cell>
          <cell r="C2653">
            <v>0</v>
          </cell>
          <cell r="D2653">
            <v>0</v>
          </cell>
        </row>
        <row r="2654">
          <cell r="A2654">
            <v>45661</v>
          </cell>
          <cell r="B2654">
            <v>0</v>
          </cell>
          <cell r="C2654">
            <v>0</v>
          </cell>
          <cell r="D2654">
            <v>0</v>
          </cell>
        </row>
        <row r="2655">
          <cell r="A2655">
            <v>45662</v>
          </cell>
          <cell r="B2655">
            <v>0</v>
          </cell>
          <cell r="C2655">
            <v>0</v>
          </cell>
          <cell r="D2655">
            <v>0</v>
          </cell>
        </row>
        <row r="2656">
          <cell r="A2656">
            <v>45663</v>
          </cell>
          <cell r="B2656">
            <v>0</v>
          </cell>
          <cell r="C2656">
            <v>0</v>
          </cell>
          <cell r="D2656">
            <v>0</v>
          </cell>
        </row>
        <row r="2657">
          <cell r="A2657">
            <v>45664</v>
          </cell>
          <cell r="B2657">
            <v>0</v>
          </cell>
          <cell r="C2657">
            <v>0</v>
          </cell>
          <cell r="D2657">
            <v>0</v>
          </cell>
        </row>
        <row r="2658">
          <cell r="A2658">
            <v>45665</v>
          </cell>
          <cell r="B2658">
            <v>0</v>
          </cell>
          <cell r="C2658">
            <v>0</v>
          </cell>
          <cell r="D2658">
            <v>0</v>
          </cell>
        </row>
        <row r="2659">
          <cell r="A2659">
            <v>45670</v>
          </cell>
          <cell r="B2659">
            <v>0</v>
          </cell>
          <cell r="C2659">
            <v>0</v>
          </cell>
          <cell r="D2659">
            <v>0</v>
          </cell>
        </row>
        <row r="2660">
          <cell r="A2660">
            <v>45671</v>
          </cell>
          <cell r="B2660">
            <v>-10786939</v>
          </cell>
          <cell r="C2660">
            <v>-14189315</v>
          </cell>
          <cell r="D2660">
            <v>-14189315</v>
          </cell>
        </row>
        <row r="2661">
          <cell r="A2661">
            <v>45674</v>
          </cell>
          <cell r="B2661">
            <v>0</v>
          </cell>
          <cell r="C2661">
            <v>0</v>
          </cell>
          <cell r="D2661">
            <v>0</v>
          </cell>
        </row>
        <row r="2662">
          <cell r="A2662">
            <v>45675</v>
          </cell>
          <cell r="B2662">
            <v>0</v>
          </cell>
          <cell r="C2662">
            <v>0</v>
          </cell>
          <cell r="D2662">
            <v>0</v>
          </cell>
        </row>
        <row r="2663">
          <cell r="A2663">
            <v>45676</v>
          </cell>
          <cell r="B2663">
            <v>0</v>
          </cell>
          <cell r="C2663">
            <v>0</v>
          </cell>
          <cell r="D2663">
            <v>0</v>
          </cell>
        </row>
        <row r="2664">
          <cell r="A2664">
            <v>45677</v>
          </cell>
          <cell r="B2664">
            <v>0</v>
          </cell>
          <cell r="C2664">
            <v>0</v>
          </cell>
          <cell r="D2664">
            <v>0</v>
          </cell>
        </row>
        <row r="2665">
          <cell r="A2665">
            <v>45678</v>
          </cell>
          <cell r="B2665">
            <v>0</v>
          </cell>
          <cell r="C2665">
            <v>0</v>
          </cell>
          <cell r="D2665">
            <v>0</v>
          </cell>
        </row>
        <row r="2666">
          <cell r="A2666">
            <v>45679</v>
          </cell>
          <cell r="B2666">
            <v>0</v>
          </cell>
          <cell r="C2666">
            <v>0</v>
          </cell>
          <cell r="D2666">
            <v>0</v>
          </cell>
        </row>
        <row r="2667">
          <cell r="A2667">
            <v>45680</v>
          </cell>
          <cell r="B2667">
            <v>0</v>
          </cell>
          <cell r="C2667">
            <v>0</v>
          </cell>
          <cell r="D2667">
            <v>0</v>
          </cell>
        </row>
        <row r="2668">
          <cell r="A2668">
            <v>45681</v>
          </cell>
          <cell r="B2668">
            <v>0</v>
          </cell>
          <cell r="C2668">
            <v>0</v>
          </cell>
          <cell r="D2668">
            <v>0</v>
          </cell>
        </row>
        <row r="2669">
          <cell r="A2669">
            <v>45682</v>
          </cell>
          <cell r="B2669">
            <v>0</v>
          </cell>
          <cell r="C2669">
            <v>0</v>
          </cell>
          <cell r="D2669">
            <v>0</v>
          </cell>
        </row>
        <row r="2670">
          <cell r="A2670">
            <v>45683</v>
          </cell>
          <cell r="B2670">
            <v>0</v>
          </cell>
          <cell r="C2670">
            <v>161</v>
          </cell>
          <cell r="D2670">
            <v>161</v>
          </cell>
        </row>
        <row r="2671">
          <cell r="A2671">
            <v>45684</v>
          </cell>
          <cell r="B2671">
            <v>0</v>
          </cell>
          <cell r="C2671">
            <v>4</v>
          </cell>
          <cell r="D2671">
            <v>4</v>
          </cell>
        </row>
        <row r="2672">
          <cell r="A2672">
            <v>45685</v>
          </cell>
          <cell r="B2672">
            <v>0</v>
          </cell>
          <cell r="C2672">
            <v>0</v>
          </cell>
          <cell r="D2672">
            <v>0</v>
          </cell>
        </row>
        <row r="2673">
          <cell r="A2673">
            <v>45686</v>
          </cell>
          <cell r="B2673">
            <v>0</v>
          </cell>
          <cell r="C2673">
            <v>0</v>
          </cell>
          <cell r="D2673">
            <v>0</v>
          </cell>
        </row>
        <row r="2674">
          <cell r="A2674">
            <v>45687</v>
          </cell>
          <cell r="B2674">
            <v>0</v>
          </cell>
          <cell r="C2674">
            <v>0</v>
          </cell>
          <cell r="D2674">
            <v>0</v>
          </cell>
        </row>
        <row r="2675">
          <cell r="A2675">
            <v>45688</v>
          </cell>
          <cell r="B2675">
            <v>0</v>
          </cell>
          <cell r="C2675">
            <v>0</v>
          </cell>
          <cell r="D2675">
            <v>0</v>
          </cell>
        </row>
        <row r="2676">
          <cell r="A2676">
            <v>45689</v>
          </cell>
          <cell r="B2676">
            <v>0</v>
          </cell>
          <cell r="C2676">
            <v>0</v>
          </cell>
          <cell r="D2676">
            <v>0</v>
          </cell>
        </row>
        <row r="2677">
          <cell r="A2677">
            <v>45690</v>
          </cell>
          <cell r="B2677">
            <v>0</v>
          </cell>
          <cell r="C2677">
            <v>0</v>
          </cell>
          <cell r="D2677">
            <v>0</v>
          </cell>
        </row>
        <row r="2678">
          <cell r="A2678">
            <v>45691</v>
          </cell>
          <cell r="B2678">
            <v>0</v>
          </cell>
          <cell r="C2678">
            <v>0</v>
          </cell>
          <cell r="D2678">
            <v>0</v>
          </cell>
        </row>
        <row r="2679">
          <cell r="A2679">
            <v>45692</v>
          </cell>
          <cell r="B2679">
            <v>0</v>
          </cell>
          <cell r="C2679">
            <v>0</v>
          </cell>
          <cell r="D2679">
            <v>0</v>
          </cell>
        </row>
        <row r="2680">
          <cell r="A2680">
            <v>45695</v>
          </cell>
          <cell r="B2680">
            <v>0</v>
          </cell>
          <cell r="C2680">
            <v>0</v>
          </cell>
          <cell r="D2680">
            <v>0</v>
          </cell>
        </row>
        <row r="2681">
          <cell r="A2681">
            <v>45696</v>
          </cell>
          <cell r="B2681">
            <v>0</v>
          </cell>
          <cell r="C2681">
            <v>0</v>
          </cell>
          <cell r="D2681">
            <v>0</v>
          </cell>
        </row>
        <row r="2682">
          <cell r="A2682">
            <v>45697</v>
          </cell>
          <cell r="B2682">
            <v>0</v>
          </cell>
          <cell r="C2682">
            <v>0</v>
          </cell>
          <cell r="D2682">
            <v>0</v>
          </cell>
        </row>
        <row r="2683">
          <cell r="A2683">
            <v>45698</v>
          </cell>
          <cell r="B2683">
            <v>0</v>
          </cell>
          <cell r="C2683">
            <v>0</v>
          </cell>
          <cell r="D2683">
            <v>0</v>
          </cell>
        </row>
        <row r="2684">
          <cell r="A2684">
            <v>45699</v>
          </cell>
          <cell r="B2684">
            <v>0</v>
          </cell>
          <cell r="C2684">
            <v>0</v>
          </cell>
          <cell r="D2684">
            <v>0</v>
          </cell>
        </row>
        <row r="2685">
          <cell r="A2685">
            <v>0</v>
          </cell>
          <cell r="B2685">
            <v>0</v>
          </cell>
          <cell r="C2685">
            <v>0</v>
          </cell>
          <cell r="D2685">
            <v>0</v>
          </cell>
        </row>
        <row r="2686">
          <cell r="A2686">
            <v>0</v>
          </cell>
          <cell r="B2686">
            <v>0</v>
          </cell>
          <cell r="C2686">
            <v>0</v>
          </cell>
          <cell r="D2686">
            <v>0</v>
          </cell>
        </row>
        <row r="2687">
          <cell r="A2687">
            <v>0</v>
          </cell>
          <cell r="B2687">
            <v>9619528</v>
          </cell>
          <cell r="C2687">
            <v>80467493</v>
          </cell>
          <cell r="D2687">
            <v>80467493</v>
          </cell>
        </row>
        <row r="2688">
          <cell r="A2688">
            <v>0</v>
          </cell>
          <cell r="B2688">
            <v>364755</v>
          </cell>
          <cell r="C2688">
            <v>3638442</v>
          </cell>
          <cell r="D2688">
            <v>3638442</v>
          </cell>
        </row>
        <row r="2689">
          <cell r="A2689">
            <v>0</v>
          </cell>
          <cell r="B2689">
            <v>1123669</v>
          </cell>
          <cell r="C2689">
            <v>15299950</v>
          </cell>
          <cell r="D2689">
            <v>15299950</v>
          </cell>
        </row>
        <row r="2690">
          <cell r="A2690">
            <v>0</v>
          </cell>
          <cell r="B2690">
            <v>1498217</v>
          </cell>
          <cell r="C2690">
            <v>14139145</v>
          </cell>
          <cell r="D2690">
            <v>14139145</v>
          </cell>
        </row>
        <row r="2691">
          <cell r="A2691">
            <v>0</v>
          </cell>
          <cell r="B2691">
            <v>198041</v>
          </cell>
          <cell r="C2691">
            <v>2029721</v>
          </cell>
          <cell r="D2691">
            <v>2029721</v>
          </cell>
        </row>
        <row r="2692">
          <cell r="A2692">
            <v>0</v>
          </cell>
          <cell r="B2692">
            <v>243482</v>
          </cell>
          <cell r="C2692">
            <v>2646229</v>
          </cell>
          <cell r="D2692">
            <v>2646229</v>
          </cell>
        </row>
        <row r="2693">
          <cell r="A2693">
            <v>0</v>
          </cell>
          <cell r="B2693">
            <v>4906634</v>
          </cell>
          <cell r="C2693">
            <v>57295672</v>
          </cell>
          <cell r="D2693">
            <v>57295672</v>
          </cell>
        </row>
        <row r="2694">
          <cell r="A2694">
            <v>0</v>
          </cell>
          <cell r="B2694">
            <v>1151974</v>
          </cell>
          <cell r="C2694">
            <v>16050810</v>
          </cell>
          <cell r="D2694">
            <v>16050810</v>
          </cell>
        </row>
        <row r="2695">
          <cell r="A2695">
            <v>0</v>
          </cell>
          <cell r="B2695">
            <v>912885</v>
          </cell>
          <cell r="C2695">
            <v>11702662</v>
          </cell>
          <cell r="D2695">
            <v>11702662</v>
          </cell>
        </row>
        <row r="2696">
          <cell r="A2696">
            <v>0</v>
          </cell>
          <cell r="B2696">
            <v>436063</v>
          </cell>
          <cell r="C2696">
            <v>602558</v>
          </cell>
          <cell r="D2696">
            <v>602558</v>
          </cell>
        </row>
        <row r="2697">
          <cell r="A2697">
            <v>0</v>
          </cell>
          <cell r="B2697">
            <v>8131</v>
          </cell>
          <cell r="C2697">
            <v>114229</v>
          </cell>
          <cell r="D2697">
            <v>114229</v>
          </cell>
        </row>
        <row r="2698">
          <cell r="A2698">
            <v>0</v>
          </cell>
          <cell r="B2698">
            <v>705796</v>
          </cell>
          <cell r="C2698">
            <v>1849152</v>
          </cell>
          <cell r="D2698">
            <v>1849152</v>
          </cell>
        </row>
        <row r="2699">
          <cell r="A2699">
            <v>0</v>
          </cell>
          <cell r="B2699">
            <v>8528</v>
          </cell>
          <cell r="C2699">
            <v>7818612</v>
          </cell>
          <cell r="D2699">
            <v>7818612</v>
          </cell>
        </row>
        <row r="2700">
          <cell r="A2700">
            <v>0</v>
          </cell>
          <cell r="B2700">
            <v>-215459</v>
          </cell>
          <cell r="C2700">
            <v>-2761635</v>
          </cell>
          <cell r="D2700">
            <v>-2761635</v>
          </cell>
        </row>
        <row r="2701">
          <cell r="A2701">
            <v>0</v>
          </cell>
          <cell r="B2701">
            <v>-7445066</v>
          </cell>
          <cell r="C2701">
            <v>-77311043</v>
          </cell>
          <cell r="D2701">
            <v>-77311043</v>
          </cell>
        </row>
        <row r="2702">
          <cell r="A2702">
            <v>0</v>
          </cell>
          <cell r="B2702">
            <v>-1066057</v>
          </cell>
          <cell r="C2702">
            <v>-14014711</v>
          </cell>
          <cell r="D2702">
            <v>-14014711</v>
          </cell>
        </row>
        <row r="2703">
          <cell r="A2703">
            <v>0</v>
          </cell>
          <cell r="B2703">
            <v>16123</v>
          </cell>
          <cell r="C2703">
            <v>236447</v>
          </cell>
          <cell r="D2703">
            <v>236447</v>
          </cell>
        </row>
        <row r="2704">
          <cell r="A2704">
            <v>0</v>
          </cell>
          <cell r="B2704">
            <v>22067</v>
          </cell>
          <cell r="C2704">
            <v>241469</v>
          </cell>
          <cell r="D2704">
            <v>241469</v>
          </cell>
        </row>
        <row r="2705">
          <cell r="A2705">
            <v>0</v>
          </cell>
          <cell r="B2705">
            <v>36014</v>
          </cell>
          <cell r="C2705">
            <v>402232</v>
          </cell>
          <cell r="D2705">
            <v>402232</v>
          </cell>
        </row>
        <row r="2706">
          <cell r="A2706">
            <v>0</v>
          </cell>
          <cell r="B2706">
            <v>0</v>
          </cell>
          <cell r="C2706">
            <v>84734</v>
          </cell>
          <cell r="D2706">
            <v>84734</v>
          </cell>
        </row>
        <row r="2707">
          <cell r="A2707">
            <v>0</v>
          </cell>
          <cell r="B2707">
            <v>2740146</v>
          </cell>
          <cell r="C2707">
            <v>26517771</v>
          </cell>
          <cell r="D2707">
            <v>26517771</v>
          </cell>
        </row>
        <row r="2708">
          <cell r="A2708">
            <v>0</v>
          </cell>
          <cell r="B2708">
            <v>777696</v>
          </cell>
          <cell r="C2708">
            <v>8128822</v>
          </cell>
          <cell r="D2708">
            <v>8128822</v>
          </cell>
        </row>
        <row r="2709">
          <cell r="A2709">
            <v>0</v>
          </cell>
          <cell r="B2709">
            <v>0</v>
          </cell>
          <cell r="C2709">
            <v>0</v>
          </cell>
          <cell r="D2709">
            <v>0</v>
          </cell>
        </row>
        <row r="2710">
          <cell r="A2710">
            <v>0</v>
          </cell>
          <cell r="B2710">
            <v>231704</v>
          </cell>
          <cell r="C2710">
            <v>2307744</v>
          </cell>
          <cell r="D2710">
            <v>2307744</v>
          </cell>
        </row>
        <row r="2711">
          <cell r="A2711">
            <v>0</v>
          </cell>
          <cell r="B2711">
            <v>254464</v>
          </cell>
          <cell r="C2711">
            <v>3665933</v>
          </cell>
          <cell r="D2711">
            <v>3665933</v>
          </cell>
        </row>
        <row r="2712">
          <cell r="A2712">
            <v>0</v>
          </cell>
          <cell r="B2712">
            <v>1454218</v>
          </cell>
          <cell r="C2712">
            <v>5361174</v>
          </cell>
          <cell r="D2712">
            <v>5361174</v>
          </cell>
        </row>
        <row r="2713">
          <cell r="A2713">
            <v>0</v>
          </cell>
          <cell r="B2713">
            <v>58609</v>
          </cell>
          <cell r="C2713">
            <v>257274</v>
          </cell>
          <cell r="D2713">
            <v>257274</v>
          </cell>
        </row>
        <row r="2714">
          <cell r="A2714">
            <v>0</v>
          </cell>
          <cell r="B2714">
            <v>39024</v>
          </cell>
          <cell r="C2714">
            <v>144453</v>
          </cell>
          <cell r="D2714">
            <v>144453</v>
          </cell>
        </row>
        <row r="2715">
          <cell r="A2715">
            <v>0</v>
          </cell>
          <cell r="B2715">
            <v>609022</v>
          </cell>
          <cell r="C2715">
            <v>7357557</v>
          </cell>
          <cell r="D2715">
            <v>7357557</v>
          </cell>
        </row>
        <row r="2716">
          <cell r="A2716">
            <v>0</v>
          </cell>
          <cell r="B2716">
            <v>596650</v>
          </cell>
          <cell r="C2716">
            <v>3967584</v>
          </cell>
          <cell r="D2716">
            <v>3967584</v>
          </cell>
        </row>
        <row r="2717">
          <cell r="A2717">
            <v>0</v>
          </cell>
          <cell r="B2717">
            <v>0</v>
          </cell>
          <cell r="C2717">
            <v>1127546</v>
          </cell>
          <cell r="D2717">
            <v>1127546</v>
          </cell>
        </row>
        <row r="2718">
          <cell r="A2718">
            <v>0</v>
          </cell>
          <cell r="B2718">
            <v>-7835</v>
          </cell>
          <cell r="C2718">
            <v>342856</v>
          </cell>
          <cell r="D2718">
            <v>342856</v>
          </cell>
        </row>
        <row r="2719">
          <cell r="A2719">
            <v>0</v>
          </cell>
          <cell r="B2719">
            <v>225000</v>
          </cell>
          <cell r="C2719">
            <v>1896175</v>
          </cell>
          <cell r="D2719">
            <v>1896175</v>
          </cell>
        </row>
        <row r="2720">
          <cell r="A2720">
            <v>0</v>
          </cell>
          <cell r="B2720">
            <v>168455</v>
          </cell>
          <cell r="C2720">
            <v>1079356</v>
          </cell>
          <cell r="D2720">
            <v>1079356</v>
          </cell>
        </row>
        <row r="2721">
          <cell r="A2721">
            <v>0</v>
          </cell>
          <cell r="B2721">
            <v>93333</v>
          </cell>
          <cell r="C2721">
            <v>1193250</v>
          </cell>
          <cell r="D2721">
            <v>1193250</v>
          </cell>
        </row>
        <row r="2722">
          <cell r="A2722">
            <v>0</v>
          </cell>
          <cell r="B2722">
            <v>23466</v>
          </cell>
          <cell r="C2722">
            <v>516805</v>
          </cell>
          <cell r="D2722">
            <v>516805</v>
          </cell>
        </row>
        <row r="2723">
          <cell r="A2723">
            <v>0</v>
          </cell>
          <cell r="B2723">
            <v>0</v>
          </cell>
          <cell r="C2723">
            <v>35020</v>
          </cell>
          <cell r="D2723">
            <v>35020</v>
          </cell>
        </row>
        <row r="2724">
          <cell r="A2724">
            <v>0</v>
          </cell>
          <cell r="B2724">
            <v>201571</v>
          </cell>
          <cell r="C2724">
            <v>331823</v>
          </cell>
          <cell r="D2724">
            <v>331823</v>
          </cell>
        </row>
        <row r="2725">
          <cell r="A2725">
            <v>0</v>
          </cell>
          <cell r="B2725">
            <v>1731447</v>
          </cell>
          <cell r="C2725">
            <v>19525441</v>
          </cell>
          <cell r="D2725">
            <v>19525441</v>
          </cell>
        </row>
        <row r="2726">
          <cell r="A2726">
            <v>0</v>
          </cell>
          <cell r="B2726">
            <v>25961</v>
          </cell>
          <cell r="C2726">
            <v>123037</v>
          </cell>
          <cell r="D2726">
            <v>123037</v>
          </cell>
        </row>
        <row r="2727">
          <cell r="A2727">
            <v>0</v>
          </cell>
          <cell r="B2727">
            <v>-35349</v>
          </cell>
          <cell r="C2727">
            <v>-291554</v>
          </cell>
          <cell r="D2727">
            <v>-291554</v>
          </cell>
        </row>
        <row r="2728">
          <cell r="A2728">
            <v>0</v>
          </cell>
          <cell r="B2728">
            <v>34187</v>
          </cell>
          <cell r="C2728">
            <v>224463</v>
          </cell>
          <cell r="D2728">
            <v>224463</v>
          </cell>
        </row>
        <row r="2729">
          <cell r="A2729">
            <v>0</v>
          </cell>
          <cell r="B2729">
            <v>1071</v>
          </cell>
          <cell r="C2729">
            <v>37371</v>
          </cell>
          <cell r="D2729">
            <v>37371</v>
          </cell>
        </row>
        <row r="2730">
          <cell r="A2730">
            <v>0</v>
          </cell>
          <cell r="B2730">
            <v>1051</v>
          </cell>
          <cell r="C2730">
            <v>220239</v>
          </cell>
          <cell r="D2730">
            <v>220239</v>
          </cell>
        </row>
        <row r="2731">
          <cell r="A2731">
            <v>0</v>
          </cell>
          <cell r="B2731">
            <v>115410</v>
          </cell>
          <cell r="C2731">
            <v>1089610</v>
          </cell>
          <cell r="D2731">
            <v>1089610</v>
          </cell>
        </row>
        <row r="2732">
          <cell r="A2732">
            <v>0</v>
          </cell>
          <cell r="B2732">
            <v>22537</v>
          </cell>
          <cell r="C2732">
            <v>311162</v>
          </cell>
          <cell r="D2732">
            <v>311162</v>
          </cell>
        </row>
        <row r="2733">
          <cell r="A2733">
            <v>0</v>
          </cell>
          <cell r="B2733">
            <v>26423</v>
          </cell>
          <cell r="C2733">
            <v>365443</v>
          </cell>
          <cell r="D2733">
            <v>365443</v>
          </cell>
        </row>
        <row r="2734">
          <cell r="A2734">
            <v>0</v>
          </cell>
          <cell r="B2734">
            <v>52115</v>
          </cell>
          <cell r="C2734">
            <v>554698</v>
          </cell>
          <cell r="D2734">
            <v>554698</v>
          </cell>
        </row>
        <row r="2735">
          <cell r="A2735">
            <v>0</v>
          </cell>
          <cell r="B2735">
            <v>103409</v>
          </cell>
          <cell r="C2735">
            <v>1631537</v>
          </cell>
          <cell r="D2735">
            <v>1631537</v>
          </cell>
        </row>
        <row r="2736">
          <cell r="A2736">
            <v>0</v>
          </cell>
          <cell r="B2736">
            <v>63963</v>
          </cell>
          <cell r="C2736">
            <v>2187801</v>
          </cell>
          <cell r="D2736">
            <v>2187801</v>
          </cell>
        </row>
        <row r="2737">
          <cell r="A2737">
            <v>0</v>
          </cell>
          <cell r="B2737">
            <v>0</v>
          </cell>
          <cell r="C2737">
            <v>-5498</v>
          </cell>
          <cell r="D2737">
            <v>-5498</v>
          </cell>
        </row>
        <row r="2738">
          <cell r="A2738">
            <v>0</v>
          </cell>
          <cell r="B2738">
            <v>-89899</v>
          </cell>
          <cell r="C2738">
            <v>-2361188</v>
          </cell>
          <cell r="D2738">
            <v>-2361188</v>
          </cell>
        </row>
        <row r="2739">
          <cell r="A2739">
            <v>0</v>
          </cell>
          <cell r="B2739">
            <v>44734</v>
          </cell>
          <cell r="C2739">
            <v>1344610</v>
          </cell>
          <cell r="D2739">
            <v>1344610</v>
          </cell>
        </row>
        <row r="2740">
          <cell r="A2740">
            <v>0</v>
          </cell>
          <cell r="B2740">
            <v>0</v>
          </cell>
          <cell r="C2740">
            <v>600</v>
          </cell>
          <cell r="D2740">
            <v>600</v>
          </cell>
        </row>
        <row r="2741">
          <cell r="A2741">
            <v>0</v>
          </cell>
          <cell r="B2741">
            <v>66263</v>
          </cell>
          <cell r="C2741">
            <v>367115</v>
          </cell>
          <cell r="D2741">
            <v>367115</v>
          </cell>
        </row>
        <row r="2742">
          <cell r="A2742">
            <v>0</v>
          </cell>
          <cell r="B2742">
            <v>569271</v>
          </cell>
          <cell r="C2742">
            <v>9709732</v>
          </cell>
          <cell r="D2742">
            <v>9709732</v>
          </cell>
        </row>
        <row r="2743">
          <cell r="A2743">
            <v>0</v>
          </cell>
          <cell r="B2743">
            <v>28544</v>
          </cell>
          <cell r="C2743">
            <v>843514</v>
          </cell>
          <cell r="D2743">
            <v>843514</v>
          </cell>
        </row>
        <row r="2744">
          <cell r="A2744">
            <v>0</v>
          </cell>
          <cell r="B2744">
            <v>947743</v>
          </cell>
          <cell r="C2744">
            <v>5141930</v>
          </cell>
          <cell r="D2744">
            <v>5141930</v>
          </cell>
        </row>
        <row r="2745">
          <cell r="A2745">
            <v>0</v>
          </cell>
          <cell r="B2745">
            <v>66500</v>
          </cell>
          <cell r="C2745">
            <v>472845</v>
          </cell>
          <cell r="D2745">
            <v>472845</v>
          </cell>
        </row>
        <row r="2746">
          <cell r="A2746">
            <v>0</v>
          </cell>
          <cell r="B2746">
            <v>662031</v>
          </cell>
          <cell r="C2746">
            <v>2721664</v>
          </cell>
          <cell r="D2746">
            <v>2721664</v>
          </cell>
        </row>
        <row r="2747">
          <cell r="A2747">
            <v>0</v>
          </cell>
          <cell r="B2747">
            <v>-90781</v>
          </cell>
          <cell r="C2747">
            <v>557117</v>
          </cell>
          <cell r="D2747">
            <v>557117</v>
          </cell>
        </row>
        <row r="2748">
          <cell r="A2748">
            <v>0</v>
          </cell>
          <cell r="B2748">
            <v>80136545</v>
          </cell>
          <cell r="C2748">
            <v>772237351</v>
          </cell>
          <cell r="D2748">
            <v>772237351</v>
          </cell>
        </row>
        <row r="2749">
          <cell r="A2749">
            <v>0</v>
          </cell>
          <cell r="B2749">
            <v>970</v>
          </cell>
          <cell r="C2749">
            <v>56050</v>
          </cell>
          <cell r="D2749">
            <v>56050</v>
          </cell>
        </row>
        <row r="2750">
          <cell r="A2750">
            <v>0</v>
          </cell>
          <cell r="B2750">
            <v>5864</v>
          </cell>
          <cell r="C2750">
            <v>47468</v>
          </cell>
          <cell r="D2750">
            <v>47468</v>
          </cell>
        </row>
        <row r="2751">
          <cell r="A2751">
            <v>0</v>
          </cell>
          <cell r="B2751">
            <v>52</v>
          </cell>
          <cell r="C2751">
            <v>52</v>
          </cell>
          <cell r="D2751">
            <v>52</v>
          </cell>
        </row>
        <row r="2752">
          <cell r="A2752">
            <v>0</v>
          </cell>
          <cell r="B2752">
            <v>1860460</v>
          </cell>
          <cell r="C2752">
            <v>22199468</v>
          </cell>
          <cell r="D2752">
            <v>22199468</v>
          </cell>
        </row>
        <row r="2753">
          <cell r="A2753">
            <v>0</v>
          </cell>
          <cell r="B2753">
            <v>-1300</v>
          </cell>
          <cell r="C2753">
            <v>89793</v>
          </cell>
          <cell r="D2753">
            <v>89793</v>
          </cell>
        </row>
        <row r="2754">
          <cell r="A2754">
            <v>0</v>
          </cell>
          <cell r="B2754">
            <v>261138</v>
          </cell>
          <cell r="C2754">
            <v>3633346</v>
          </cell>
          <cell r="D2754">
            <v>3633346</v>
          </cell>
        </row>
        <row r="2755">
          <cell r="A2755">
            <v>0</v>
          </cell>
          <cell r="B2755">
            <v>379882</v>
          </cell>
          <cell r="C2755">
            <v>924643</v>
          </cell>
          <cell r="D2755">
            <v>924643</v>
          </cell>
        </row>
        <row r="2756">
          <cell r="A2756">
            <v>0</v>
          </cell>
          <cell r="B2756">
            <v>4005</v>
          </cell>
          <cell r="C2756">
            <v>172766</v>
          </cell>
          <cell r="D2756">
            <v>172766</v>
          </cell>
        </row>
        <row r="2757">
          <cell r="A2757">
            <v>0</v>
          </cell>
          <cell r="B2757">
            <v>138853</v>
          </cell>
          <cell r="C2757">
            <v>13155281</v>
          </cell>
          <cell r="D2757">
            <v>13155281</v>
          </cell>
        </row>
        <row r="2758">
          <cell r="A2758">
            <v>0</v>
          </cell>
          <cell r="B2758">
            <v>4450</v>
          </cell>
          <cell r="C2758">
            <v>48013</v>
          </cell>
          <cell r="D2758">
            <v>48013</v>
          </cell>
        </row>
        <row r="2759">
          <cell r="A2759">
            <v>0</v>
          </cell>
          <cell r="B2759">
            <v>-210686</v>
          </cell>
          <cell r="C2759">
            <v>-24104105</v>
          </cell>
          <cell r="D2759">
            <v>-24104105</v>
          </cell>
        </row>
        <row r="2760">
          <cell r="A2760">
            <v>0</v>
          </cell>
          <cell r="B2760">
            <v>-72645510</v>
          </cell>
          <cell r="C2760">
            <v>-705118922</v>
          </cell>
          <cell r="D2760">
            <v>-705118922</v>
          </cell>
        </row>
        <row r="2761">
          <cell r="A2761">
            <v>0</v>
          </cell>
          <cell r="B2761">
            <v>1284967</v>
          </cell>
          <cell r="C2761">
            <v>42221896</v>
          </cell>
          <cell r="D2761">
            <v>42221896</v>
          </cell>
        </row>
        <row r="2762">
          <cell r="A2762">
            <v>0</v>
          </cell>
          <cell r="B2762">
            <v>0</v>
          </cell>
          <cell r="C2762">
            <v>0</v>
          </cell>
          <cell r="D2762">
            <v>0</v>
          </cell>
        </row>
        <row r="2763">
          <cell r="A2763">
            <v>0</v>
          </cell>
          <cell r="B2763">
            <v>0</v>
          </cell>
          <cell r="C2763">
            <v>0</v>
          </cell>
          <cell r="D2763">
            <v>0</v>
          </cell>
        </row>
        <row r="2764">
          <cell r="A2764">
            <v>0</v>
          </cell>
          <cell r="B2764">
            <v>30120928</v>
          </cell>
          <cell r="C2764">
            <v>450832951</v>
          </cell>
          <cell r="D2764">
            <v>450832951</v>
          </cell>
        </row>
        <row r="2765">
          <cell r="A2765">
            <v>0</v>
          </cell>
          <cell r="B2765">
            <v>0</v>
          </cell>
          <cell r="C2765">
            <v>183150</v>
          </cell>
          <cell r="D2765">
            <v>183150</v>
          </cell>
        </row>
        <row r="2766">
          <cell r="A2766">
            <v>0</v>
          </cell>
          <cell r="B2766">
            <v>0</v>
          </cell>
          <cell r="C2766">
            <v>0</v>
          </cell>
          <cell r="D2766">
            <v>0</v>
          </cell>
        </row>
        <row r="2767">
          <cell r="A2767">
            <v>0</v>
          </cell>
          <cell r="B2767">
            <v>0</v>
          </cell>
          <cell r="C2767">
            <v>-45</v>
          </cell>
          <cell r="D2767">
            <v>-45</v>
          </cell>
        </row>
        <row r="2768">
          <cell r="A2768">
            <v>0</v>
          </cell>
          <cell r="B2768">
            <v>0</v>
          </cell>
          <cell r="C2768">
            <v>0</v>
          </cell>
          <cell r="D2768">
            <v>0</v>
          </cell>
        </row>
        <row r="2769">
          <cell r="A2769">
            <v>0</v>
          </cell>
          <cell r="B2769">
            <v>0</v>
          </cell>
          <cell r="C2769">
            <v>0</v>
          </cell>
          <cell r="D2769">
            <v>0</v>
          </cell>
        </row>
        <row r="2770">
          <cell r="A2770">
            <v>0</v>
          </cell>
          <cell r="B2770">
            <v>624741</v>
          </cell>
          <cell r="C2770">
            <v>47584185</v>
          </cell>
          <cell r="D2770">
            <v>47584185</v>
          </cell>
        </row>
        <row r="2771">
          <cell r="A2771">
            <v>0</v>
          </cell>
          <cell r="B2771">
            <v>0</v>
          </cell>
          <cell r="C2771">
            <v>0</v>
          </cell>
          <cell r="D2771">
            <v>0</v>
          </cell>
        </row>
        <row r="2772">
          <cell r="A2772">
            <v>0</v>
          </cell>
          <cell r="B2772">
            <v>0</v>
          </cell>
          <cell r="C2772">
            <v>0</v>
          </cell>
          <cell r="D2772">
            <v>0</v>
          </cell>
        </row>
        <row r="2773">
          <cell r="A2773">
            <v>0</v>
          </cell>
          <cell r="B2773">
            <v>0</v>
          </cell>
          <cell r="C2773">
            <v>0</v>
          </cell>
          <cell r="D2773">
            <v>0</v>
          </cell>
        </row>
        <row r="2774">
          <cell r="A2774">
            <v>0</v>
          </cell>
          <cell r="B2774">
            <v>74563</v>
          </cell>
          <cell r="C2774">
            <v>3465697</v>
          </cell>
          <cell r="D2774">
            <v>3465697</v>
          </cell>
        </row>
        <row r="2775">
          <cell r="A2775">
            <v>0</v>
          </cell>
          <cell r="B2775">
            <v>91323</v>
          </cell>
          <cell r="C2775">
            <v>1088812</v>
          </cell>
          <cell r="D2775">
            <v>1088812</v>
          </cell>
        </row>
        <row r="2776">
          <cell r="A2776">
            <v>0</v>
          </cell>
          <cell r="B2776">
            <v>394816</v>
          </cell>
          <cell r="C2776">
            <v>5054357</v>
          </cell>
          <cell r="D2776">
            <v>5054357</v>
          </cell>
        </row>
        <row r="2777">
          <cell r="A2777">
            <v>0</v>
          </cell>
          <cell r="B2777">
            <v>47191</v>
          </cell>
          <cell r="C2777">
            <v>387254</v>
          </cell>
          <cell r="D2777">
            <v>387254</v>
          </cell>
        </row>
        <row r="2778">
          <cell r="A2778">
            <v>0</v>
          </cell>
          <cell r="B2778">
            <v>10026</v>
          </cell>
          <cell r="C2778">
            <v>131478</v>
          </cell>
          <cell r="D2778">
            <v>131478</v>
          </cell>
        </row>
        <row r="2779">
          <cell r="A2779">
            <v>0</v>
          </cell>
          <cell r="B2779">
            <v>19837</v>
          </cell>
          <cell r="C2779">
            <v>308899</v>
          </cell>
          <cell r="D2779">
            <v>308899</v>
          </cell>
        </row>
        <row r="2780">
          <cell r="A2780">
            <v>0</v>
          </cell>
          <cell r="B2780">
            <v>1163</v>
          </cell>
          <cell r="C2780">
            <v>38131</v>
          </cell>
          <cell r="D2780">
            <v>38131</v>
          </cell>
        </row>
        <row r="2781">
          <cell r="A2781">
            <v>0</v>
          </cell>
          <cell r="B2781">
            <v>254842</v>
          </cell>
          <cell r="C2781">
            <v>3489589</v>
          </cell>
          <cell r="D2781">
            <v>3489589</v>
          </cell>
        </row>
        <row r="2782">
          <cell r="A2782">
            <v>0</v>
          </cell>
          <cell r="B2782">
            <v>626409</v>
          </cell>
          <cell r="C2782">
            <v>136623739</v>
          </cell>
          <cell r="D2782">
            <v>136623739</v>
          </cell>
        </row>
        <row r="2783">
          <cell r="A2783">
            <v>0</v>
          </cell>
          <cell r="B2783">
            <v>153111</v>
          </cell>
          <cell r="C2783">
            <v>2113537</v>
          </cell>
          <cell r="D2783">
            <v>2113537</v>
          </cell>
        </row>
        <row r="2784">
          <cell r="A2784">
            <v>0</v>
          </cell>
          <cell r="B2784">
            <v>2499</v>
          </cell>
          <cell r="C2784">
            <v>17866</v>
          </cell>
          <cell r="D2784">
            <v>17866</v>
          </cell>
        </row>
        <row r="2785">
          <cell r="A2785">
            <v>0</v>
          </cell>
          <cell r="B2785">
            <v>6517</v>
          </cell>
          <cell r="C2785">
            <v>125649</v>
          </cell>
          <cell r="D2785">
            <v>125649</v>
          </cell>
        </row>
        <row r="2786">
          <cell r="A2786">
            <v>0</v>
          </cell>
          <cell r="B2786">
            <v>2557707</v>
          </cell>
          <cell r="C2786">
            <v>5282093</v>
          </cell>
          <cell r="D2786">
            <v>5282093</v>
          </cell>
        </row>
        <row r="2787">
          <cell r="A2787">
            <v>0</v>
          </cell>
          <cell r="B2787">
            <v>0</v>
          </cell>
          <cell r="C2787">
            <v>0</v>
          </cell>
          <cell r="D2787">
            <v>0</v>
          </cell>
        </row>
        <row r="2788">
          <cell r="A2788">
            <v>0</v>
          </cell>
          <cell r="B2788">
            <v>55783</v>
          </cell>
          <cell r="C2788">
            <v>644062</v>
          </cell>
          <cell r="D2788">
            <v>644062</v>
          </cell>
        </row>
        <row r="2789">
          <cell r="A2789">
            <v>0</v>
          </cell>
          <cell r="B2789">
            <v>11377791</v>
          </cell>
          <cell r="C2789">
            <v>110064023</v>
          </cell>
          <cell r="D2789">
            <v>110064023</v>
          </cell>
        </row>
        <row r="2790">
          <cell r="A2790">
            <v>0</v>
          </cell>
          <cell r="B2790">
            <v>0</v>
          </cell>
          <cell r="C2790">
            <v>213810</v>
          </cell>
          <cell r="D2790">
            <v>213810</v>
          </cell>
        </row>
        <row r="2791">
          <cell r="A2791">
            <v>0</v>
          </cell>
          <cell r="B2791">
            <v>4934</v>
          </cell>
          <cell r="C2791">
            <v>14893</v>
          </cell>
          <cell r="D2791">
            <v>14893</v>
          </cell>
        </row>
        <row r="2792">
          <cell r="A2792">
            <v>0</v>
          </cell>
          <cell r="B2792">
            <v>-63513</v>
          </cell>
          <cell r="C2792">
            <v>-992194</v>
          </cell>
          <cell r="D2792">
            <v>-992194</v>
          </cell>
        </row>
        <row r="2793">
          <cell r="A2793">
            <v>0</v>
          </cell>
          <cell r="B2793">
            <v>96505</v>
          </cell>
          <cell r="C2793">
            <v>24427301</v>
          </cell>
          <cell r="D2793">
            <v>24427301</v>
          </cell>
        </row>
        <row r="2794">
          <cell r="A2794">
            <v>0</v>
          </cell>
          <cell r="B2794">
            <v>-14104373</v>
          </cell>
          <cell r="C2794">
            <v>-270912922</v>
          </cell>
          <cell r="D2794">
            <v>-270912922</v>
          </cell>
        </row>
        <row r="2795">
          <cell r="A2795">
            <v>0</v>
          </cell>
          <cell r="B2795">
            <v>-61751</v>
          </cell>
          <cell r="C2795">
            <v>-858933</v>
          </cell>
          <cell r="D2795">
            <v>-858933</v>
          </cell>
        </row>
        <row r="2796">
          <cell r="A2796">
            <v>0</v>
          </cell>
          <cell r="B2796">
            <v>0</v>
          </cell>
          <cell r="C2796">
            <v>0</v>
          </cell>
          <cell r="D2796">
            <v>0</v>
          </cell>
        </row>
        <row r="2797">
          <cell r="A2797">
            <v>0</v>
          </cell>
          <cell r="B2797">
            <v>0</v>
          </cell>
          <cell r="C2797">
            <v>0</v>
          </cell>
          <cell r="D2797">
            <v>0</v>
          </cell>
        </row>
        <row r="2798">
          <cell r="A2798">
            <v>0</v>
          </cell>
          <cell r="B2798">
            <v>0</v>
          </cell>
          <cell r="C2798">
            <v>0</v>
          </cell>
          <cell r="D2798">
            <v>0</v>
          </cell>
        </row>
        <row r="2799">
          <cell r="A2799">
            <v>0</v>
          </cell>
          <cell r="B2799">
            <v>0</v>
          </cell>
          <cell r="C2799">
            <v>0</v>
          </cell>
          <cell r="D2799">
            <v>0</v>
          </cell>
        </row>
        <row r="2800">
          <cell r="A2800">
            <v>0</v>
          </cell>
          <cell r="B2800">
            <v>285515</v>
          </cell>
          <cell r="C2800">
            <v>3389466</v>
          </cell>
          <cell r="D2800">
            <v>3389466</v>
          </cell>
        </row>
        <row r="2801">
          <cell r="A2801">
            <v>0</v>
          </cell>
          <cell r="B2801">
            <v>8135</v>
          </cell>
          <cell r="C2801">
            <v>219302</v>
          </cell>
          <cell r="D2801">
            <v>219302</v>
          </cell>
        </row>
        <row r="2802">
          <cell r="A2802">
            <v>0</v>
          </cell>
          <cell r="B2802">
            <v>-1263074</v>
          </cell>
          <cell r="C2802">
            <v>-15226974</v>
          </cell>
          <cell r="D2802">
            <v>-15226974</v>
          </cell>
        </row>
        <row r="2803">
          <cell r="A2803">
            <v>0</v>
          </cell>
          <cell r="B2803">
            <v>0</v>
          </cell>
          <cell r="C2803">
            <v>0</v>
          </cell>
          <cell r="D2803">
            <v>0</v>
          </cell>
        </row>
        <row r="2804">
          <cell r="A2804">
            <v>0</v>
          </cell>
          <cell r="B2804">
            <v>-420</v>
          </cell>
          <cell r="C2804">
            <v>22192</v>
          </cell>
          <cell r="D2804">
            <v>22192</v>
          </cell>
        </row>
        <row r="2805">
          <cell r="A2805">
            <v>0</v>
          </cell>
          <cell r="B2805">
            <v>0</v>
          </cell>
          <cell r="C2805">
            <v>0</v>
          </cell>
          <cell r="D2805">
            <v>0</v>
          </cell>
        </row>
        <row r="2806">
          <cell r="A2806">
            <v>0</v>
          </cell>
          <cell r="B2806">
            <v>0</v>
          </cell>
          <cell r="C2806">
            <v>294245</v>
          </cell>
          <cell r="D2806">
            <v>294245</v>
          </cell>
        </row>
        <row r="2807">
          <cell r="A2807">
            <v>0</v>
          </cell>
          <cell r="B2807">
            <v>2094</v>
          </cell>
          <cell r="C2807">
            <v>33298</v>
          </cell>
          <cell r="D2807">
            <v>33298</v>
          </cell>
        </row>
        <row r="2808">
          <cell r="A2808">
            <v>0</v>
          </cell>
          <cell r="B2808">
            <v>20278</v>
          </cell>
          <cell r="C2808">
            <v>60833</v>
          </cell>
          <cell r="D2808">
            <v>60833</v>
          </cell>
        </row>
        <row r="2809">
          <cell r="A2809">
            <v>0</v>
          </cell>
          <cell r="B2809">
            <v>3121</v>
          </cell>
          <cell r="C2809">
            <v>37449</v>
          </cell>
          <cell r="D2809">
            <v>37449</v>
          </cell>
        </row>
        <row r="2810">
          <cell r="A2810">
            <v>0</v>
          </cell>
          <cell r="B2810">
            <v>34375</v>
          </cell>
          <cell r="C2810">
            <v>409326</v>
          </cell>
          <cell r="D2810">
            <v>409326</v>
          </cell>
        </row>
        <row r="2811">
          <cell r="A2811">
            <v>0</v>
          </cell>
          <cell r="B2811">
            <v>914696</v>
          </cell>
          <cell r="C2811">
            <v>7191856</v>
          </cell>
          <cell r="D2811">
            <v>7191856</v>
          </cell>
        </row>
        <row r="2812">
          <cell r="A2812">
            <v>0</v>
          </cell>
          <cell r="B2812">
            <v>2848</v>
          </cell>
          <cell r="C2812">
            <v>8545</v>
          </cell>
          <cell r="D2812">
            <v>8545</v>
          </cell>
        </row>
        <row r="2813">
          <cell r="A2813">
            <v>0</v>
          </cell>
          <cell r="B2813">
            <v>-374712</v>
          </cell>
          <cell r="C2813">
            <v>1434437</v>
          </cell>
          <cell r="D2813">
            <v>1434437</v>
          </cell>
        </row>
        <row r="2814">
          <cell r="A2814">
            <v>0</v>
          </cell>
          <cell r="B2814">
            <v>5646</v>
          </cell>
          <cell r="C2814">
            <v>59480</v>
          </cell>
          <cell r="D2814">
            <v>59480</v>
          </cell>
        </row>
        <row r="2815">
          <cell r="A2815">
            <v>0</v>
          </cell>
          <cell r="B2815">
            <v>0</v>
          </cell>
          <cell r="C2815">
            <v>-400</v>
          </cell>
          <cell r="D2815">
            <v>-400</v>
          </cell>
        </row>
        <row r="2816">
          <cell r="A2816">
            <v>0</v>
          </cell>
          <cell r="B2816">
            <v>0</v>
          </cell>
          <cell r="C2816">
            <v>0</v>
          </cell>
          <cell r="D2816">
            <v>0</v>
          </cell>
        </row>
        <row r="2817">
          <cell r="A2817">
            <v>0</v>
          </cell>
          <cell r="B2817">
            <v>284187</v>
          </cell>
          <cell r="C2817">
            <v>8167203</v>
          </cell>
          <cell r="D2817">
            <v>8167203</v>
          </cell>
        </row>
        <row r="2818">
          <cell r="A2818">
            <v>0</v>
          </cell>
          <cell r="B2818">
            <v>22698</v>
          </cell>
          <cell r="C2818">
            <v>260060</v>
          </cell>
          <cell r="D2818">
            <v>260060</v>
          </cell>
        </row>
        <row r="2819">
          <cell r="A2819">
            <v>0</v>
          </cell>
          <cell r="B2819">
            <v>712</v>
          </cell>
          <cell r="C2819">
            <v>5084</v>
          </cell>
          <cell r="D2819">
            <v>5084</v>
          </cell>
        </row>
        <row r="2820">
          <cell r="A2820">
            <v>0</v>
          </cell>
          <cell r="B2820">
            <v>0</v>
          </cell>
          <cell r="C2820">
            <v>370</v>
          </cell>
          <cell r="D2820">
            <v>370</v>
          </cell>
        </row>
        <row r="2821">
          <cell r="A2821">
            <v>0</v>
          </cell>
          <cell r="B2821">
            <v>290</v>
          </cell>
          <cell r="C2821">
            <v>3944</v>
          </cell>
          <cell r="D2821">
            <v>3944</v>
          </cell>
        </row>
        <row r="2822">
          <cell r="A2822">
            <v>0</v>
          </cell>
          <cell r="B2822">
            <v>49575</v>
          </cell>
          <cell r="C2822">
            <v>493926</v>
          </cell>
          <cell r="D2822">
            <v>493926</v>
          </cell>
        </row>
        <row r="2823">
          <cell r="A2823">
            <v>0</v>
          </cell>
          <cell r="B2823">
            <v>179</v>
          </cell>
          <cell r="C2823">
            <v>-2940</v>
          </cell>
          <cell r="D2823">
            <v>-2940</v>
          </cell>
        </row>
        <row r="2824">
          <cell r="A2824">
            <v>0</v>
          </cell>
          <cell r="B2824">
            <v>140085</v>
          </cell>
          <cell r="C2824">
            <v>571824</v>
          </cell>
          <cell r="D2824">
            <v>571824</v>
          </cell>
        </row>
        <row r="2825">
          <cell r="A2825">
            <v>0</v>
          </cell>
          <cell r="B2825">
            <v>-100755</v>
          </cell>
          <cell r="C2825">
            <v>-374481</v>
          </cell>
          <cell r="D2825">
            <v>-374481</v>
          </cell>
        </row>
        <row r="2826">
          <cell r="A2826">
            <v>0</v>
          </cell>
          <cell r="B2826">
            <v>32790</v>
          </cell>
          <cell r="C2826">
            <v>1184469</v>
          </cell>
          <cell r="D2826">
            <v>1184469</v>
          </cell>
        </row>
        <row r="2827">
          <cell r="A2827">
            <v>0</v>
          </cell>
          <cell r="B2827">
            <v>0</v>
          </cell>
          <cell r="C2827">
            <v>0</v>
          </cell>
          <cell r="D2827">
            <v>0</v>
          </cell>
        </row>
        <row r="2828">
          <cell r="A2828">
            <v>0</v>
          </cell>
          <cell r="B2828">
            <v>0</v>
          </cell>
          <cell r="C2828">
            <v>0</v>
          </cell>
          <cell r="D2828">
            <v>0</v>
          </cell>
        </row>
        <row r="2829">
          <cell r="A2829">
            <v>0</v>
          </cell>
          <cell r="B2829">
            <v>4018</v>
          </cell>
          <cell r="C2829">
            <v>1262800</v>
          </cell>
          <cell r="D2829">
            <v>1262800</v>
          </cell>
        </row>
        <row r="2830">
          <cell r="A2830">
            <v>0</v>
          </cell>
          <cell r="B2830">
            <v>58432</v>
          </cell>
          <cell r="C2830">
            <v>221517</v>
          </cell>
          <cell r="D2830">
            <v>221517</v>
          </cell>
        </row>
        <row r="2831">
          <cell r="A2831">
            <v>0</v>
          </cell>
          <cell r="B2831">
            <v>0</v>
          </cell>
          <cell r="C2831">
            <v>0</v>
          </cell>
          <cell r="D2831">
            <v>0</v>
          </cell>
        </row>
        <row r="2832">
          <cell r="A2832">
            <v>0</v>
          </cell>
          <cell r="B2832">
            <v>28982</v>
          </cell>
          <cell r="C2832">
            <v>445322</v>
          </cell>
          <cell r="D2832">
            <v>445322</v>
          </cell>
        </row>
        <row r="2833">
          <cell r="A2833">
            <v>0</v>
          </cell>
          <cell r="B2833">
            <v>-88053</v>
          </cell>
          <cell r="C2833">
            <v>-2681059</v>
          </cell>
          <cell r="D2833">
            <v>-2681059</v>
          </cell>
        </row>
        <row r="2834">
          <cell r="A2834">
            <v>0</v>
          </cell>
          <cell r="B2834">
            <v>154517</v>
          </cell>
          <cell r="C2834">
            <v>1764730</v>
          </cell>
          <cell r="D2834">
            <v>1764730</v>
          </cell>
        </row>
        <row r="2835">
          <cell r="A2835">
            <v>0</v>
          </cell>
          <cell r="B2835">
            <v>0</v>
          </cell>
          <cell r="C2835">
            <v>0</v>
          </cell>
          <cell r="D2835">
            <v>0</v>
          </cell>
        </row>
        <row r="2836">
          <cell r="A2836">
            <v>0</v>
          </cell>
          <cell r="B2836">
            <v>0</v>
          </cell>
          <cell r="C2836">
            <v>0</v>
          </cell>
          <cell r="D2836">
            <v>0</v>
          </cell>
        </row>
        <row r="2837">
          <cell r="A2837">
            <v>0</v>
          </cell>
          <cell r="B2837">
            <v>0</v>
          </cell>
          <cell r="C2837">
            <v>-56</v>
          </cell>
          <cell r="D2837">
            <v>-56</v>
          </cell>
        </row>
        <row r="2838">
          <cell r="B2838">
            <v>9289</v>
          </cell>
          <cell r="C2838">
            <v>127773</v>
          </cell>
          <cell r="D2838">
            <v>127773</v>
          </cell>
        </row>
        <row r="2839">
          <cell r="A2839">
            <v>0</v>
          </cell>
          <cell r="B2839">
            <v>13170</v>
          </cell>
          <cell r="C2839">
            <v>192146</v>
          </cell>
          <cell r="D2839">
            <v>192146</v>
          </cell>
        </row>
        <row r="2840">
          <cell r="A2840">
            <v>0</v>
          </cell>
          <cell r="B2840">
            <v>36333</v>
          </cell>
          <cell r="C2840">
            <v>-108999</v>
          </cell>
          <cell r="D2840">
            <v>-108999</v>
          </cell>
        </row>
        <row r="2841">
          <cell r="A2841">
            <v>0</v>
          </cell>
          <cell r="B2841">
            <v>648</v>
          </cell>
          <cell r="C2841">
            <v>12155</v>
          </cell>
          <cell r="D2841">
            <v>12155</v>
          </cell>
        </row>
        <row r="2842">
          <cell r="A2842">
            <v>0</v>
          </cell>
          <cell r="B2842">
            <v>68</v>
          </cell>
          <cell r="C2842">
            <v>882</v>
          </cell>
          <cell r="D2842">
            <v>882</v>
          </cell>
        </row>
        <row r="2843">
          <cell r="A2843">
            <v>0</v>
          </cell>
          <cell r="B2843">
            <v>177189</v>
          </cell>
          <cell r="C2843">
            <v>1918516</v>
          </cell>
          <cell r="D2843">
            <v>1918516</v>
          </cell>
        </row>
        <row r="2844">
          <cell r="A2844">
            <v>0</v>
          </cell>
          <cell r="B2844">
            <v>74653</v>
          </cell>
          <cell r="C2844">
            <v>572711</v>
          </cell>
          <cell r="D2844">
            <v>572711</v>
          </cell>
        </row>
        <row r="2845">
          <cell r="A2845">
            <v>0</v>
          </cell>
          <cell r="B2845">
            <v>85840</v>
          </cell>
          <cell r="C2845">
            <v>1442451</v>
          </cell>
          <cell r="D2845">
            <v>1442451</v>
          </cell>
        </row>
        <row r="2846">
          <cell r="A2846">
            <v>0</v>
          </cell>
          <cell r="B2846">
            <v>2731</v>
          </cell>
          <cell r="C2846">
            <v>79404</v>
          </cell>
          <cell r="D2846">
            <v>79404</v>
          </cell>
        </row>
        <row r="2847">
          <cell r="A2847">
            <v>0</v>
          </cell>
          <cell r="B2847">
            <v>-7599</v>
          </cell>
          <cell r="C2847">
            <v>-114667</v>
          </cell>
          <cell r="D2847">
            <v>-114667</v>
          </cell>
        </row>
        <row r="2848">
          <cell r="A2848">
            <v>0</v>
          </cell>
          <cell r="B2848">
            <v>-245402</v>
          </cell>
          <cell r="C2848">
            <v>-1671522</v>
          </cell>
          <cell r="D2848">
            <v>-1671522</v>
          </cell>
        </row>
        <row r="2849">
          <cell r="A2849">
            <v>0</v>
          </cell>
          <cell r="B2849">
            <v>-521513</v>
          </cell>
          <cell r="C2849">
            <v>-6420512</v>
          </cell>
          <cell r="D2849">
            <v>-6420512</v>
          </cell>
        </row>
        <row r="2850">
          <cell r="A2850">
            <v>0</v>
          </cell>
          <cell r="B2850">
            <v>-34556</v>
          </cell>
          <cell r="C2850">
            <v>-995989</v>
          </cell>
          <cell r="D2850">
            <v>-995989</v>
          </cell>
        </row>
        <row r="2851">
          <cell r="A2851">
            <v>0</v>
          </cell>
          <cell r="B2851">
            <v>-266917</v>
          </cell>
          <cell r="C2851">
            <v>-1343577</v>
          </cell>
          <cell r="D2851">
            <v>-1343577</v>
          </cell>
        </row>
        <row r="2852">
          <cell r="A2852">
            <v>0</v>
          </cell>
          <cell r="B2852">
            <v>822258</v>
          </cell>
          <cell r="C2852">
            <v>9405373</v>
          </cell>
          <cell r="D2852">
            <v>9405373</v>
          </cell>
        </row>
        <row r="2853">
          <cell r="A2853">
            <v>0</v>
          </cell>
          <cell r="B2853">
            <v>1202202</v>
          </cell>
          <cell r="C2853">
            <v>3842310</v>
          </cell>
          <cell r="D2853">
            <v>3842310</v>
          </cell>
        </row>
        <row r="2854">
          <cell r="A2854">
            <v>0</v>
          </cell>
          <cell r="B2854">
            <v>0</v>
          </cell>
          <cell r="C2854">
            <v>133315</v>
          </cell>
          <cell r="D2854">
            <v>133315</v>
          </cell>
        </row>
        <row r="2855">
          <cell r="A2855">
            <v>0</v>
          </cell>
          <cell r="B2855">
            <v>191250</v>
          </cell>
          <cell r="C2855">
            <v>582311</v>
          </cell>
          <cell r="D2855">
            <v>582311</v>
          </cell>
        </row>
        <row r="2856">
          <cell r="A2856">
            <v>0</v>
          </cell>
          <cell r="B2856">
            <v>0</v>
          </cell>
          <cell r="C2856">
            <v>0</v>
          </cell>
          <cell r="D2856">
            <v>0</v>
          </cell>
        </row>
        <row r="2857">
          <cell r="A2857">
            <v>0</v>
          </cell>
          <cell r="B2857">
            <v>-39197</v>
          </cell>
          <cell r="C2857">
            <v>111395</v>
          </cell>
          <cell r="D2857">
            <v>111395</v>
          </cell>
        </row>
        <row r="2858">
          <cell r="A2858">
            <v>0</v>
          </cell>
          <cell r="B2858">
            <v>75</v>
          </cell>
          <cell r="C2858">
            <v>219624</v>
          </cell>
          <cell r="D2858">
            <v>219624</v>
          </cell>
        </row>
        <row r="2859">
          <cell r="A2859">
            <v>0</v>
          </cell>
          <cell r="B2859">
            <v>99756</v>
          </cell>
          <cell r="C2859">
            <v>1218939</v>
          </cell>
          <cell r="D2859">
            <v>1218939</v>
          </cell>
        </row>
        <row r="2860">
          <cell r="A2860">
            <v>0</v>
          </cell>
          <cell r="B2860">
            <v>8425</v>
          </cell>
          <cell r="C2860">
            <v>-372</v>
          </cell>
          <cell r="D2860">
            <v>-372</v>
          </cell>
        </row>
        <row r="2861">
          <cell r="A2861">
            <v>0</v>
          </cell>
          <cell r="B2861">
            <v>2835</v>
          </cell>
          <cell r="C2861">
            <v>65510</v>
          </cell>
          <cell r="D2861">
            <v>65510</v>
          </cell>
        </row>
        <row r="2862">
          <cell r="A2862">
            <v>0</v>
          </cell>
          <cell r="B2862">
            <v>142396</v>
          </cell>
          <cell r="C2862">
            <v>577927</v>
          </cell>
          <cell r="D2862">
            <v>577927</v>
          </cell>
        </row>
        <row r="2863">
          <cell r="A2863">
            <v>0</v>
          </cell>
          <cell r="B2863">
            <v>329889</v>
          </cell>
          <cell r="C2863">
            <v>5529563</v>
          </cell>
          <cell r="D2863">
            <v>5529563</v>
          </cell>
        </row>
        <row r="2864">
          <cell r="A2864">
            <v>0</v>
          </cell>
          <cell r="B2864">
            <v>2393324</v>
          </cell>
          <cell r="C2864">
            <v>32162889</v>
          </cell>
          <cell r="D2864">
            <v>32162889</v>
          </cell>
        </row>
        <row r="2865">
          <cell r="A2865">
            <v>0</v>
          </cell>
          <cell r="B2865">
            <v>7271</v>
          </cell>
          <cell r="C2865">
            <v>15228</v>
          </cell>
          <cell r="D2865">
            <v>15228</v>
          </cell>
        </row>
        <row r="2866">
          <cell r="A2866">
            <v>0</v>
          </cell>
          <cell r="B2866">
            <v>843</v>
          </cell>
          <cell r="C2866">
            <v>64282</v>
          </cell>
          <cell r="D2866">
            <v>64282</v>
          </cell>
        </row>
        <row r="2867">
          <cell r="A2867">
            <v>0</v>
          </cell>
          <cell r="B2867">
            <v>0</v>
          </cell>
          <cell r="C2867">
            <v>0</v>
          </cell>
          <cell r="D2867">
            <v>0</v>
          </cell>
        </row>
        <row r="2868">
          <cell r="A2868">
            <v>0</v>
          </cell>
          <cell r="B2868">
            <v>0</v>
          </cell>
          <cell r="C2868">
            <v>0</v>
          </cell>
          <cell r="D2868">
            <v>0</v>
          </cell>
        </row>
        <row r="2869">
          <cell r="A2869">
            <v>0</v>
          </cell>
          <cell r="B2869">
            <v>-5638</v>
          </cell>
          <cell r="C2869">
            <v>-145335</v>
          </cell>
          <cell r="D2869">
            <v>-145335</v>
          </cell>
        </row>
        <row r="2870">
          <cell r="A2870">
            <v>0</v>
          </cell>
          <cell r="B2870">
            <v>2083333</v>
          </cell>
          <cell r="C2870">
            <v>21249876</v>
          </cell>
          <cell r="D2870">
            <v>21249876</v>
          </cell>
        </row>
        <row r="2871">
          <cell r="A2871">
            <v>0</v>
          </cell>
          <cell r="B2871">
            <v>-2083333</v>
          </cell>
          <cell r="C2871">
            <v>-21250000</v>
          </cell>
          <cell r="D2871">
            <v>-21250000</v>
          </cell>
        </row>
        <row r="2872">
          <cell r="A2872">
            <v>0</v>
          </cell>
          <cell r="B2872">
            <v>0</v>
          </cell>
          <cell r="C2872">
            <v>0</v>
          </cell>
          <cell r="D2872">
            <v>0</v>
          </cell>
        </row>
        <row r="2873">
          <cell r="A2873">
            <v>0</v>
          </cell>
          <cell r="B2873">
            <v>0</v>
          </cell>
          <cell r="C2873">
            <v>0</v>
          </cell>
          <cell r="D2873">
            <v>0</v>
          </cell>
        </row>
        <row r="2874">
          <cell r="A2874">
            <v>0</v>
          </cell>
          <cell r="B2874">
            <v>0</v>
          </cell>
          <cell r="C2874">
            <v>0</v>
          </cell>
          <cell r="D2874">
            <v>0</v>
          </cell>
        </row>
        <row r="2875">
          <cell r="A2875">
            <v>0</v>
          </cell>
          <cell r="B2875">
            <v>0</v>
          </cell>
          <cell r="C2875">
            <v>0</v>
          </cell>
          <cell r="D2875">
            <v>0</v>
          </cell>
        </row>
        <row r="2876">
          <cell r="A2876">
            <v>0</v>
          </cell>
          <cell r="B2876">
            <v>0</v>
          </cell>
          <cell r="C2876">
            <v>0</v>
          </cell>
          <cell r="D2876">
            <v>0</v>
          </cell>
        </row>
        <row r="2877">
          <cell r="A2877">
            <v>0</v>
          </cell>
          <cell r="B2877">
            <v>0</v>
          </cell>
          <cell r="C2877">
            <v>-11</v>
          </cell>
          <cell r="D2877">
            <v>-11</v>
          </cell>
        </row>
        <row r="2878">
          <cell r="A2878">
            <v>0</v>
          </cell>
          <cell r="B2878">
            <v>-18756</v>
          </cell>
          <cell r="C2878">
            <v>-807718</v>
          </cell>
          <cell r="D2878">
            <v>-807718</v>
          </cell>
        </row>
        <row r="2879">
          <cell r="A2879">
            <v>0</v>
          </cell>
          <cell r="B2879">
            <v>1405930</v>
          </cell>
          <cell r="C2879">
            <v>7707376</v>
          </cell>
          <cell r="D2879">
            <v>7707376</v>
          </cell>
        </row>
        <row r="2880">
          <cell r="A2880">
            <v>0</v>
          </cell>
          <cell r="B2880">
            <v>0</v>
          </cell>
          <cell r="C2880">
            <v>0</v>
          </cell>
          <cell r="D2880">
            <v>0</v>
          </cell>
        </row>
        <row r="2881">
          <cell r="A2881">
            <v>0</v>
          </cell>
          <cell r="B2881">
            <v>0</v>
          </cell>
          <cell r="C2881">
            <v>0</v>
          </cell>
          <cell r="D2881">
            <v>0</v>
          </cell>
        </row>
        <row r="2882">
          <cell r="A2882">
            <v>0</v>
          </cell>
          <cell r="B2882">
            <v>0</v>
          </cell>
          <cell r="C2882">
            <v>0</v>
          </cell>
          <cell r="D2882">
            <v>0</v>
          </cell>
        </row>
        <row r="2883">
          <cell r="A2883">
            <v>0</v>
          </cell>
          <cell r="B2883">
            <v>0</v>
          </cell>
          <cell r="C2883">
            <v>0</v>
          </cell>
          <cell r="D2883">
            <v>0</v>
          </cell>
        </row>
        <row r="2884">
          <cell r="A2884">
            <v>0</v>
          </cell>
          <cell r="B2884">
            <v>527015</v>
          </cell>
          <cell r="C2884">
            <v>11362376</v>
          </cell>
          <cell r="D2884">
            <v>11362376</v>
          </cell>
        </row>
        <row r="2885">
          <cell r="A2885">
            <v>6790802</v>
          </cell>
          <cell r="B2885">
            <v>0</v>
          </cell>
          <cell r="C2885">
            <v>0</v>
          </cell>
          <cell r="D2885">
            <v>0</v>
          </cell>
        </row>
        <row r="2886">
          <cell r="A2886">
            <v>0</v>
          </cell>
          <cell r="B2886">
            <v>0</v>
          </cell>
          <cell r="C2886">
            <v>0</v>
          </cell>
          <cell r="D2886">
            <v>0</v>
          </cell>
        </row>
        <row r="2887">
          <cell r="A2887">
            <v>0</v>
          </cell>
          <cell r="B2887">
            <v>0</v>
          </cell>
          <cell r="C2887">
            <v>0</v>
          </cell>
          <cell r="D2887">
            <v>0</v>
          </cell>
        </row>
        <row r="2888">
          <cell r="A2888">
            <v>0</v>
          </cell>
          <cell r="B2888">
            <v>-66</v>
          </cell>
          <cell r="C2888">
            <v>-5406</v>
          </cell>
          <cell r="D2888">
            <v>-5406</v>
          </cell>
        </row>
        <row r="2889">
          <cell r="A2889">
            <v>0</v>
          </cell>
          <cell r="B2889">
            <v>-2372515</v>
          </cell>
          <cell r="C2889">
            <v>-29667067</v>
          </cell>
          <cell r="D2889">
            <v>-29667067</v>
          </cell>
        </row>
        <row r="2890">
          <cell r="A2890">
            <v>0</v>
          </cell>
          <cell r="B2890">
            <v>0</v>
          </cell>
          <cell r="C2890">
            <v>0</v>
          </cell>
          <cell r="D2890">
            <v>0</v>
          </cell>
        </row>
        <row r="2891">
          <cell r="A2891">
            <v>0</v>
          </cell>
          <cell r="B2891">
            <v>0</v>
          </cell>
          <cell r="C2891">
            <v>-12</v>
          </cell>
          <cell r="D2891">
            <v>-12</v>
          </cell>
        </row>
        <row r="2892">
          <cell r="A2892">
            <v>0</v>
          </cell>
          <cell r="B2892">
            <v>-477</v>
          </cell>
          <cell r="C2892">
            <v>-1431</v>
          </cell>
          <cell r="D2892">
            <v>-1431</v>
          </cell>
        </row>
        <row r="2893">
          <cell r="A2893">
            <v>0</v>
          </cell>
          <cell r="B2893">
            <v>-10765</v>
          </cell>
          <cell r="C2893">
            <v>-178190</v>
          </cell>
          <cell r="D2893">
            <v>-178190</v>
          </cell>
        </row>
        <row r="2894">
          <cell r="A2894">
            <v>0</v>
          </cell>
          <cell r="B2894">
            <v>-5177</v>
          </cell>
          <cell r="C2894">
            <v>-97895</v>
          </cell>
          <cell r="D2894">
            <v>-97895</v>
          </cell>
        </row>
        <row r="2895">
          <cell r="A2895">
            <v>0</v>
          </cell>
          <cell r="B2895">
            <v>-1288</v>
          </cell>
          <cell r="C2895">
            <v>-15008</v>
          </cell>
          <cell r="D2895">
            <v>-15008</v>
          </cell>
        </row>
        <row r="2896">
          <cell r="A2896">
            <v>0</v>
          </cell>
          <cell r="B2896">
            <v>-85717</v>
          </cell>
          <cell r="C2896">
            <v>-523559</v>
          </cell>
          <cell r="D2896">
            <v>-523559</v>
          </cell>
        </row>
        <row r="2897">
          <cell r="A2897">
            <v>0</v>
          </cell>
          <cell r="B2897">
            <v>-2205</v>
          </cell>
          <cell r="C2897">
            <v>-98652</v>
          </cell>
          <cell r="D2897">
            <v>-98652</v>
          </cell>
        </row>
        <row r="2898">
          <cell r="B2898">
            <v>-64371</v>
          </cell>
          <cell r="C2898">
            <v>-718703</v>
          </cell>
          <cell r="D2898">
            <v>-718703</v>
          </cell>
        </row>
        <row r="2899">
          <cell r="A2899">
            <v>0</v>
          </cell>
          <cell r="B2899">
            <v>0</v>
          </cell>
          <cell r="C2899">
            <v>-5153805</v>
          </cell>
          <cell r="D2899">
            <v>-5153805</v>
          </cell>
        </row>
        <row r="2900">
          <cell r="A2900">
            <v>0</v>
          </cell>
          <cell r="B2900">
            <v>78004</v>
          </cell>
          <cell r="C2900">
            <v>912190</v>
          </cell>
          <cell r="D2900">
            <v>912190</v>
          </cell>
        </row>
        <row r="2901">
          <cell r="A2901">
            <v>0</v>
          </cell>
          <cell r="B2901">
            <v>0</v>
          </cell>
          <cell r="C2901">
            <v>0</v>
          </cell>
          <cell r="D2901">
            <v>0</v>
          </cell>
        </row>
        <row r="2902">
          <cell r="A2902">
            <v>0</v>
          </cell>
          <cell r="B2902">
            <v>0</v>
          </cell>
          <cell r="C2902">
            <v>0</v>
          </cell>
          <cell r="D2902">
            <v>0</v>
          </cell>
        </row>
        <row r="2903">
          <cell r="A2903">
            <v>0</v>
          </cell>
          <cell r="B2903">
            <v>348506</v>
          </cell>
          <cell r="C2903">
            <v>4182070</v>
          </cell>
          <cell r="D2903">
            <v>4182070</v>
          </cell>
        </row>
        <row r="2904">
          <cell r="A2904">
            <v>0</v>
          </cell>
          <cell r="B2904">
            <v>0</v>
          </cell>
          <cell r="C2904">
            <v>0</v>
          </cell>
          <cell r="D2904">
            <v>0</v>
          </cell>
        </row>
        <row r="2905">
          <cell r="A2905">
            <v>0</v>
          </cell>
          <cell r="B2905">
            <v>0</v>
          </cell>
          <cell r="C2905">
            <v>0</v>
          </cell>
          <cell r="D2905">
            <v>0</v>
          </cell>
        </row>
        <row r="2906">
          <cell r="A2906">
            <v>6900070</v>
          </cell>
          <cell r="B2906">
            <v>96715</v>
          </cell>
          <cell r="C2906">
            <v>1409119</v>
          </cell>
          <cell r="D2906">
            <v>1409119</v>
          </cell>
        </row>
        <row r="2907">
          <cell r="A2907">
            <v>6900080</v>
          </cell>
          <cell r="B2907">
            <v>14511</v>
          </cell>
          <cell r="C2907">
            <v>175454</v>
          </cell>
          <cell r="D2907">
            <v>175454</v>
          </cell>
        </row>
        <row r="2908">
          <cell r="A2908">
            <v>0</v>
          </cell>
          <cell r="B2908">
            <v>2963</v>
          </cell>
          <cell r="C2908">
            <v>-7371</v>
          </cell>
          <cell r="D2908">
            <v>-7371</v>
          </cell>
        </row>
        <row r="2909">
          <cell r="A2909">
            <v>0</v>
          </cell>
          <cell r="B2909">
            <v>1989123</v>
          </cell>
          <cell r="C2909">
            <v>14270338</v>
          </cell>
          <cell r="D2909">
            <v>14270338</v>
          </cell>
        </row>
        <row r="2910">
          <cell r="A2910">
            <v>0</v>
          </cell>
          <cell r="B2910">
            <v>-1593615</v>
          </cell>
          <cell r="C2910">
            <v>-10744136</v>
          </cell>
          <cell r="D2910">
            <v>-10744136</v>
          </cell>
        </row>
        <row r="2911">
          <cell r="A2911">
            <v>0</v>
          </cell>
          <cell r="B2911">
            <v>-395508</v>
          </cell>
          <cell r="C2911">
            <v>-3584944</v>
          </cell>
          <cell r="D2911">
            <v>-3584944</v>
          </cell>
        </row>
        <row r="2913">
          <cell r="A2913">
            <v>0</v>
          </cell>
          <cell r="B2913">
            <v>0</v>
          </cell>
          <cell r="C2913">
            <v>0</v>
          </cell>
          <cell r="D2913">
            <v>0</v>
          </cell>
        </row>
        <row r="2914">
          <cell r="A2914">
            <v>0</v>
          </cell>
          <cell r="B2914">
            <v>62273</v>
          </cell>
          <cell r="C2914">
            <v>747279</v>
          </cell>
          <cell r="D2914">
            <v>747279</v>
          </cell>
        </row>
        <row r="2915">
          <cell r="A2915">
            <v>0</v>
          </cell>
          <cell r="B2915">
            <v>954670</v>
          </cell>
          <cell r="C2915">
            <v>6848980</v>
          </cell>
          <cell r="D2915">
            <v>6848980</v>
          </cell>
        </row>
        <row r="2916">
          <cell r="A2916">
            <v>0</v>
          </cell>
          <cell r="B2916">
            <v>0</v>
          </cell>
          <cell r="C2916">
            <v>0</v>
          </cell>
          <cell r="D2916">
            <v>0</v>
          </cell>
        </row>
        <row r="2917">
          <cell r="A2917">
            <v>0</v>
          </cell>
          <cell r="B2917">
            <v>0</v>
          </cell>
          <cell r="C2917">
            <v>0</v>
          </cell>
          <cell r="D2917">
            <v>0</v>
          </cell>
        </row>
        <row r="2918">
          <cell r="A2918">
            <v>0</v>
          </cell>
          <cell r="B2918">
            <v>-954670</v>
          </cell>
          <cell r="C2918">
            <v>-6848980</v>
          </cell>
          <cell r="D2918">
            <v>-6848980</v>
          </cell>
        </row>
        <row r="2919">
          <cell r="A2919">
            <v>0</v>
          </cell>
          <cell r="B2919">
            <v>15835</v>
          </cell>
          <cell r="C2919">
            <v>77997</v>
          </cell>
          <cell r="D2919">
            <v>77997</v>
          </cell>
        </row>
        <row r="2920">
          <cell r="A2920">
            <v>8000410</v>
          </cell>
          <cell r="B2920">
            <v>-7867900</v>
          </cell>
          <cell r="C2920">
            <v>-1080852</v>
          </cell>
          <cell r="D2920">
            <v>-1080852</v>
          </cell>
        </row>
        <row r="2921">
          <cell r="A2921">
            <v>0</v>
          </cell>
          <cell r="B2921">
            <v>0</v>
          </cell>
          <cell r="C2921">
            <v>0</v>
          </cell>
          <cell r="D2921">
            <v>0</v>
          </cell>
        </row>
        <row r="2922">
          <cell r="A2922">
            <v>0</v>
          </cell>
          <cell r="B2922">
            <v>-1330934</v>
          </cell>
          <cell r="C2922">
            <v>-11754749</v>
          </cell>
          <cell r="D2922">
            <v>-11754749</v>
          </cell>
        </row>
        <row r="2923">
          <cell r="A2923">
            <v>0</v>
          </cell>
          <cell r="B2923">
            <v>3448</v>
          </cell>
          <cell r="C2923">
            <v>5019578</v>
          </cell>
          <cell r="D2923">
            <v>5019578</v>
          </cell>
        </row>
        <row r="2924">
          <cell r="B2924">
            <v>-18390</v>
          </cell>
          <cell r="C2924">
            <v>-145962</v>
          </cell>
          <cell r="D2924">
            <v>-145962</v>
          </cell>
        </row>
        <row r="2925">
          <cell r="A2925">
            <v>0</v>
          </cell>
          <cell r="B2925">
            <v>-1064</v>
          </cell>
          <cell r="C2925">
            <v>-48</v>
          </cell>
          <cell r="D2925">
            <v>-48</v>
          </cell>
        </row>
        <row r="2926">
          <cell r="A2926">
            <v>0</v>
          </cell>
          <cell r="B2926">
            <v>0</v>
          </cell>
          <cell r="C2926">
            <v>0</v>
          </cell>
          <cell r="D2926">
            <v>0</v>
          </cell>
        </row>
        <row r="2927">
          <cell r="A2927">
            <v>0</v>
          </cell>
          <cell r="B2927">
            <v>0</v>
          </cell>
          <cell r="C2927">
            <v>0</v>
          </cell>
          <cell r="D2927">
            <v>0</v>
          </cell>
        </row>
        <row r="2928">
          <cell r="A2928">
            <v>0</v>
          </cell>
          <cell r="B2928">
            <v>-679251</v>
          </cell>
          <cell r="C2928">
            <v>12010863</v>
          </cell>
          <cell r="D2928">
            <v>12010863</v>
          </cell>
        </row>
        <row r="2929">
          <cell r="A2929">
            <v>0</v>
          </cell>
          <cell r="B2929">
            <v>-839038</v>
          </cell>
          <cell r="C2929">
            <v>9988180</v>
          </cell>
          <cell r="D2929">
            <v>9988180</v>
          </cell>
        </row>
        <row r="2930">
          <cell r="A2930">
            <v>0</v>
          </cell>
          <cell r="B2930">
            <v>-33311</v>
          </cell>
          <cell r="C2930">
            <v>-802365</v>
          </cell>
          <cell r="D2930">
            <v>-802365</v>
          </cell>
        </row>
        <row r="2931">
          <cell r="A2931">
            <v>0</v>
          </cell>
          <cell r="B2931">
            <v>-34797</v>
          </cell>
          <cell r="C2931">
            <v>-1211514</v>
          </cell>
          <cell r="D2931">
            <v>-1211514</v>
          </cell>
        </row>
        <row r="2932">
          <cell r="A2932">
            <v>0</v>
          </cell>
          <cell r="B2932">
            <v>-84124</v>
          </cell>
          <cell r="C2932">
            <v>3186223</v>
          </cell>
          <cell r="D2932">
            <v>3186223</v>
          </cell>
        </row>
        <row r="2933">
          <cell r="A2933">
            <v>0</v>
          </cell>
          <cell r="B2933">
            <v>-36274</v>
          </cell>
          <cell r="C2933">
            <v>2620359</v>
          </cell>
          <cell r="D2933">
            <v>2620359</v>
          </cell>
        </row>
        <row r="2934">
          <cell r="A2934">
            <v>0</v>
          </cell>
          <cell r="B2934">
            <v>-69584</v>
          </cell>
          <cell r="C2934">
            <v>2183714</v>
          </cell>
          <cell r="D2934">
            <v>2183714</v>
          </cell>
        </row>
        <row r="2935">
          <cell r="A2935">
            <v>0</v>
          </cell>
          <cell r="B2935">
            <v>-85711</v>
          </cell>
          <cell r="C2935">
            <v>-243091</v>
          </cell>
          <cell r="D2935">
            <v>-243091</v>
          </cell>
        </row>
        <row r="2936">
          <cell r="A2936">
            <v>0</v>
          </cell>
          <cell r="B2936">
            <v>-17867</v>
          </cell>
          <cell r="C2936">
            <v>-56100</v>
          </cell>
          <cell r="D2936">
            <v>-56100</v>
          </cell>
        </row>
        <row r="2937">
          <cell r="A2937">
            <v>0</v>
          </cell>
          <cell r="B2937">
            <v>0</v>
          </cell>
          <cell r="C2937">
            <v>5153805</v>
          </cell>
          <cell r="D2937">
            <v>5153805</v>
          </cell>
        </row>
        <row r="2938">
          <cell r="A2938">
            <v>0</v>
          </cell>
          <cell r="B2938">
            <v>-45017</v>
          </cell>
          <cell r="C2938">
            <v>-108413</v>
          </cell>
          <cell r="D2938">
            <v>-108413</v>
          </cell>
        </row>
        <row r="2939">
          <cell r="A2939">
            <v>0</v>
          </cell>
          <cell r="B2939">
            <v>-42884</v>
          </cell>
          <cell r="C2939">
            <v>-121406</v>
          </cell>
          <cell r="D2939">
            <v>-121406</v>
          </cell>
        </row>
        <row r="2940">
          <cell r="A2940">
            <v>0</v>
          </cell>
          <cell r="B2940">
            <v>-40671</v>
          </cell>
          <cell r="C2940">
            <v>-170208</v>
          </cell>
          <cell r="D2940">
            <v>-170208</v>
          </cell>
        </row>
        <row r="2941">
          <cell r="A2941">
            <v>0</v>
          </cell>
          <cell r="B2941">
            <v>0</v>
          </cell>
          <cell r="C2941">
            <v>0</v>
          </cell>
          <cell r="D2941">
            <v>0</v>
          </cell>
        </row>
        <row r="2942">
          <cell r="A2942">
            <v>49998</v>
          </cell>
          <cell r="B2942">
            <v>0</v>
          </cell>
          <cell r="C2942">
            <v>316009113</v>
          </cell>
          <cell r="D2942">
            <v>316009113</v>
          </cell>
        </row>
        <row r="2943">
          <cell r="A2943">
            <v>49999</v>
          </cell>
          <cell r="B2943">
            <v>20652527</v>
          </cell>
          <cell r="C2943">
            <v>13223993</v>
          </cell>
          <cell r="D2943">
            <v>13223993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1"/>
      <sheetName val="A-2"/>
      <sheetName val="A-3"/>
      <sheetName val="A-4"/>
      <sheetName val="A-5"/>
      <sheetName val="B-1"/>
      <sheetName val="B-2"/>
      <sheetName val="B-3"/>
      <sheetName val="B-4"/>
      <sheetName val="B-5"/>
      <sheetName val="B-6"/>
      <sheetName val="B-7"/>
      <sheetName val="B-8"/>
      <sheetName val="B-9"/>
      <sheetName val="B-10"/>
      <sheetName val="B-11"/>
      <sheetName val="B-12"/>
      <sheetName val="B-13"/>
      <sheetName val="B-14"/>
      <sheetName val="B-15"/>
      <sheetName val="B-16"/>
      <sheetName val="B-17"/>
      <sheetName val="B-18"/>
      <sheetName val="B-19"/>
      <sheetName val="B-20"/>
      <sheetName val="B-21"/>
      <sheetName val="B-22"/>
      <sheetName val="B-23"/>
      <sheetName val="B-24"/>
      <sheetName val="B-25"/>
      <sheetName val="C-1"/>
      <sheetName val="C-2"/>
      <sheetName val="C-3"/>
      <sheetName val="C-4"/>
      <sheetName val="C-5"/>
      <sheetName val="C-6"/>
      <sheetName val="C-7"/>
      <sheetName val="C-8"/>
      <sheetName val="C-9"/>
      <sheetName val="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
      <sheetName val="C-33"/>
      <sheetName val="C-34"/>
      <sheetName val="C-35"/>
      <sheetName val="C-36"/>
      <sheetName val="C-37"/>
      <sheetName val="C-38"/>
      <sheetName val="C-39"/>
      <sheetName val="C-40"/>
      <sheetName val="C-41"/>
      <sheetName val="C-42"/>
      <sheetName val="C-43"/>
      <sheetName val="C-44"/>
      <sheetName val="D-1a"/>
      <sheetName val="D-1b"/>
      <sheetName val="D-2"/>
      <sheetName val="D-3"/>
      <sheetName val="D-4a"/>
      <sheetName val="D-4b"/>
      <sheetName val="D-5"/>
      <sheetName val="D-6"/>
      <sheetName val="D-7"/>
      <sheetName val="D-8"/>
      <sheetName val="D-9"/>
    </sheetNames>
    <sheetDataSet>
      <sheetData sheetId="0">
        <row r="5">
          <cell r="B5" t="str">
            <v>080666-EI</v>
          </cell>
        </row>
        <row r="8">
          <cell r="B8" t="str">
            <v>Projected Test Year Ended 12/31/2008</v>
          </cell>
        </row>
        <row r="9">
          <cell r="B9" t="str">
            <v>Projected Prior Year Ended 12/31/2007</v>
          </cell>
        </row>
        <row r="10">
          <cell r="B10" t="str">
            <v>Historical Prior Year Ended 12/31/2006</v>
          </cell>
        </row>
        <row r="11">
          <cell r="B11" t="str">
            <v>Witness: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6442-9C64-4818-8504-3FA5498F1526}">
  <sheetPr codeName="Sheet4">
    <tabColor rgb="FF99FF99"/>
    <pageSetUpPr fitToPage="1"/>
  </sheetPr>
  <dimension ref="B2:P77"/>
  <sheetViews>
    <sheetView tabSelected="1" zoomScale="70" zoomScaleNormal="70" workbookViewId="0"/>
  </sheetViews>
  <sheetFormatPr defaultColWidth="8.85546875" defaultRowHeight="15"/>
  <cols>
    <col min="1" max="1" width="8.85546875" style="25"/>
    <col min="2" max="2" width="39" style="25" customWidth="1"/>
    <col min="3" max="3" width="2.5703125" style="25" customWidth="1"/>
    <col min="4" max="4" width="17.5703125" style="25" customWidth="1"/>
    <col min="5" max="5" width="3.85546875" style="25" customWidth="1"/>
    <col min="6" max="6" width="17.5703125" style="25" customWidth="1"/>
    <col min="7" max="7" width="4.42578125" style="25" customWidth="1"/>
    <col min="8" max="8" width="17.5703125" style="25" customWidth="1"/>
    <col min="9" max="9" width="2.5703125" style="25" customWidth="1"/>
    <col min="10" max="10" width="19.5703125" style="25" customWidth="1"/>
    <col min="11" max="11" width="2.5703125" style="25" customWidth="1"/>
    <col min="12" max="12" width="17.5703125" style="25" customWidth="1"/>
    <col min="13" max="14" width="8.85546875" style="25"/>
    <col min="15" max="15" width="22.85546875" style="25" bestFit="1" customWidth="1"/>
    <col min="16" max="16" width="8.42578125" style="1" customWidth="1"/>
    <col min="17" max="18" width="8.85546875" style="25"/>
    <col min="19" max="19" width="12.140625" style="25" bestFit="1" customWidth="1"/>
    <col min="20" max="16384" width="8.85546875" style="25"/>
  </cols>
  <sheetData>
    <row r="2" spans="2:16" s="33" customFormat="1" ht="15.75">
      <c r="B2" s="9" t="s">
        <v>29</v>
      </c>
      <c r="C2" s="9"/>
      <c r="D2" s="9"/>
      <c r="E2" s="56"/>
      <c r="F2" s="9"/>
      <c r="G2" s="9"/>
      <c r="H2" s="9"/>
      <c r="I2" s="9"/>
      <c r="J2" s="9"/>
      <c r="K2" s="9"/>
      <c r="L2" s="11" t="s">
        <v>30</v>
      </c>
      <c r="P2" s="82"/>
    </row>
    <row r="3" spans="2:16" s="33" customFormat="1" ht="15.75">
      <c r="B3" s="9" t="s">
        <v>31</v>
      </c>
      <c r="C3" s="9"/>
      <c r="D3" s="9"/>
      <c r="E3" s="56"/>
      <c r="F3" s="9"/>
      <c r="G3" s="9"/>
      <c r="H3" s="9"/>
      <c r="I3" s="9"/>
      <c r="J3" s="9"/>
      <c r="K3" s="9"/>
      <c r="L3" s="9"/>
      <c r="P3" s="82"/>
    </row>
    <row r="4" spans="2:16" s="33" customFormat="1" ht="15.75">
      <c r="B4" s="13" t="s">
        <v>279</v>
      </c>
      <c r="C4" s="9"/>
      <c r="D4" s="9"/>
      <c r="E4" s="56"/>
      <c r="F4" s="9"/>
      <c r="G4" s="9"/>
      <c r="H4" s="9"/>
      <c r="I4" s="9"/>
      <c r="J4" s="9"/>
      <c r="K4" s="9"/>
      <c r="L4" s="9"/>
      <c r="P4" s="82"/>
    </row>
    <row r="5" spans="2:16" ht="15.75">
      <c r="B5" s="12"/>
      <c r="C5" s="12"/>
      <c r="D5" s="12"/>
      <c r="E5" s="47"/>
      <c r="F5" s="16" t="s">
        <v>17</v>
      </c>
      <c r="G5" s="12"/>
      <c r="H5" s="12"/>
      <c r="I5" s="12"/>
      <c r="J5" s="12"/>
      <c r="K5" s="12"/>
      <c r="L5" s="12"/>
    </row>
    <row r="6" spans="2:16" ht="15.75">
      <c r="B6" s="12"/>
      <c r="C6" s="12"/>
      <c r="D6" s="27" t="s">
        <v>32</v>
      </c>
      <c r="E6" s="47"/>
      <c r="F6" s="27" t="s">
        <v>33</v>
      </c>
      <c r="G6" s="12"/>
      <c r="H6" s="27" t="s">
        <v>34</v>
      </c>
      <c r="I6" s="12"/>
      <c r="J6" s="27" t="s">
        <v>35</v>
      </c>
      <c r="K6" s="12"/>
      <c r="L6" s="27" t="s">
        <v>36</v>
      </c>
    </row>
    <row r="7" spans="2:16" ht="15.75">
      <c r="B7" s="12"/>
      <c r="C7" s="12"/>
      <c r="D7" s="16" t="s">
        <v>20</v>
      </c>
      <c r="E7" s="47"/>
      <c r="F7" s="16" t="s">
        <v>37</v>
      </c>
      <c r="G7" s="12"/>
      <c r="H7" s="16" t="s">
        <v>37</v>
      </c>
      <c r="I7" s="12"/>
      <c r="J7" s="16" t="s">
        <v>38</v>
      </c>
      <c r="K7" s="12"/>
      <c r="L7" s="16" t="s">
        <v>38</v>
      </c>
    </row>
    <row r="8" spans="2:16" ht="15.75">
      <c r="B8" s="12" t="s">
        <v>39</v>
      </c>
      <c r="C8" s="12"/>
      <c r="D8" s="16" t="s">
        <v>40</v>
      </c>
      <c r="E8" s="47"/>
      <c r="F8" s="16" t="s">
        <v>2</v>
      </c>
      <c r="G8" s="12"/>
      <c r="H8" s="16" t="s">
        <v>41</v>
      </c>
      <c r="I8" s="12"/>
      <c r="J8" s="16" t="s">
        <v>2</v>
      </c>
      <c r="K8" s="12"/>
      <c r="L8" s="16" t="s">
        <v>41</v>
      </c>
    </row>
    <row r="9" spans="2:16" ht="15.75">
      <c r="B9" s="12" t="s">
        <v>42</v>
      </c>
      <c r="C9" s="12"/>
      <c r="D9" s="17" t="s">
        <v>22</v>
      </c>
      <c r="E9" s="47"/>
      <c r="F9" s="17" t="s">
        <v>22</v>
      </c>
      <c r="G9" s="12"/>
      <c r="H9" s="17" t="s">
        <v>22</v>
      </c>
      <c r="I9" s="12"/>
      <c r="J9" s="17" t="s">
        <v>22</v>
      </c>
      <c r="K9" s="12"/>
      <c r="L9" s="17" t="s">
        <v>22</v>
      </c>
    </row>
    <row r="10" spans="2:16" ht="15.75">
      <c r="B10" s="17" t="s">
        <v>22</v>
      </c>
      <c r="C10" s="12"/>
      <c r="D10" s="12"/>
      <c r="E10" s="47"/>
      <c r="F10" s="12"/>
      <c r="G10" s="12"/>
      <c r="H10" s="12"/>
      <c r="I10" s="12"/>
      <c r="J10" s="12"/>
      <c r="K10" s="12"/>
      <c r="L10" s="12"/>
    </row>
    <row r="11" spans="2:16" ht="15.75">
      <c r="B11" s="12" t="s">
        <v>43</v>
      </c>
      <c r="C11" s="40" t="s">
        <v>44</v>
      </c>
      <c r="D11" s="12">
        <f>+'2of3'!X16+56989563.3021858</f>
        <v>528446374.32340455</v>
      </c>
      <c r="E11" s="57" t="s">
        <v>45</v>
      </c>
      <c r="F11" s="12">
        <f>+'2of3'!X48-56989563.3021858</f>
        <v>-83621079.929678366</v>
      </c>
      <c r="G11" s="57" t="s">
        <v>46</v>
      </c>
      <c r="H11" s="12">
        <f>+D11+F11</f>
        <v>444825294.39372617</v>
      </c>
      <c r="I11" s="45"/>
      <c r="J11" s="12">
        <f>+'2of3'!X59</f>
        <v>3799621.26834</v>
      </c>
      <c r="K11" s="40" t="s">
        <v>44</v>
      </c>
      <c r="L11" s="12">
        <f>+H11+J11</f>
        <v>448624915.66206616</v>
      </c>
    </row>
    <row r="12" spans="2:16" ht="15.75">
      <c r="B12" s="12"/>
      <c r="C12" s="12"/>
      <c r="D12" s="17" t="s">
        <v>22</v>
      </c>
      <c r="E12" s="47"/>
      <c r="F12" s="17" t="s">
        <v>22</v>
      </c>
      <c r="G12" s="12"/>
      <c r="H12" s="17" t="s">
        <v>22</v>
      </c>
      <c r="I12" s="12"/>
      <c r="J12" s="17" t="s">
        <v>22</v>
      </c>
      <c r="K12" s="12"/>
      <c r="L12" s="17" t="s">
        <v>22</v>
      </c>
    </row>
    <row r="13" spans="2:16" ht="15.75">
      <c r="B13" s="12" t="s">
        <v>47</v>
      </c>
      <c r="C13" s="12"/>
      <c r="D13" s="12">
        <f>+'1of3'!T16</f>
        <v>8686811424</v>
      </c>
      <c r="E13" s="47"/>
      <c r="F13" s="12">
        <f>+'1of3'!T36</f>
        <v>-1537584816.3827336</v>
      </c>
      <c r="G13" s="12"/>
      <c r="H13" s="12">
        <f>+D13+F13</f>
        <v>7149226607.6172667</v>
      </c>
      <c r="I13" s="12"/>
      <c r="J13" s="12">
        <v>0</v>
      </c>
      <c r="K13" s="12"/>
      <c r="L13" s="12">
        <f>+H13+J13</f>
        <v>7149226607.6172667</v>
      </c>
    </row>
    <row r="14" spans="2:16" ht="15.75">
      <c r="B14" s="12"/>
      <c r="C14" s="12"/>
      <c r="D14" s="17" t="s">
        <v>22</v>
      </c>
      <c r="E14" s="47"/>
      <c r="F14" s="17" t="s">
        <v>22</v>
      </c>
      <c r="G14" s="12"/>
      <c r="H14" s="17" t="s">
        <v>22</v>
      </c>
      <c r="I14" s="12"/>
      <c r="J14" s="17" t="s">
        <v>22</v>
      </c>
      <c r="K14" s="12"/>
      <c r="L14" s="17" t="s">
        <v>22</v>
      </c>
    </row>
    <row r="15" spans="2:16" ht="15.75">
      <c r="B15" s="12" t="s">
        <v>48</v>
      </c>
      <c r="C15" s="12"/>
      <c r="D15" s="3">
        <f>+ROUND(D11/D13,4)</f>
        <v>6.08E-2</v>
      </c>
      <c r="E15" s="4"/>
      <c r="F15" s="3"/>
      <c r="G15" s="3"/>
      <c r="H15" s="3">
        <f>+ROUND(H11/H13,4)</f>
        <v>6.2199999999999998E-2</v>
      </c>
      <c r="I15" s="3"/>
      <c r="J15" s="3"/>
      <c r="K15" s="3"/>
      <c r="L15" s="3">
        <f>+ROUND(L11/L13,4)</f>
        <v>6.2799999999999995E-2</v>
      </c>
    </row>
    <row r="16" spans="2:16" ht="15.75">
      <c r="B16" s="12"/>
      <c r="C16" s="12"/>
      <c r="D16" s="17" t="s">
        <v>22</v>
      </c>
      <c r="E16" s="47"/>
      <c r="F16" s="12"/>
      <c r="G16" s="12"/>
      <c r="H16" s="17" t="s">
        <v>22</v>
      </c>
      <c r="I16" s="12"/>
      <c r="J16" s="12"/>
      <c r="K16" s="12"/>
      <c r="L16" s="17" t="s">
        <v>22</v>
      </c>
    </row>
    <row r="17" spans="2:15" ht="15.75">
      <c r="B17" s="41" t="s">
        <v>49</v>
      </c>
      <c r="C17" s="12"/>
      <c r="D17" s="12"/>
      <c r="E17" s="47"/>
      <c r="F17" s="12"/>
      <c r="G17" s="12"/>
      <c r="H17" s="12"/>
      <c r="I17" s="12"/>
      <c r="J17" s="12"/>
      <c r="K17" s="12"/>
      <c r="L17" s="12"/>
    </row>
    <row r="18" spans="2:15" ht="15.75">
      <c r="B18" s="12" t="s">
        <v>50</v>
      </c>
      <c r="C18" s="12"/>
      <c r="D18" s="12"/>
      <c r="E18" s="47"/>
      <c r="F18" s="12"/>
      <c r="G18" s="12"/>
      <c r="H18" s="12"/>
      <c r="I18" s="12"/>
      <c r="J18" s="12"/>
      <c r="K18" s="12"/>
      <c r="L18" s="12"/>
    </row>
    <row r="19" spans="2:15" ht="15.75">
      <c r="B19" s="17" t="s">
        <v>22</v>
      </c>
      <c r="C19" s="12"/>
      <c r="D19" s="12"/>
      <c r="E19" s="47"/>
      <c r="F19" s="12"/>
      <c r="G19" s="12"/>
      <c r="H19" s="12"/>
      <c r="I19" s="12"/>
      <c r="J19" s="12"/>
      <c r="K19" s="12"/>
      <c r="L19" s="12"/>
    </row>
    <row r="20" spans="2:15" ht="15.75">
      <c r="B20" s="12" t="s">
        <v>43</v>
      </c>
      <c r="C20" s="40" t="s">
        <v>44</v>
      </c>
      <c r="D20" s="12">
        <f>+'2of3'!X95+56989563.3021858</f>
        <v>528446374.32340455</v>
      </c>
      <c r="E20" s="57" t="s">
        <v>45</v>
      </c>
      <c r="F20" s="12">
        <f>+'2of3'!X127-56989563.3021858</f>
        <v>-83645524.929678366</v>
      </c>
      <c r="G20" s="57" t="s">
        <v>46</v>
      </c>
      <c r="H20" s="12">
        <f>+D20+F20</f>
        <v>444800849.39372617</v>
      </c>
      <c r="I20" s="45"/>
      <c r="J20" s="12">
        <f>+'2of3'!X138</f>
        <v>3799621.26834</v>
      </c>
      <c r="K20" s="40" t="s">
        <v>44</v>
      </c>
      <c r="L20" s="12">
        <f>+H20+J20</f>
        <v>448600470.66206616</v>
      </c>
      <c r="M20" s="2"/>
    </row>
    <row r="21" spans="2:15" ht="15.75">
      <c r="B21" s="12"/>
      <c r="C21" s="12"/>
      <c r="D21" s="17" t="s">
        <v>22</v>
      </c>
      <c r="E21" s="47"/>
      <c r="F21" s="17" t="s">
        <v>22</v>
      </c>
      <c r="G21" s="12"/>
      <c r="H21" s="17" t="s">
        <v>22</v>
      </c>
      <c r="I21" s="12"/>
      <c r="J21" s="17" t="s">
        <v>22</v>
      </c>
      <c r="K21" s="12"/>
      <c r="L21" s="17" t="s">
        <v>22</v>
      </c>
    </row>
    <row r="22" spans="2:15" ht="15.75">
      <c r="B22" s="12" t="s">
        <v>51</v>
      </c>
      <c r="C22" s="12"/>
      <c r="D22" s="12">
        <f>+'1of3'!T76</f>
        <v>8746477695</v>
      </c>
      <c r="E22" s="47"/>
      <c r="F22" s="12">
        <f>+'1of3'!T96</f>
        <v>-1216927335.1405773</v>
      </c>
      <c r="G22" s="12"/>
      <c r="H22" s="12">
        <f>+D22+F22</f>
        <v>7529550359.8594227</v>
      </c>
      <c r="I22" s="12"/>
      <c r="J22" s="12">
        <v>0</v>
      </c>
      <c r="K22" s="12"/>
      <c r="L22" s="12">
        <f>+H22+J22</f>
        <v>7529550359.8594227</v>
      </c>
    </row>
    <row r="23" spans="2:15" ht="15.75">
      <c r="B23" s="12"/>
      <c r="C23" s="12"/>
      <c r="D23" s="17" t="s">
        <v>22</v>
      </c>
      <c r="E23" s="47"/>
      <c r="F23" s="17" t="s">
        <v>22</v>
      </c>
      <c r="G23" s="12"/>
      <c r="H23" s="17" t="s">
        <v>22</v>
      </c>
      <c r="I23" s="12"/>
      <c r="J23" s="17" t="s">
        <v>22</v>
      </c>
      <c r="K23" s="12"/>
      <c r="L23" s="17" t="s">
        <v>22</v>
      </c>
    </row>
    <row r="24" spans="2:15" ht="15.75">
      <c r="B24" s="12" t="s">
        <v>52</v>
      </c>
      <c r="C24" s="12"/>
      <c r="D24" s="3">
        <f>+ROUND(D20/D22,4)</f>
        <v>6.0400000000000002E-2</v>
      </c>
      <c r="E24" s="4"/>
      <c r="F24" s="3"/>
      <c r="G24" s="3"/>
      <c r="H24" s="3">
        <f>+ROUND(H20/H22,4)</f>
        <v>5.91E-2</v>
      </c>
      <c r="I24" s="3"/>
      <c r="J24" s="3"/>
      <c r="K24" s="3"/>
      <c r="L24" s="3">
        <f>+ROUND(L20/L22,4)</f>
        <v>5.96E-2</v>
      </c>
    </row>
    <row r="25" spans="2:15" ht="15.75">
      <c r="B25" s="12"/>
      <c r="C25" s="12"/>
      <c r="D25" s="17" t="s">
        <v>22</v>
      </c>
      <c r="E25" s="47"/>
      <c r="F25" s="12"/>
      <c r="G25" s="12"/>
      <c r="H25" s="17" t="s">
        <v>22</v>
      </c>
      <c r="I25" s="12"/>
      <c r="J25" s="12"/>
      <c r="K25" s="12"/>
      <c r="L25" s="17" t="s">
        <v>22</v>
      </c>
    </row>
    <row r="26" spans="2:15" ht="15.75">
      <c r="B26" s="47"/>
      <c r="C26" s="47"/>
      <c r="D26" s="47"/>
      <c r="E26" s="47"/>
      <c r="F26" s="12"/>
      <c r="G26" s="12"/>
      <c r="H26" s="12"/>
      <c r="I26" s="12"/>
      <c r="J26" s="12"/>
      <c r="K26" s="12"/>
      <c r="L26" s="12"/>
    </row>
    <row r="27" spans="2:15" ht="15.75">
      <c r="B27" s="12" t="s">
        <v>282</v>
      </c>
      <c r="C27" s="12"/>
      <c r="D27" s="39"/>
      <c r="E27" s="47"/>
      <c r="F27" s="12"/>
      <c r="G27" s="12"/>
      <c r="H27" s="12"/>
      <c r="I27" s="12"/>
      <c r="J27" s="12"/>
      <c r="K27" s="12"/>
      <c r="L27" s="30"/>
      <c r="O27" s="1"/>
    </row>
    <row r="28" spans="2:15" ht="15.75">
      <c r="B28" s="41" t="s">
        <v>53</v>
      </c>
      <c r="C28" s="12"/>
      <c r="D28" s="12"/>
      <c r="E28" s="47"/>
      <c r="F28" s="58"/>
      <c r="G28" s="30"/>
      <c r="H28" s="12"/>
      <c r="I28" s="30"/>
      <c r="J28" s="12"/>
      <c r="K28" s="30"/>
      <c r="L28" s="30"/>
      <c r="O28" s="1"/>
    </row>
    <row r="29" spans="2:15" ht="15.75">
      <c r="B29" s="52"/>
      <c r="C29" s="52"/>
      <c r="D29" s="73">
        <v>17506416.683139391</v>
      </c>
      <c r="E29" s="74"/>
      <c r="F29" s="73">
        <v>39483146.619046442</v>
      </c>
      <c r="G29" s="59"/>
      <c r="H29" s="60">
        <v>21042127</v>
      </c>
      <c r="I29" s="59"/>
      <c r="J29" s="60">
        <v>21119318</v>
      </c>
      <c r="K29" s="61"/>
      <c r="L29" s="61"/>
      <c r="O29" s="1"/>
    </row>
    <row r="30" spans="2:15" ht="15.75">
      <c r="B30" s="47"/>
      <c r="C30" s="47"/>
      <c r="D30" s="47"/>
      <c r="E30" s="47"/>
      <c r="F30" s="12"/>
      <c r="G30" s="12"/>
      <c r="H30" s="12"/>
      <c r="I30" s="12"/>
      <c r="J30" s="12"/>
      <c r="K30" s="12"/>
      <c r="L30" s="12"/>
      <c r="O30" s="1"/>
    </row>
    <row r="31" spans="2:15" ht="15.75">
      <c r="B31" s="12" t="s">
        <v>54</v>
      </c>
      <c r="C31" s="12"/>
      <c r="D31" s="12"/>
      <c r="E31" s="47"/>
      <c r="F31" s="12"/>
      <c r="G31" s="12"/>
      <c r="H31" s="12"/>
      <c r="I31" s="12"/>
      <c r="J31" s="12"/>
      <c r="K31" s="12"/>
      <c r="L31" s="12"/>
    </row>
    <row r="32" spans="2:15" ht="15.75">
      <c r="B32" s="12" t="s">
        <v>55</v>
      </c>
      <c r="C32" s="12"/>
      <c r="D32" s="12"/>
      <c r="E32" s="47"/>
      <c r="F32" s="12"/>
      <c r="G32" s="12"/>
      <c r="H32" s="12"/>
      <c r="I32" s="12"/>
      <c r="J32" s="12"/>
      <c r="K32" s="12"/>
      <c r="L32" s="12"/>
      <c r="O32" s="12"/>
    </row>
    <row r="33" spans="2:15" ht="15.75">
      <c r="B33" s="12" t="s">
        <v>56</v>
      </c>
      <c r="C33" s="12"/>
      <c r="D33" s="12"/>
      <c r="E33" s="47"/>
      <c r="F33" s="12"/>
      <c r="G33" s="12"/>
      <c r="H33" s="12"/>
      <c r="I33" s="12"/>
      <c r="J33" s="12"/>
      <c r="K33" s="12"/>
      <c r="L33" s="12"/>
    </row>
    <row r="34" spans="2:15" ht="15.75">
      <c r="B34" s="17" t="s">
        <v>22</v>
      </c>
      <c r="C34" s="12"/>
      <c r="D34" s="12"/>
      <c r="E34" s="47"/>
      <c r="F34" s="12"/>
      <c r="G34" s="12"/>
      <c r="H34" s="12"/>
      <c r="I34" s="12"/>
      <c r="J34" s="12"/>
      <c r="K34" s="12"/>
      <c r="L34" s="12"/>
      <c r="O34" s="62"/>
    </row>
    <row r="35" spans="2:15" ht="15.75">
      <c r="B35" s="12" t="s">
        <v>57</v>
      </c>
      <c r="C35" s="12"/>
      <c r="D35" s="19">
        <f>+'4'!R27</f>
        <v>5.84</v>
      </c>
      <c r="E35" s="12" t="s">
        <v>58</v>
      </c>
      <c r="F35" s="12"/>
      <c r="G35" s="12"/>
      <c r="H35" s="12"/>
      <c r="I35" s="12"/>
      <c r="J35" s="12"/>
      <c r="K35" s="12"/>
      <c r="L35" s="12"/>
    </row>
    <row r="36" spans="2:15" ht="15.75">
      <c r="B36" s="12"/>
      <c r="C36" s="12"/>
      <c r="D36" s="20" t="s">
        <v>22</v>
      </c>
      <c r="E36" s="12"/>
      <c r="F36" s="12"/>
      <c r="G36" s="12"/>
      <c r="H36" s="12"/>
      <c r="I36" s="12"/>
      <c r="J36" s="12"/>
      <c r="K36" s="12"/>
      <c r="L36" s="12"/>
    </row>
    <row r="37" spans="2:15" ht="15.75">
      <c r="B37" s="12" t="s">
        <v>59</v>
      </c>
      <c r="C37" s="12"/>
      <c r="D37" s="19">
        <f>+'4'!V27</f>
        <v>6.2793058998332123</v>
      </c>
      <c r="E37" s="12" t="s">
        <v>58</v>
      </c>
      <c r="F37" s="12"/>
      <c r="G37" s="12"/>
      <c r="H37" s="12"/>
      <c r="I37" s="12"/>
      <c r="J37" s="12"/>
      <c r="K37" s="12"/>
      <c r="L37" s="12"/>
    </row>
    <row r="38" spans="2:15" ht="15.75">
      <c r="B38" s="12"/>
      <c r="C38" s="12"/>
      <c r="D38" s="20" t="s">
        <v>22</v>
      </c>
      <c r="E38" s="12"/>
      <c r="F38" s="12"/>
      <c r="G38" s="12"/>
      <c r="H38" s="12"/>
      <c r="I38" s="12"/>
      <c r="J38" s="12"/>
      <c r="K38" s="12"/>
      <c r="L38" s="12"/>
    </row>
    <row r="39" spans="2:15" ht="15.75">
      <c r="B39" s="12" t="s">
        <v>60</v>
      </c>
      <c r="C39" s="12"/>
      <c r="D39" s="19">
        <f>+'4'!Z27</f>
        <v>6.7600000000000007</v>
      </c>
      <c r="E39" s="12" t="s">
        <v>58</v>
      </c>
      <c r="F39" s="12"/>
      <c r="G39" s="12"/>
      <c r="H39" s="12"/>
      <c r="I39" s="12"/>
      <c r="J39" s="12"/>
      <c r="K39" s="12"/>
      <c r="L39" s="12"/>
    </row>
    <row r="40" spans="2:15" ht="15.75">
      <c r="B40" s="12"/>
      <c r="C40" s="12"/>
      <c r="D40" s="20" t="s">
        <v>22</v>
      </c>
      <c r="E40" s="12"/>
      <c r="F40" s="12"/>
      <c r="G40" s="12"/>
      <c r="H40" s="12"/>
      <c r="I40" s="12"/>
      <c r="J40" s="12"/>
      <c r="K40" s="12"/>
      <c r="L40" s="12"/>
    </row>
    <row r="41" spans="2:15" ht="15.75">
      <c r="B41" s="47"/>
      <c r="C41" s="47"/>
      <c r="D41" s="63"/>
      <c r="E41" s="12"/>
      <c r="F41" s="12"/>
      <c r="G41" s="12"/>
      <c r="H41" s="12"/>
      <c r="I41" s="12"/>
      <c r="J41" s="12"/>
      <c r="K41" s="12"/>
      <c r="L41" s="12"/>
    </row>
    <row r="42" spans="2:15" ht="15.75">
      <c r="B42" s="12" t="s">
        <v>61</v>
      </c>
      <c r="C42" s="12"/>
      <c r="D42" s="19"/>
      <c r="E42" s="12"/>
      <c r="F42" s="12"/>
      <c r="G42" s="12"/>
      <c r="H42" s="12"/>
      <c r="I42" s="12"/>
      <c r="J42" s="12"/>
      <c r="K42" s="12"/>
      <c r="L42" s="12"/>
    </row>
    <row r="43" spans="2:15" ht="15.75">
      <c r="B43" s="17" t="s">
        <v>22</v>
      </c>
      <c r="C43" s="12"/>
      <c r="D43" s="19"/>
      <c r="E43" s="12"/>
      <c r="F43" s="12"/>
      <c r="G43" s="12"/>
      <c r="H43" s="12"/>
      <c r="I43" s="12"/>
      <c r="J43" s="12"/>
      <c r="K43" s="12"/>
      <c r="L43" s="12"/>
    </row>
    <row r="44" spans="2:15" ht="15.75">
      <c r="B44" s="12" t="s">
        <v>62</v>
      </c>
      <c r="C44" s="12"/>
      <c r="D44" s="19">
        <f>+'5'!F20</f>
        <v>4.6100000000000003</v>
      </c>
      <c r="E44" s="64"/>
      <c r="F44" s="41" t="s">
        <v>63</v>
      </c>
      <c r="G44" s="12"/>
      <c r="H44" s="12"/>
      <c r="I44" s="12"/>
      <c r="J44" s="12"/>
      <c r="K44" s="12"/>
      <c r="L44" s="12"/>
    </row>
    <row r="45" spans="2:15" ht="15.75">
      <c r="B45" s="12"/>
      <c r="C45" s="12"/>
      <c r="D45" s="20" t="s">
        <v>22</v>
      </c>
      <c r="E45" s="12"/>
      <c r="F45" s="12"/>
      <c r="G45" s="12"/>
      <c r="H45" s="12"/>
      <c r="I45" s="12"/>
      <c r="J45" s="12"/>
      <c r="K45" s="12"/>
      <c r="L45" s="12"/>
    </row>
    <row r="46" spans="2:15" ht="15.75">
      <c r="B46" s="12" t="s">
        <v>64</v>
      </c>
      <c r="C46" s="12"/>
      <c r="D46" s="19">
        <f>+'5'!F33</f>
        <v>4.16</v>
      </c>
      <c r="E46" s="12"/>
      <c r="F46" s="41" t="s">
        <v>63</v>
      </c>
      <c r="G46" s="12"/>
      <c r="H46" s="12"/>
      <c r="I46" s="12"/>
      <c r="J46" s="12"/>
      <c r="K46" s="12"/>
      <c r="L46" s="12"/>
    </row>
    <row r="47" spans="2:15" ht="15.75">
      <c r="B47" s="12"/>
      <c r="C47" s="12"/>
      <c r="D47" s="20" t="s">
        <v>22</v>
      </c>
      <c r="E47" s="12"/>
      <c r="F47" s="12"/>
      <c r="G47" s="12"/>
      <c r="H47" s="12"/>
      <c r="I47" s="12"/>
      <c r="J47" s="12"/>
      <c r="K47" s="12"/>
      <c r="L47" s="12"/>
    </row>
    <row r="48" spans="2:15" ht="15.75">
      <c r="B48" s="12" t="s">
        <v>65</v>
      </c>
      <c r="C48" s="12"/>
      <c r="D48" s="19">
        <f>+'5'!F51*100</f>
        <v>13.291527219538981</v>
      </c>
      <c r="E48" s="12" t="s">
        <v>58</v>
      </c>
      <c r="F48" s="41" t="s">
        <v>63</v>
      </c>
      <c r="G48" s="12"/>
      <c r="H48" s="12"/>
      <c r="I48" s="12"/>
      <c r="J48" s="12"/>
      <c r="K48" s="12"/>
      <c r="L48" s="12"/>
    </row>
    <row r="49" spans="2:12" ht="15.75">
      <c r="B49" s="12"/>
      <c r="C49" s="12"/>
      <c r="D49" s="20" t="s">
        <v>22</v>
      </c>
      <c r="E49" s="12"/>
      <c r="F49" s="12"/>
      <c r="G49" s="12"/>
      <c r="H49" s="12"/>
      <c r="I49" s="12"/>
      <c r="J49" s="12"/>
      <c r="K49" s="12"/>
      <c r="L49" s="12"/>
    </row>
    <row r="50" spans="2:12" ht="15.75">
      <c r="B50" s="12" t="s">
        <v>66</v>
      </c>
      <c r="C50" s="12"/>
      <c r="D50" s="19">
        <f>+'5'!L25*100</f>
        <v>57.85</v>
      </c>
      <c r="E50" s="12" t="s">
        <v>58</v>
      </c>
      <c r="F50" s="41" t="s">
        <v>63</v>
      </c>
      <c r="G50" s="12"/>
      <c r="H50" s="12"/>
      <c r="I50" s="12"/>
      <c r="J50" s="12"/>
      <c r="K50" s="12"/>
      <c r="L50" s="12"/>
    </row>
    <row r="51" spans="2:12" ht="15.75">
      <c r="B51" s="12"/>
      <c r="C51" s="12"/>
      <c r="D51" s="20" t="s">
        <v>22</v>
      </c>
      <c r="E51" s="12"/>
      <c r="F51" s="12"/>
      <c r="G51" s="12"/>
      <c r="H51" s="12"/>
      <c r="I51" s="12"/>
      <c r="J51" s="12"/>
      <c r="K51" s="12"/>
      <c r="L51" s="12"/>
    </row>
    <row r="52" spans="2:12" ht="15.75">
      <c r="B52" s="12" t="s">
        <v>67</v>
      </c>
      <c r="C52" s="12"/>
      <c r="D52" s="19">
        <f>+'5'!L39*100</f>
        <v>40.89737554111769</v>
      </c>
      <c r="E52" s="12" t="s">
        <v>58</v>
      </c>
      <c r="F52" s="12" t="s">
        <v>68</v>
      </c>
      <c r="G52" s="12"/>
      <c r="H52" s="12"/>
      <c r="I52" s="12"/>
      <c r="J52" s="12"/>
      <c r="K52" s="12"/>
      <c r="L52" s="12"/>
    </row>
    <row r="53" spans="2:12" ht="15.75">
      <c r="B53" s="12"/>
      <c r="C53" s="12"/>
      <c r="D53" s="20" t="s">
        <v>22</v>
      </c>
      <c r="E53" s="12"/>
      <c r="F53" s="12"/>
      <c r="G53" s="12"/>
      <c r="H53" s="12"/>
      <c r="I53" s="12"/>
      <c r="J53" s="12"/>
      <c r="K53" s="12"/>
      <c r="L53" s="12"/>
    </row>
    <row r="54" spans="2:12" ht="15.75">
      <c r="B54" s="12" t="s">
        <v>69</v>
      </c>
      <c r="C54" s="12"/>
      <c r="D54" s="19">
        <f>+'5'!L41*100</f>
        <v>5.1026244588823007</v>
      </c>
      <c r="E54" s="12" t="s">
        <v>58</v>
      </c>
      <c r="F54" s="12" t="s">
        <v>68</v>
      </c>
      <c r="G54" s="12"/>
      <c r="H54" s="12"/>
      <c r="I54" s="12"/>
      <c r="J54" s="12"/>
      <c r="K54" s="12"/>
      <c r="L54" s="12"/>
    </row>
    <row r="55" spans="2:12" ht="15.75">
      <c r="B55" s="12"/>
      <c r="C55" s="12"/>
      <c r="D55" s="20" t="s">
        <v>22</v>
      </c>
      <c r="E55" s="12"/>
      <c r="F55" s="12"/>
      <c r="G55" s="12"/>
      <c r="H55" s="12"/>
      <c r="I55" s="12"/>
      <c r="J55" s="12"/>
      <c r="K55" s="12"/>
      <c r="L55" s="12"/>
    </row>
    <row r="56" spans="2:12" ht="15.75">
      <c r="B56" s="41" t="s">
        <v>70</v>
      </c>
      <c r="C56" s="12"/>
      <c r="D56" s="19">
        <f>+'5'!L62*100</f>
        <v>10.07</v>
      </c>
      <c r="E56" s="12" t="s">
        <v>58</v>
      </c>
      <c r="F56" s="12" t="s">
        <v>68</v>
      </c>
      <c r="G56" s="12"/>
      <c r="H56" s="12"/>
      <c r="I56" s="12"/>
      <c r="J56" s="69" t="s">
        <v>27</v>
      </c>
      <c r="K56" s="12"/>
      <c r="L56" s="3">
        <f>+'5'!N62</f>
        <v>9.4500000000000001E-2</v>
      </c>
    </row>
    <row r="57" spans="2:12" ht="15.75">
      <c r="B57" s="41"/>
      <c r="C57" s="12"/>
      <c r="D57" s="20" t="s">
        <v>22</v>
      </c>
      <c r="E57" s="12"/>
      <c r="F57" s="12"/>
      <c r="G57" s="12"/>
      <c r="H57" s="12"/>
      <c r="I57" s="12"/>
      <c r="J57" s="41"/>
      <c r="K57" s="12"/>
      <c r="L57" s="20" t="s">
        <v>22</v>
      </c>
    </row>
    <row r="58" spans="2:12" ht="15.75">
      <c r="B58" s="41" t="s">
        <v>280</v>
      </c>
      <c r="C58" s="12"/>
      <c r="D58" s="19">
        <f>'5'!L83*100</f>
        <v>10.199999999999999</v>
      </c>
      <c r="E58" s="12" t="s">
        <v>58</v>
      </c>
      <c r="F58" s="12" t="s">
        <v>276</v>
      </c>
      <c r="G58" s="12"/>
      <c r="H58" s="12"/>
      <c r="I58" s="12"/>
      <c r="J58" s="69" t="s">
        <v>281</v>
      </c>
      <c r="K58" s="12"/>
      <c r="L58" s="3">
        <f>'5'!N83</f>
        <v>9.5699999999999993E-2</v>
      </c>
    </row>
    <row r="59" spans="2:12" ht="15.75">
      <c r="B59" s="41"/>
      <c r="C59" s="12"/>
      <c r="D59" s="20" t="s">
        <v>22</v>
      </c>
      <c r="E59" s="12"/>
      <c r="F59" s="12"/>
      <c r="G59" s="12"/>
      <c r="H59" s="12"/>
      <c r="I59" s="12"/>
      <c r="J59" s="41"/>
      <c r="K59" s="12"/>
      <c r="L59" s="20" t="s">
        <v>22</v>
      </c>
    </row>
    <row r="60" spans="2:12" ht="15.75">
      <c r="B60" s="41"/>
      <c r="C60" s="12"/>
      <c r="D60" s="19"/>
      <c r="E60" s="12"/>
      <c r="F60" s="12"/>
      <c r="G60" s="12"/>
      <c r="H60" s="12"/>
      <c r="I60" s="12"/>
      <c r="J60" s="41"/>
      <c r="K60" s="12"/>
      <c r="L60" s="3"/>
    </row>
    <row r="61" spans="2:12" ht="15.75">
      <c r="B61" s="12"/>
      <c r="C61" s="12"/>
      <c r="D61" s="20"/>
      <c r="E61" s="47"/>
      <c r="F61" s="12"/>
      <c r="G61" s="12"/>
      <c r="H61" s="12"/>
      <c r="I61" s="12"/>
      <c r="J61" s="12"/>
      <c r="K61" s="12"/>
      <c r="L61" s="17"/>
    </row>
    <row r="62" spans="2:12" ht="15.75">
      <c r="B62" s="24" t="s">
        <v>71</v>
      </c>
      <c r="C62" s="12"/>
      <c r="D62" s="12"/>
      <c r="E62" s="47"/>
      <c r="F62" s="12"/>
      <c r="G62" s="12"/>
      <c r="H62" s="12"/>
      <c r="I62" s="12"/>
      <c r="J62" s="12"/>
      <c r="K62" s="12"/>
      <c r="L62" s="12"/>
    </row>
    <row r="63" spans="2:12" ht="15.75">
      <c r="B63" s="24" t="s">
        <v>267</v>
      </c>
      <c r="C63" s="47"/>
      <c r="D63" s="47"/>
      <c r="E63" s="47"/>
      <c r="F63" s="12"/>
      <c r="G63" s="12"/>
      <c r="H63" s="12"/>
      <c r="I63" s="12"/>
      <c r="J63" s="12"/>
      <c r="K63" s="12"/>
      <c r="L63" s="12"/>
    </row>
    <row r="64" spans="2:12" ht="15.75">
      <c r="B64" s="24" t="s">
        <v>268</v>
      </c>
      <c r="C64" s="12"/>
      <c r="D64" s="12"/>
      <c r="E64" s="47"/>
      <c r="F64" s="12"/>
      <c r="G64" s="12"/>
      <c r="H64" s="12"/>
      <c r="I64" s="12"/>
      <c r="J64" s="12"/>
      <c r="K64" s="12"/>
      <c r="L64" s="12"/>
    </row>
    <row r="65" spans="2:12" ht="15.75">
      <c r="B65" s="24" t="s">
        <v>72</v>
      </c>
      <c r="C65" s="12"/>
      <c r="D65" s="12"/>
      <c r="E65" s="47"/>
      <c r="F65" s="12"/>
      <c r="G65" s="12"/>
      <c r="H65" s="12"/>
      <c r="I65" s="12"/>
      <c r="J65" s="12"/>
      <c r="K65" s="12"/>
      <c r="L65" s="12"/>
    </row>
    <row r="66" spans="2:12" ht="15.75">
      <c r="B66" s="12"/>
      <c r="C66" s="12"/>
      <c r="D66" s="12"/>
      <c r="E66" s="47"/>
      <c r="F66" s="12"/>
      <c r="G66" s="12"/>
      <c r="H66" s="12"/>
      <c r="I66" s="12"/>
      <c r="J66" s="12"/>
      <c r="K66" s="12"/>
      <c r="L66" s="52"/>
    </row>
    <row r="67" spans="2:12" ht="15.75">
      <c r="B67" s="65"/>
      <c r="C67" s="65"/>
      <c r="D67" s="65"/>
      <c r="E67" s="66"/>
      <c r="F67" s="65"/>
      <c r="G67" s="65"/>
      <c r="H67" s="65"/>
      <c r="I67" s="65"/>
      <c r="J67" s="65"/>
      <c r="K67" s="65"/>
      <c r="L67" s="12"/>
    </row>
    <row r="68" spans="2:12" ht="15.75">
      <c r="B68" s="24" t="s">
        <v>73</v>
      </c>
      <c r="C68" s="12"/>
      <c r="D68" s="12"/>
      <c r="E68" s="47"/>
      <c r="F68" s="12"/>
      <c r="G68" s="12"/>
      <c r="H68" s="12"/>
      <c r="I68" s="12"/>
      <c r="J68" s="12"/>
      <c r="K68" s="12"/>
      <c r="L68" s="12"/>
    </row>
    <row r="69" spans="2:12" ht="15.75">
      <c r="B69" s="12"/>
      <c r="C69" s="12"/>
      <c r="D69" s="12"/>
      <c r="E69" s="47"/>
      <c r="F69" s="12"/>
      <c r="G69" s="12"/>
      <c r="H69" s="12"/>
      <c r="I69" s="12"/>
      <c r="J69" s="12"/>
      <c r="K69" s="12"/>
      <c r="L69" s="12"/>
    </row>
    <row r="70" spans="2:12" ht="15.75">
      <c r="B70" s="24" t="s">
        <v>74</v>
      </c>
      <c r="C70" s="12"/>
      <c r="D70" s="12"/>
      <c r="E70" s="47"/>
      <c r="F70" s="12"/>
      <c r="G70" s="12"/>
      <c r="H70" s="12"/>
      <c r="I70" s="12"/>
      <c r="J70" s="12"/>
      <c r="K70" s="12"/>
      <c r="L70" s="12"/>
    </row>
    <row r="71" spans="2:12" ht="15.75">
      <c r="B71" s="24" t="s">
        <v>75</v>
      </c>
      <c r="C71" s="12"/>
      <c r="D71" s="12"/>
      <c r="E71" s="47"/>
      <c r="F71" s="12"/>
      <c r="G71" s="12"/>
      <c r="H71" s="12"/>
      <c r="I71" s="12"/>
      <c r="J71" s="12"/>
      <c r="K71" s="12"/>
      <c r="L71" s="12"/>
    </row>
    <row r="72" spans="2:12" ht="15.75">
      <c r="B72" s="12"/>
      <c r="C72" s="12"/>
      <c r="D72" s="12"/>
      <c r="E72" s="47"/>
      <c r="F72" s="12"/>
      <c r="G72" s="12"/>
      <c r="H72" s="12"/>
      <c r="I72" s="12"/>
      <c r="J72" s="12"/>
      <c r="K72" s="12"/>
      <c r="L72" s="12"/>
    </row>
    <row r="73" spans="2:12" ht="15.75">
      <c r="B73" s="12"/>
      <c r="C73" s="12"/>
      <c r="D73" s="12"/>
      <c r="E73" s="47"/>
      <c r="F73" s="12"/>
      <c r="G73" s="12"/>
      <c r="H73" s="12"/>
      <c r="I73" s="12"/>
      <c r="J73" s="12"/>
      <c r="K73" s="12"/>
      <c r="L73" s="12"/>
    </row>
    <row r="74" spans="2:12" ht="15.75">
      <c r="B74" s="12"/>
      <c r="C74" s="12"/>
      <c r="D74" s="12"/>
      <c r="E74" s="47"/>
      <c r="F74" s="12"/>
      <c r="G74" s="12"/>
      <c r="H74" s="12"/>
      <c r="I74" s="12"/>
      <c r="J74" s="12"/>
      <c r="K74" s="12"/>
      <c r="L74" s="12"/>
    </row>
    <row r="75" spans="2:12" ht="15.75">
      <c r="B75" s="12"/>
      <c r="C75" s="12"/>
      <c r="D75" s="12"/>
      <c r="E75" s="47"/>
      <c r="F75" s="12"/>
      <c r="G75" s="12"/>
      <c r="H75" s="12"/>
      <c r="I75" s="12"/>
      <c r="J75" s="12"/>
      <c r="K75" s="12"/>
      <c r="L75" s="12"/>
    </row>
    <row r="76" spans="2:12" ht="15.75">
      <c r="B76" s="52"/>
      <c r="C76" s="52"/>
      <c r="D76" s="52"/>
      <c r="E76" s="46"/>
      <c r="F76" s="12"/>
      <c r="G76" s="12"/>
      <c r="H76" s="12"/>
      <c r="I76" s="12"/>
      <c r="J76" s="12"/>
      <c r="K76" s="12"/>
      <c r="L76" s="12"/>
    </row>
    <row r="77" spans="2:12" ht="15.75">
      <c r="B77" s="14" t="s">
        <v>273</v>
      </c>
      <c r="C77" s="14"/>
      <c r="D77" s="14"/>
      <c r="E77" s="67"/>
      <c r="F77" s="12"/>
      <c r="G77" s="12"/>
      <c r="H77" s="68" t="s">
        <v>18</v>
      </c>
      <c r="I77" s="68"/>
      <c r="J77" s="68"/>
      <c r="K77" s="68"/>
      <c r="L77" s="68"/>
    </row>
  </sheetData>
  <printOptions horizontalCentered="1"/>
  <pageMargins left="0.45" right="0.45" top="0.5" bottom="0.5" header="0.3" footer="0.3"/>
  <pageSetup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6046-5F02-4556-8B89-92CE3A1DAC50}">
  <sheetPr codeName="Sheet5">
    <tabColor rgb="FF99FF99"/>
    <pageSetUpPr fitToPage="1"/>
  </sheetPr>
  <dimension ref="B2:AF117"/>
  <sheetViews>
    <sheetView zoomScale="70" zoomScaleNormal="70" workbookViewId="0"/>
  </sheetViews>
  <sheetFormatPr defaultColWidth="8.85546875" defaultRowHeight="15"/>
  <cols>
    <col min="1" max="1" width="8.85546875" style="25"/>
    <col min="2" max="2" width="42.85546875" style="25" customWidth="1"/>
    <col min="3" max="3" width="2.5703125" style="25" customWidth="1"/>
    <col min="4" max="4" width="19.5703125" style="25" customWidth="1"/>
    <col min="5" max="5" width="2.5703125" style="25" customWidth="1"/>
    <col min="6" max="6" width="17.85546875" style="25" customWidth="1"/>
    <col min="7" max="7" width="2.5703125" style="25" customWidth="1"/>
    <col min="8" max="8" width="20.5703125" style="25" customWidth="1"/>
    <col min="9" max="9" width="2.5703125" style="25" customWidth="1"/>
    <col min="10" max="10" width="17.85546875" style="25" customWidth="1"/>
    <col min="11" max="11" width="2.5703125" style="25" customWidth="1"/>
    <col min="12" max="12" width="17.85546875" style="25" customWidth="1"/>
    <col min="13" max="13" width="2.5703125" style="25" customWidth="1"/>
    <col min="14" max="14" width="17.85546875" style="25" customWidth="1"/>
    <col min="15" max="15" width="2.5703125" style="25" customWidth="1"/>
    <col min="16" max="16" width="17.85546875" style="25" customWidth="1"/>
    <col min="17" max="17" width="2.5703125" style="25" customWidth="1"/>
    <col min="18" max="18" width="17.85546875" style="25" customWidth="1"/>
    <col min="19" max="19" width="2.5703125" style="25" customWidth="1"/>
    <col min="20" max="20" width="17.85546875" style="25" customWidth="1"/>
    <col min="21" max="21" width="8.85546875" style="25"/>
    <col min="22" max="22" width="18.42578125" style="25" bestFit="1" customWidth="1"/>
    <col min="23" max="31" width="8.85546875" style="25"/>
    <col min="32" max="32" width="18.42578125" style="25" bestFit="1" customWidth="1"/>
    <col min="33" max="16384" width="8.85546875" style="25"/>
  </cols>
  <sheetData>
    <row r="2" spans="2:32" s="33" customFormat="1" ht="15.75">
      <c r="B2" s="8"/>
      <c r="C2" s="8"/>
      <c r="D2" s="8"/>
      <c r="E2" s="8"/>
      <c r="F2" s="8"/>
      <c r="G2" s="8"/>
      <c r="H2" s="75" t="s">
        <v>270</v>
      </c>
      <c r="I2" s="8"/>
      <c r="K2" s="8"/>
      <c r="L2" s="8"/>
      <c r="M2" s="8"/>
      <c r="N2" s="8"/>
      <c r="O2" s="8"/>
      <c r="P2" s="8"/>
      <c r="Q2" s="8"/>
      <c r="R2" s="8"/>
      <c r="S2" s="8"/>
      <c r="T2" s="72" t="s">
        <v>76</v>
      </c>
    </row>
    <row r="3" spans="2:32" s="33" customFormat="1" ht="15.75">
      <c r="B3" s="8"/>
      <c r="C3" s="8"/>
      <c r="D3" s="8"/>
      <c r="E3" s="8"/>
      <c r="F3" s="8"/>
      <c r="G3" s="8"/>
      <c r="H3" s="75" t="s">
        <v>271</v>
      </c>
      <c r="I3" s="8"/>
      <c r="K3" s="8"/>
      <c r="L3" s="8"/>
      <c r="M3" s="8"/>
      <c r="N3" s="8"/>
      <c r="O3" s="8"/>
      <c r="P3" s="8"/>
      <c r="Q3" s="8"/>
      <c r="R3" s="8"/>
      <c r="S3" s="8"/>
      <c r="T3" s="72" t="s">
        <v>77</v>
      </c>
    </row>
    <row r="4" spans="2:32" s="33" customFormat="1" ht="15.75">
      <c r="B4" s="9" t="s">
        <v>25</v>
      </c>
      <c r="C4" s="9"/>
      <c r="D4" s="9"/>
      <c r="E4" s="9"/>
      <c r="F4" s="9"/>
      <c r="G4" s="9"/>
      <c r="H4" s="9"/>
      <c r="I4" s="9"/>
      <c r="J4" s="9"/>
      <c r="K4" s="9"/>
      <c r="L4" s="9"/>
      <c r="M4" s="9"/>
      <c r="N4" s="9"/>
      <c r="O4" s="9"/>
      <c r="P4" s="9"/>
      <c r="Q4" s="9"/>
      <c r="R4" s="9"/>
      <c r="S4" s="9"/>
      <c r="T4" s="9"/>
    </row>
    <row r="5" spans="2:32" s="33" customFormat="1" ht="15.75">
      <c r="B5" s="13" t="str">
        <f>'1'!B4</f>
        <v>April 2022 Filed with Weather Normalization and ROE Trigger Revenues</v>
      </c>
      <c r="C5" s="9"/>
      <c r="D5" s="26"/>
      <c r="E5" s="9"/>
      <c r="F5" s="9"/>
      <c r="G5" s="9"/>
      <c r="H5" s="9"/>
      <c r="I5" s="9"/>
      <c r="J5" s="9"/>
      <c r="K5" s="9"/>
      <c r="L5" s="9"/>
      <c r="M5" s="9"/>
      <c r="N5" s="9"/>
      <c r="O5" s="9"/>
      <c r="P5" s="9"/>
      <c r="Q5" s="9"/>
      <c r="R5" s="9"/>
      <c r="S5" s="9"/>
      <c r="T5" s="9"/>
    </row>
    <row r="6" spans="2:32" ht="15.75">
      <c r="B6" s="12"/>
      <c r="C6" s="12"/>
      <c r="D6" s="39"/>
      <c r="E6" s="12"/>
      <c r="F6" s="39"/>
      <c r="G6" s="12"/>
      <c r="H6" s="39"/>
      <c r="I6" s="16"/>
      <c r="J6" s="39"/>
      <c r="K6" s="12"/>
      <c r="L6" s="39"/>
      <c r="M6" s="12"/>
      <c r="N6" s="39"/>
      <c r="O6" s="12"/>
      <c r="P6" s="39"/>
      <c r="Q6" s="12"/>
      <c r="R6" s="39"/>
      <c r="S6" s="12"/>
      <c r="T6" s="39"/>
    </row>
    <row r="7" spans="2:32" ht="15.75">
      <c r="B7" s="12"/>
      <c r="C7" s="12"/>
      <c r="D7" s="12"/>
      <c r="E7" s="12"/>
      <c r="F7" s="12"/>
      <c r="G7" s="12"/>
      <c r="H7" s="12"/>
      <c r="I7" s="12"/>
      <c r="J7" s="12"/>
      <c r="K7" s="12"/>
      <c r="L7" s="12"/>
      <c r="M7" s="12"/>
      <c r="N7" s="12"/>
      <c r="O7" s="12"/>
      <c r="P7" s="12"/>
      <c r="Q7" s="12"/>
      <c r="R7" s="12"/>
      <c r="S7" s="12"/>
      <c r="T7" s="12"/>
    </row>
    <row r="8" spans="2:32" ht="15.75">
      <c r="B8" s="12"/>
      <c r="C8" s="12"/>
      <c r="D8" s="16" t="s">
        <v>32</v>
      </c>
      <c r="E8" s="12"/>
      <c r="F8" s="16" t="s">
        <v>33</v>
      </c>
      <c r="G8" s="12"/>
      <c r="H8" s="16" t="s">
        <v>34</v>
      </c>
      <c r="I8" s="12"/>
      <c r="J8" s="16" t="s">
        <v>35</v>
      </c>
      <c r="K8" s="12"/>
      <c r="L8" s="16" t="s">
        <v>36</v>
      </c>
      <c r="M8" s="12"/>
      <c r="N8" s="16" t="s">
        <v>78</v>
      </c>
      <c r="O8" s="12"/>
      <c r="P8" s="16" t="s">
        <v>79</v>
      </c>
      <c r="Q8" s="12"/>
      <c r="R8" s="16" t="s">
        <v>80</v>
      </c>
      <c r="S8" s="12"/>
      <c r="T8" s="16" t="s">
        <v>81</v>
      </c>
    </row>
    <row r="9" spans="2:32" ht="15.75">
      <c r="B9" s="12"/>
      <c r="C9" s="12"/>
      <c r="D9" s="16"/>
      <c r="E9" s="16"/>
      <c r="F9" s="16" t="s">
        <v>82</v>
      </c>
      <c r="G9" s="16"/>
      <c r="H9" s="16" t="s">
        <v>28</v>
      </c>
      <c r="I9" s="16"/>
      <c r="J9" s="16"/>
      <c r="K9" s="16"/>
      <c r="L9" s="16" t="s">
        <v>83</v>
      </c>
      <c r="M9" s="16"/>
      <c r="N9" s="16"/>
      <c r="O9" s="12"/>
      <c r="P9" s="12"/>
      <c r="Q9" s="12"/>
      <c r="R9" s="12"/>
      <c r="S9" s="12"/>
      <c r="T9" s="12"/>
    </row>
    <row r="10" spans="2:32" ht="15.75">
      <c r="B10" s="12"/>
      <c r="C10" s="12"/>
      <c r="D10" s="16" t="s">
        <v>84</v>
      </c>
      <c r="E10" s="16"/>
      <c r="F10" s="16" t="s">
        <v>85</v>
      </c>
      <c r="G10" s="16"/>
      <c r="H10" s="16" t="s">
        <v>84</v>
      </c>
      <c r="I10" s="16"/>
      <c r="J10" s="16" t="s">
        <v>86</v>
      </c>
      <c r="K10" s="16"/>
      <c r="L10" s="16" t="s">
        <v>87</v>
      </c>
      <c r="M10" s="16"/>
      <c r="N10" s="16" t="s">
        <v>88</v>
      </c>
      <c r="O10" s="12"/>
      <c r="P10" s="16" t="s">
        <v>28</v>
      </c>
      <c r="Q10" s="12"/>
      <c r="R10" s="16" t="s">
        <v>89</v>
      </c>
      <c r="S10" s="12"/>
      <c r="T10" s="16" t="s">
        <v>19</v>
      </c>
    </row>
    <row r="11" spans="2:32" ht="15.75">
      <c r="B11" s="12"/>
      <c r="C11" s="12"/>
      <c r="D11" s="16" t="s">
        <v>90</v>
      </c>
      <c r="E11" s="16"/>
      <c r="F11" s="16" t="s">
        <v>91</v>
      </c>
      <c r="G11" s="16"/>
      <c r="H11" s="16" t="s">
        <v>90</v>
      </c>
      <c r="I11" s="16"/>
      <c r="J11" s="16" t="s">
        <v>92</v>
      </c>
      <c r="K11" s="16"/>
      <c r="L11" s="16" t="s">
        <v>93</v>
      </c>
      <c r="M11" s="16"/>
      <c r="N11" s="16" t="s">
        <v>94</v>
      </c>
      <c r="O11" s="12"/>
      <c r="P11" s="16" t="s">
        <v>95</v>
      </c>
      <c r="Q11" s="12"/>
      <c r="R11" s="16" t="s">
        <v>96</v>
      </c>
      <c r="S11" s="12"/>
      <c r="T11" s="16" t="s">
        <v>97</v>
      </c>
    </row>
    <row r="12" spans="2:32" ht="15.75">
      <c r="B12" s="12"/>
      <c r="C12" s="12"/>
      <c r="D12" s="17" t="s">
        <v>22</v>
      </c>
      <c r="E12" s="12"/>
      <c r="F12" s="17" t="s">
        <v>22</v>
      </c>
      <c r="G12" s="12"/>
      <c r="H12" s="17" t="s">
        <v>22</v>
      </c>
      <c r="I12" s="12"/>
      <c r="J12" s="17" t="s">
        <v>22</v>
      </c>
      <c r="K12" s="12"/>
      <c r="L12" s="17" t="s">
        <v>22</v>
      </c>
      <c r="M12" s="12"/>
      <c r="N12" s="17" t="s">
        <v>22</v>
      </c>
      <c r="O12" s="12"/>
      <c r="P12" s="17" t="s">
        <v>22</v>
      </c>
      <c r="Q12" s="12"/>
      <c r="R12" s="17" t="s">
        <v>22</v>
      </c>
      <c r="S12" s="12"/>
      <c r="T12" s="17" t="s">
        <v>22</v>
      </c>
    </row>
    <row r="13" spans="2:32" ht="15.75">
      <c r="B13" s="12" t="s">
        <v>98</v>
      </c>
      <c r="C13" s="40" t="s">
        <v>44</v>
      </c>
      <c r="D13" s="12">
        <v>10470854987</v>
      </c>
      <c r="E13" s="40" t="s">
        <v>44</v>
      </c>
      <c r="F13" s="12">
        <v>-3441183305</v>
      </c>
      <c r="G13" s="40" t="s">
        <v>44</v>
      </c>
      <c r="H13" s="35">
        <f>+D13+F13</f>
        <v>7029671682</v>
      </c>
      <c r="I13" s="40" t="s">
        <v>44</v>
      </c>
      <c r="J13" s="12">
        <v>55256047</v>
      </c>
      <c r="K13" s="40" t="s">
        <v>44</v>
      </c>
      <c r="L13" s="12">
        <v>1383365563</v>
      </c>
      <c r="M13" s="40" t="s">
        <v>44</v>
      </c>
      <c r="N13" s="12">
        <v>0</v>
      </c>
      <c r="O13" s="40" t="s">
        <v>44</v>
      </c>
      <c r="P13" s="12">
        <f>+SUM(H13:N13)</f>
        <v>8468293292</v>
      </c>
      <c r="Q13" s="40" t="s">
        <v>44</v>
      </c>
      <c r="R13" s="12">
        <v>290763885.60307693</v>
      </c>
      <c r="S13" s="40" t="s">
        <v>44</v>
      </c>
      <c r="T13" s="12">
        <f>+P13+R13</f>
        <v>8759057177.6030769</v>
      </c>
      <c r="AF13" s="1"/>
    </row>
    <row r="14" spans="2:32" ht="15.75">
      <c r="B14" s="12"/>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row>
    <row r="15" spans="2:32" ht="15.75">
      <c r="B15" s="41"/>
      <c r="C15" s="12"/>
      <c r="D15" s="12"/>
      <c r="E15" s="12"/>
      <c r="F15" s="12"/>
      <c r="G15" s="12"/>
      <c r="H15" s="12"/>
      <c r="I15" s="12"/>
      <c r="J15" s="12"/>
      <c r="K15" s="12"/>
      <c r="L15" s="12"/>
      <c r="M15" s="12"/>
      <c r="N15" s="12"/>
      <c r="O15" s="12"/>
      <c r="P15" s="12"/>
      <c r="Q15" s="12"/>
      <c r="R15" s="12"/>
      <c r="S15" s="12"/>
      <c r="T15" s="12"/>
    </row>
    <row r="16" spans="2:32" ht="15.75">
      <c r="B16" s="12" t="s">
        <v>99</v>
      </c>
      <c r="C16" s="12"/>
      <c r="D16" s="12">
        <v>10400702809</v>
      </c>
      <c r="E16" s="12"/>
      <c r="F16" s="12">
        <v>-3422519584</v>
      </c>
      <c r="G16" s="12"/>
      <c r="H16" s="35">
        <f>+D16+F16</f>
        <v>6978183225</v>
      </c>
      <c r="I16" s="12"/>
      <c r="J16" s="12">
        <v>53683383</v>
      </c>
      <c r="K16" s="12"/>
      <c r="L16" s="12">
        <v>1365896025</v>
      </c>
      <c r="M16" s="12"/>
      <c r="N16" s="12">
        <v>0</v>
      </c>
      <c r="O16" s="12"/>
      <c r="P16" s="12">
        <f>+SUM(H16:N16)</f>
        <v>8397762633</v>
      </c>
      <c r="Q16" s="12"/>
      <c r="R16" s="12">
        <v>289048791</v>
      </c>
      <c r="S16" s="12"/>
      <c r="T16" s="12">
        <f>+P16+R16</f>
        <v>8686811424</v>
      </c>
    </row>
    <row r="17" spans="2:22" ht="15.75">
      <c r="B17" s="12"/>
      <c r="C17" s="12"/>
      <c r="D17" s="17" t="s">
        <v>100</v>
      </c>
      <c r="E17" s="12"/>
      <c r="F17" s="17" t="s">
        <v>100</v>
      </c>
      <c r="G17" s="12"/>
      <c r="H17" s="17" t="s">
        <v>100</v>
      </c>
      <c r="I17" s="12"/>
      <c r="J17" s="17" t="s">
        <v>100</v>
      </c>
      <c r="K17" s="12"/>
      <c r="L17" s="17" t="s">
        <v>100</v>
      </c>
      <c r="M17" s="12"/>
      <c r="N17" s="17" t="s">
        <v>100</v>
      </c>
      <c r="O17" s="12"/>
      <c r="P17" s="17" t="s">
        <v>100</v>
      </c>
      <c r="Q17" s="12"/>
      <c r="R17" s="17" t="s">
        <v>100</v>
      </c>
      <c r="S17" s="12"/>
      <c r="T17" s="17" t="s">
        <v>100</v>
      </c>
    </row>
    <row r="18" spans="2:22" ht="15.75">
      <c r="B18" s="12"/>
      <c r="C18" s="12"/>
      <c r="D18" s="12"/>
      <c r="E18" s="12"/>
      <c r="F18" s="12"/>
      <c r="G18" s="12"/>
      <c r="H18" s="12"/>
      <c r="I18" s="12"/>
      <c r="J18" s="12"/>
      <c r="K18" s="12"/>
      <c r="L18" s="12"/>
      <c r="M18" s="12"/>
      <c r="N18" s="12"/>
      <c r="O18" s="12"/>
      <c r="P18" s="12"/>
      <c r="Q18" s="12"/>
      <c r="R18" s="12"/>
      <c r="S18" s="12"/>
      <c r="T18" s="12"/>
      <c r="V18" s="2"/>
    </row>
    <row r="19" spans="2:22" ht="15.75">
      <c r="B19" s="12" t="s">
        <v>101</v>
      </c>
      <c r="C19" s="12"/>
      <c r="D19" s="12"/>
      <c r="E19" s="12"/>
      <c r="F19" s="12"/>
      <c r="G19" s="12"/>
      <c r="H19" s="12"/>
      <c r="I19" s="12"/>
      <c r="J19" s="12"/>
      <c r="K19" s="12"/>
      <c r="L19" s="12"/>
      <c r="M19" s="12"/>
      <c r="N19" s="12"/>
      <c r="O19" s="12"/>
      <c r="P19" s="12"/>
      <c r="Q19" s="12"/>
      <c r="R19" s="12"/>
      <c r="S19" s="12"/>
      <c r="T19" s="12"/>
    </row>
    <row r="20" spans="2:22" ht="15.75">
      <c r="B20" s="17" t="s">
        <v>22</v>
      </c>
      <c r="C20" s="12"/>
      <c r="D20" s="12"/>
      <c r="E20" s="12"/>
      <c r="F20" s="12"/>
      <c r="G20" s="12"/>
      <c r="H20" s="12"/>
      <c r="I20" s="12"/>
      <c r="J20" s="12"/>
      <c r="K20" s="12"/>
      <c r="L20" s="12"/>
      <c r="M20" s="12"/>
      <c r="N20" s="12"/>
      <c r="O20" s="12"/>
      <c r="P20" s="12"/>
      <c r="Q20" s="12"/>
      <c r="R20" s="12"/>
      <c r="S20" s="12"/>
      <c r="T20" s="12"/>
      <c r="V20" s="1"/>
    </row>
    <row r="21" spans="2:22" ht="15.75">
      <c r="B21" s="12" t="s">
        <v>263</v>
      </c>
      <c r="C21" s="12"/>
      <c r="D21" s="35">
        <v>0</v>
      </c>
      <c r="E21" s="35"/>
      <c r="F21" s="35">
        <v>0</v>
      </c>
      <c r="G21" s="35"/>
      <c r="H21" s="35">
        <f>+D21+F21</f>
        <v>0</v>
      </c>
      <c r="I21" s="35"/>
      <c r="J21" s="35"/>
      <c r="K21" s="35"/>
      <c r="L21" s="35"/>
      <c r="M21" s="35"/>
      <c r="N21" s="35"/>
      <c r="O21" s="35"/>
      <c r="P21" s="35">
        <f t="shared" ref="P21:P26" si="0">+SUM(H21:N21)</f>
        <v>0</v>
      </c>
      <c r="Q21" s="35"/>
      <c r="R21" s="35">
        <f>+'3of3'!E12</f>
        <v>-69763770</v>
      </c>
      <c r="S21" s="35"/>
      <c r="T21" s="35">
        <f>+P21+R21</f>
        <v>-69763770</v>
      </c>
      <c r="V21" s="1"/>
    </row>
    <row r="22" spans="2:22" ht="15.75">
      <c r="B22" s="12" t="s">
        <v>256</v>
      </c>
      <c r="C22" s="12"/>
      <c r="D22" s="35">
        <f>+'3of3'!W16</f>
        <v>-3801243.8160085571</v>
      </c>
      <c r="E22" s="35"/>
      <c r="F22" s="35">
        <f>+'3of3'!W17</f>
        <v>345302.98993541615</v>
      </c>
      <c r="G22" s="35"/>
      <c r="H22" s="35">
        <f>+D22+F22</f>
        <v>-3455940.8260731408</v>
      </c>
      <c r="I22" s="35"/>
      <c r="J22" s="35"/>
      <c r="K22" s="35"/>
      <c r="L22" s="35"/>
      <c r="M22" s="35"/>
      <c r="N22" s="35"/>
      <c r="O22" s="35"/>
      <c r="P22" s="35">
        <f t="shared" si="0"/>
        <v>-3455940.8260731408</v>
      </c>
      <c r="Q22" s="35"/>
      <c r="R22" s="35">
        <f>+'3of3'!E13</f>
        <v>-1126243</v>
      </c>
      <c r="S22" s="35"/>
      <c r="T22" s="35">
        <f>+P22+R22</f>
        <v>-4582183.8260731408</v>
      </c>
      <c r="V22" s="1"/>
    </row>
    <row r="23" spans="2:22" ht="15.75">
      <c r="B23" s="29" t="s">
        <v>103</v>
      </c>
      <c r="C23" s="12"/>
      <c r="D23" s="35">
        <f>+'3of3'!W12</f>
        <v>-432265663.4740957</v>
      </c>
      <c r="E23" s="35"/>
      <c r="F23" s="35">
        <f>+'3of3'!W13</f>
        <v>207940821.82216588</v>
      </c>
      <c r="G23" s="35"/>
      <c r="H23" s="35">
        <f>+D23+F23</f>
        <v>-224324841.65192983</v>
      </c>
      <c r="I23" s="35"/>
      <c r="J23" s="35"/>
      <c r="K23" s="35"/>
      <c r="L23" s="35"/>
      <c r="M23" s="35"/>
      <c r="N23" s="35"/>
      <c r="O23" s="35"/>
      <c r="P23" s="35">
        <f t="shared" si="0"/>
        <v>-224324841.65192983</v>
      </c>
      <c r="Q23" s="35"/>
      <c r="R23" s="35">
        <f>+'3of3'!E15</f>
        <v>-167584</v>
      </c>
      <c r="S23" s="35"/>
      <c r="T23" s="35">
        <f t="shared" ref="T23:T33" si="1">+P23+R23</f>
        <v>-224492425.65192983</v>
      </c>
    </row>
    <row r="24" spans="2:22" ht="15.75">
      <c r="B24" s="29" t="s">
        <v>251</v>
      </c>
      <c r="C24" s="12"/>
      <c r="D24" s="12">
        <f>+'3of3'!W14</f>
        <v>-10064408.111508235</v>
      </c>
      <c r="E24" s="12"/>
      <c r="F24" s="12">
        <f>+'3of3'!W15</f>
        <v>102597.51410704269</v>
      </c>
      <c r="G24" s="12"/>
      <c r="H24" s="35">
        <f>+D24+F24</f>
        <v>-9961810.5974011924</v>
      </c>
      <c r="I24" s="12"/>
      <c r="J24" s="12"/>
      <c r="K24" s="12"/>
      <c r="L24" s="12"/>
      <c r="M24" s="12"/>
      <c r="N24" s="12"/>
      <c r="O24" s="12"/>
      <c r="P24" s="12">
        <f t="shared" si="0"/>
        <v>-9961810.5974011924</v>
      </c>
      <c r="Q24" s="12"/>
      <c r="R24" s="12">
        <f>+'3of3'!E14</f>
        <v>0</v>
      </c>
      <c r="S24" s="12"/>
      <c r="T24" s="12">
        <f t="shared" si="1"/>
        <v>-9961810.5974011924</v>
      </c>
    </row>
    <row r="25" spans="2:22" ht="15.75">
      <c r="B25" s="12" t="s">
        <v>8</v>
      </c>
      <c r="C25" s="12"/>
      <c r="D25" s="12"/>
      <c r="E25" s="12"/>
      <c r="F25" s="12"/>
      <c r="G25" s="12"/>
      <c r="H25" s="12"/>
      <c r="I25" s="12"/>
      <c r="J25" s="12"/>
      <c r="K25" s="12"/>
      <c r="L25" s="12"/>
      <c r="M25" s="12"/>
      <c r="N25" s="12"/>
      <c r="O25" s="12"/>
      <c r="P25" s="12">
        <f t="shared" si="0"/>
        <v>0</v>
      </c>
      <c r="Q25" s="12"/>
      <c r="R25" s="12">
        <f>+'3of3'!E28</f>
        <v>0</v>
      </c>
      <c r="S25" s="12"/>
      <c r="T25" s="12">
        <f t="shared" si="1"/>
        <v>0</v>
      </c>
    </row>
    <row r="26" spans="2:22" ht="15.75">
      <c r="B26" s="12" t="s">
        <v>261</v>
      </c>
      <c r="C26" s="12"/>
      <c r="D26" s="12"/>
      <c r="E26" s="12"/>
      <c r="F26" s="12"/>
      <c r="G26" s="12"/>
      <c r="H26" s="12"/>
      <c r="I26" s="12"/>
      <c r="J26" s="12"/>
      <c r="K26" s="12"/>
      <c r="L26" s="12"/>
      <c r="M26" s="12"/>
      <c r="N26" s="12"/>
      <c r="O26" s="12"/>
      <c r="P26" s="12">
        <f t="shared" si="0"/>
        <v>0</v>
      </c>
      <c r="Q26" s="12"/>
      <c r="R26" s="12">
        <f>+'3of3'!E16</f>
        <v>-196553108</v>
      </c>
      <c r="S26" s="12"/>
      <c r="T26" s="12">
        <f t="shared" si="1"/>
        <v>-196553108</v>
      </c>
    </row>
    <row r="27" spans="2:22" ht="15.75">
      <c r="B27" s="29" t="s">
        <v>102</v>
      </c>
      <c r="C27" s="12"/>
      <c r="D27" s="12"/>
      <c r="E27" s="12"/>
      <c r="F27" s="12"/>
      <c r="G27" s="12"/>
      <c r="H27" s="12"/>
      <c r="I27" s="12"/>
      <c r="J27" s="12"/>
      <c r="K27" s="12"/>
      <c r="L27" s="12"/>
      <c r="M27" s="12"/>
      <c r="N27" s="12"/>
      <c r="O27" s="12"/>
      <c r="P27" s="12"/>
      <c r="Q27" s="12"/>
      <c r="R27" s="12">
        <f>+'3of3'!E25</f>
        <v>-25909880</v>
      </c>
      <c r="S27" s="12"/>
      <c r="T27" s="12">
        <f>+P27+R27</f>
        <v>-25909880</v>
      </c>
      <c r="V27" s="1"/>
    </row>
    <row r="28" spans="2:22" ht="15.75">
      <c r="B28" s="12" t="s">
        <v>15</v>
      </c>
      <c r="C28" s="12"/>
      <c r="D28" s="12"/>
      <c r="E28" s="12"/>
      <c r="F28" s="12"/>
      <c r="G28" s="12"/>
      <c r="H28" s="12"/>
      <c r="I28" s="12"/>
      <c r="J28" s="12"/>
      <c r="K28" s="12"/>
      <c r="L28" s="12">
        <f>+'3of3'!W18</f>
        <v>-1365896025</v>
      </c>
      <c r="M28" s="12"/>
      <c r="N28" s="12"/>
      <c r="O28" s="12"/>
      <c r="P28" s="12">
        <f t="shared" ref="P28:P33" si="2">+SUM(H28:N28)</f>
        <v>-1365896025</v>
      </c>
      <c r="Q28" s="12"/>
      <c r="R28" s="39"/>
      <c r="S28" s="12"/>
      <c r="T28" s="12">
        <f t="shared" si="1"/>
        <v>-1365896025</v>
      </c>
    </row>
    <row r="29" spans="2:22" ht="15.75">
      <c r="B29" s="12" t="s">
        <v>104</v>
      </c>
      <c r="C29" s="12"/>
      <c r="D29" s="12"/>
      <c r="E29" s="12"/>
      <c r="F29" s="12"/>
      <c r="G29" s="12"/>
      <c r="H29" s="12"/>
      <c r="I29" s="12"/>
      <c r="J29" s="12"/>
      <c r="K29" s="12"/>
      <c r="L29" s="12">
        <f>+'3of3'!W19</f>
        <v>359817493.25595963</v>
      </c>
      <c r="M29" s="12"/>
      <c r="N29" s="12"/>
      <c r="O29" s="12"/>
      <c r="P29" s="12">
        <f t="shared" si="2"/>
        <v>359817493.25595963</v>
      </c>
      <c r="Q29" s="12"/>
      <c r="R29" s="39"/>
      <c r="S29" s="12"/>
      <c r="T29" s="12">
        <f t="shared" si="1"/>
        <v>359817493.25595963</v>
      </c>
    </row>
    <row r="30" spans="2:22" ht="15.75">
      <c r="B30" s="12" t="s">
        <v>105</v>
      </c>
      <c r="C30" s="12"/>
      <c r="D30" s="12">
        <f>+'3of3'!W20</f>
        <v>0</v>
      </c>
      <c r="E30" s="12"/>
      <c r="F30" s="12"/>
      <c r="G30" s="12"/>
      <c r="H30" s="35">
        <f>+D30+F30</f>
        <v>0</v>
      </c>
      <c r="I30" s="12"/>
      <c r="J30" s="12"/>
      <c r="K30" s="12"/>
      <c r="L30" s="12"/>
      <c r="M30" s="12"/>
      <c r="N30" s="12"/>
      <c r="O30" s="12"/>
      <c r="P30" s="12">
        <f t="shared" si="2"/>
        <v>0</v>
      </c>
      <c r="Q30" s="12"/>
      <c r="R30" s="12"/>
      <c r="S30" s="12"/>
      <c r="T30" s="12">
        <f t="shared" si="1"/>
        <v>0</v>
      </c>
    </row>
    <row r="31" spans="2:22" ht="15.75">
      <c r="B31" s="29" t="s">
        <v>106</v>
      </c>
      <c r="C31" s="12"/>
      <c r="D31" s="12"/>
      <c r="E31" s="12"/>
      <c r="F31" s="12">
        <f>+'3of3'!W21</f>
        <v>0</v>
      </c>
      <c r="G31" s="12"/>
      <c r="H31" s="35">
        <f>+D31+F31</f>
        <v>0</v>
      </c>
      <c r="I31" s="12"/>
      <c r="J31" s="12"/>
      <c r="K31" s="12"/>
      <c r="L31" s="12"/>
      <c r="M31" s="12"/>
      <c r="N31" s="12"/>
      <c r="O31" s="12"/>
      <c r="P31" s="12">
        <f t="shared" si="2"/>
        <v>0</v>
      </c>
      <c r="Q31" s="12"/>
      <c r="R31" s="12"/>
      <c r="S31" s="12"/>
      <c r="T31" s="12">
        <f t="shared" si="1"/>
        <v>0</v>
      </c>
    </row>
    <row r="32" spans="2:22" ht="15.75">
      <c r="B32" s="12" t="s">
        <v>107</v>
      </c>
      <c r="C32" s="12"/>
      <c r="D32" s="12">
        <f>+'3of3'!W22</f>
        <v>-7434676.1017148029</v>
      </c>
      <c r="E32" s="12"/>
      <c r="F32" s="12">
        <f>+'3of3'!W23</f>
        <v>6100522.1554490402</v>
      </c>
      <c r="G32" s="12"/>
      <c r="H32" s="35">
        <f>+D32+F32</f>
        <v>-1334153.9462657627</v>
      </c>
      <c r="I32" s="12"/>
      <c r="J32" s="12"/>
      <c r="K32" s="12"/>
      <c r="L32" s="12"/>
      <c r="M32" s="12"/>
      <c r="N32" s="12"/>
      <c r="O32" s="12"/>
      <c r="P32" s="12">
        <f t="shared" si="2"/>
        <v>-1334153.9462657627</v>
      </c>
      <c r="Q32" s="12"/>
      <c r="R32" s="12"/>
      <c r="S32" s="12"/>
      <c r="T32" s="12">
        <f t="shared" si="1"/>
        <v>-1334153.9462657627</v>
      </c>
    </row>
    <row r="33" spans="2:22" ht="15.75">
      <c r="B33" s="12" t="s">
        <v>108</v>
      </c>
      <c r="C33" s="12"/>
      <c r="D33" s="12">
        <f>+'3of3'!W24</f>
        <v>-27368180.617023148</v>
      </c>
      <c r="E33" s="12"/>
      <c r="F33" s="12"/>
      <c r="G33" s="12"/>
      <c r="H33" s="35">
        <f>+D33+F33</f>
        <v>-27368180.617023148</v>
      </c>
      <c r="I33" s="12"/>
      <c r="J33" s="12"/>
      <c r="K33" s="12"/>
      <c r="L33" s="12"/>
      <c r="M33" s="12"/>
      <c r="N33" s="12"/>
      <c r="O33" s="12"/>
      <c r="P33" s="12">
        <f t="shared" si="2"/>
        <v>-27368180.617023148</v>
      </c>
      <c r="Q33" s="12"/>
      <c r="R33" s="12">
        <f>+'3of3'!E31</f>
        <v>28459228</v>
      </c>
      <c r="S33" s="12"/>
      <c r="T33" s="12">
        <f t="shared" si="1"/>
        <v>1091047.3829768524</v>
      </c>
    </row>
    <row r="34" spans="2:22" ht="15.75">
      <c r="B34" s="12"/>
      <c r="C34" s="12"/>
      <c r="D34" s="12"/>
      <c r="E34" s="12"/>
      <c r="F34" s="12"/>
      <c r="G34" s="12"/>
      <c r="H34" s="12"/>
      <c r="I34" s="12"/>
      <c r="J34" s="12"/>
      <c r="K34" s="12"/>
      <c r="L34" s="12"/>
      <c r="M34" s="12"/>
      <c r="N34" s="12"/>
      <c r="O34" s="12"/>
      <c r="P34" s="12"/>
      <c r="Q34" s="12"/>
      <c r="R34" s="12"/>
      <c r="S34" s="12"/>
      <c r="T34" s="12"/>
    </row>
    <row r="35" spans="2:22" ht="15.75">
      <c r="B35" s="12"/>
      <c r="C35" s="12"/>
      <c r="D35" s="17" t="s">
        <v>22</v>
      </c>
      <c r="E35" s="12"/>
      <c r="F35" s="17" t="s">
        <v>22</v>
      </c>
      <c r="G35" s="12"/>
      <c r="H35" s="17" t="s">
        <v>22</v>
      </c>
      <c r="I35" s="12"/>
      <c r="J35" s="17" t="s">
        <v>22</v>
      </c>
      <c r="K35" s="12"/>
      <c r="L35" s="17" t="s">
        <v>22</v>
      </c>
      <c r="M35" s="12"/>
      <c r="N35" s="17" t="s">
        <v>22</v>
      </c>
      <c r="O35" s="12"/>
      <c r="P35" s="17" t="s">
        <v>22</v>
      </c>
      <c r="Q35" s="12"/>
      <c r="R35" s="17" t="s">
        <v>22</v>
      </c>
      <c r="S35" s="12"/>
      <c r="T35" s="17" t="s">
        <v>22</v>
      </c>
    </row>
    <row r="36" spans="2:22" ht="15.75">
      <c r="B36" s="12" t="s">
        <v>109</v>
      </c>
      <c r="C36" s="12"/>
      <c r="D36" s="12">
        <f>SUM(D21:D33)</f>
        <v>-480934172.12035048</v>
      </c>
      <c r="E36" s="12"/>
      <c r="F36" s="12">
        <f>SUM(F21:F33)</f>
        <v>214489244.48165739</v>
      </c>
      <c r="G36" s="12"/>
      <c r="H36" s="12">
        <f>SUM(H21:H33)</f>
        <v>-266444927.63869306</v>
      </c>
      <c r="I36" s="12"/>
      <c r="J36" s="12">
        <f>SUM(J21:J33)</f>
        <v>0</v>
      </c>
      <c r="K36" s="12"/>
      <c r="L36" s="12">
        <f>SUM(L21:L33)</f>
        <v>-1006078531.7440404</v>
      </c>
      <c r="M36" s="12"/>
      <c r="N36" s="12">
        <f>SUM(N21:N33)</f>
        <v>0</v>
      </c>
      <c r="O36" s="12"/>
      <c r="P36" s="12">
        <f>SUM(P21:P33)</f>
        <v>-1272523459.3827336</v>
      </c>
      <c r="Q36" s="12"/>
      <c r="R36" s="12">
        <f>SUM(R21:R33)</f>
        <v>-265061357</v>
      </c>
      <c r="S36" s="12"/>
      <c r="T36" s="12">
        <f>SUM(T21:T33)</f>
        <v>-1537584816.3827336</v>
      </c>
      <c r="V36" s="2"/>
    </row>
    <row r="37" spans="2:22" ht="15.75">
      <c r="B37" s="12"/>
      <c r="C37" s="12"/>
      <c r="D37" s="17" t="s">
        <v>22</v>
      </c>
      <c r="E37" s="12"/>
      <c r="F37" s="17" t="s">
        <v>22</v>
      </c>
      <c r="G37" s="12"/>
      <c r="H37" s="17" t="s">
        <v>22</v>
      </c>
      <c r="I37" s="12"/>
      <c r="J37" s="17" t="s">
        <v>22</v>
      </c>
      <c r="K37" s="12"/>
      <c r="L37" s="17" t="s">
        <v>22</v>
      </c>
      <c r="M37" s="12"/>
      <c r="N37" s="17" t="s">
        <v>22</v>
      </c>
      <c r="O37" s="12"/>
      <c r="P37" s="17" t="s">
        <v>22</v>
      </c>
      <c r="Q37" s="12"/>
      <c r="R37" s="17" t="s">
        <v>22</v>
      </c>
      <c r="S37" s="12"/>
      <c r="T37" s="17" t="s">
        <v>22</v>
      </c>
    </row>
    <row r="38" spans="2:22" ht="15.75">
      <c r="B38" s="12" t="s">
        <v>110</v>
      </c>
      <c r="C38" s="12"/>
      <c r="D38" s="12">
        <f>+D16+D36</f>
        <v>9919768636.8796501</v>
      </c>
      <c r="E38" s="12"/>
      <c r="F38" s="12">
        <f>+F16+F36</f>
        <v>-3208030339.5183425</v>
      </c>
      <c r="G38" s="12"/>
      <c r="H38" s="12">
        <f>+H16+H36</f>
        <v>6711738297.3613071</v>
      </c>
      <c r="I38" s="12"/>
      <c r="J38" s="12">
        <f>+J16+J36</f>
        <v>53683383</v>
      </c>
      <c r="K38" s="12"/>
      <c r="L38" s="12">
        <f>+L16+L36</f>
        <v>359817493.25595963</v>
      </c>
      <c r="M38" s="12"/>
      <c r="N38" s="12">
        <f>+N16+N36</f>
        <v>0</v>
      </c>
      <c r="O38" s="12"/>
      <c r="P38" s="12">
        <f>+P16+P36</f>
        <v>7125239173.6172667</v>
      </c>
      <c r="Q38" s="12"/>
      <c r="R38" s="12">
        <f>+R16+R36</f>
        <v>23987434</v>
      </c>
      <c r="S38" s="12"/>
      <c r="T38" s="12">
        <f>+T16+T36</f>
        <v>7149226607.6172667</v>
      </c>
    </row>
    <row r="39" spans="2:22" ht="15.75">
      <c r="B39" s="12"/>
      <c r="C39" s="12"/>
      <c r="D39" s="17" t="s">
        <v>22</v>
      </c>
      <c r="E39" s="12"/>
      <c r="F39" s="17" t="s">
        <v>22</v>
      </c>
      <c r="G39" s="12"/>
      <c r="H39" s="17" t="s">
        <v>22</v>
      </c>
      <c r="I39" s="12"/>
      <c r="J39" s="17" t="s">
        <v>22</v>
      </c>
      <c r="K39" s="12"/>
      <c r="L39" s="17" t="s">
        <v>22</v>
      </c>
      <c r="M39" s="12"/>
      <c r="N39" s="17" t="s">
        <v>22</v>
      </c>
      <c r="O39" s="12"/>
      <c r="P39" s="17" t="s">
        <v>22</v>
      </c>
      <c r="Q39" s="12"/>
      <c r="R39" s="17" t="s">
        <v>22</v>
      </c>
      <c r="S39" s="12"/>
      <c r="T39" s="17" t="s">
        <v>22</v>
      </c>
    </row>
    <row r="40" spans="2:22" ht="15.75">
      <c r="B40" s="12" t="s">
        <v>111</v>
      </c>
      <c r="C40" s="12"/>
      <c r="D40" s="12"/>
      <c r="E40" s="12"/>
      <c r="F40" s="12"/>
      <c r="G40" s="12"/>
      <c r="H40" s="12"/>
      <c r="I40" s="12"/>
      <c r="J40" s="12"/>
      <c r="K40" s="12"/>
      <c r="L40" s="12"/>
      <c r="M40" s="12"/>
      <c r="N40" s="12"/>
      <c r="O40" s="12"/>
      <c r="P40" s="12"/>
      <c r="Q40" s="12"/>
      <c r="R40" s="12"/>
      <c r="S40" s="12"/>
      <c r="T40" s="12"/>
    </row>
    <row r="41" spans="2:22" ht="15.75">
      <c r="B41" s="12" t="s">
        <v>112</v>
      </c>
      <c r="C41" s="12"/>
      <c r="D41" s="12"/>
      <c r="E41" s="12"/>
      <c r="F41" s="12"/>
      <c r="G41" s="12"/>
      <c r="H41" s="12"/>
      <c r="I41" s="12"/>
      <c r="J41" s="12"/>
      <c r="K41" s="12"/>
      <c r="L41" s="12"/>
      <c r="M41" s="12"/>
      <c r="N41" s="12"/>
      <c r="O41" s="12"/>
      <c r="P41" s="12"/>
      <c r="Q41" s="12"/>
      <c r="R41" s="12"/>
      <c r="S41" s="12"/>
      <c r="T41" s="12"/>
    </row>
    <row r="42" spans="2:22" ht="15.75">
      <c r="B42" s="17" t="s">
        <v>22</v>
      </c>
      <c r="C42" s="12"/>
      <c r="D42" s="12"/>
      <c r="E42" s="12"/>
      <c r="F42" s="12"/>
      <c r="G42" s="12"/>
      <c r="H42" s="12"/>
      <c r="I42" s="12"/>
      <c r="J42" s="12"/>
      <c r="K42" s="12"/>
      <c r="L42" s="12"/>
      <c r="M42" s="12"/>
      <c r="N42" s="12"/>
      <c r="O42" s="12"/>
      <c r="P42" s="12"/>
      <c r="Q42" s="12"/>
      <c r="R42" s="12"/>
      <c r="S42" s="12"/>
      <c r="T42" s="12"/>
    </row>
    <row r="43" spans="2:22" ht="15.75">
      <c r="B43" s="30"/>
      <c r="C43" s="30"/>
      <c r="D43" s="30"/>
      <c r="E43" s="30"/>
      <c r="F43" s="30"/>
      <c r="G43" s="30"/>
      <c r="H43" s="30"/>
      <c r="I43" s="30"/>
      <c r="J43" s="30"/>
      <c r="K43" s="30"/>
      <c r="L43" s="30"/>
      <c r="M43" s="30"/>
      <c r="N43" s="30"/>
      <c r="O43" s="30"/>
      <c r="P43" s="30"/>
      <c r="Q43" s="30"/>
      <c r="R43" s="30"/>
      <c r="S43" s="30"/>
      <c r="T43" s="30"/>
    </row>
    <row r="44" spans="2:22" ht="15.75">
      <c r="B44" s="12"/>
      <c r="C44" s="12"/>
      <c r="D44" s="12"/>
      <c r="E44" s="12"/>
      <c r="F44" s="12"/>
      <c r="G44" s="12"/>
      <c r="H44" s="12"/>
      <c r="I44" s="12"/>
      <c r="J44" s="12"/>
      <c r="K44" s="12"/>
      <c r="L44" s="12"/>
      <c r="M44" s="12"/>
      <c r="N44" s="12"/>
      <c r="O44" s="12"/>
      <c r="P44" s="12"/>
      <c r="Q44" s="12"/>
      <c r="R44" s="12"/>
      <c r="S44" s="12"/>
      <c r="T44" s="12"/>
    </row>
    <row r="45" spans="2:22" ht="15.75">
      <c r="B45" s="12"/>
      <c r="C45" s="12"/>
      <c r="D45" s="17" t="s">
        <v>22</v>
      </c>
      <c r="E45" s="12"/>
      <c r="F45" s="17" t="s">
        <v>22</v>
      </c>
      <c r="G45" s="12"/>
      <c r="H45" s="17" t="s">
        <v>22</v>
      </c>
      <c r="I45" s="12"/>
      <c r="J45" s="17" t="s">
        <v>22</v>
      </c>
      <c r="K45" s="12"/>
      <c r="L45" s="17" t="s">
        <v>22</v>
      </c>
      <c r="M45" s="12"/>
      <c r="N45" s="17" t="s">
        <v>22</v>
      </c>
      <c r="O45" s="12"/>
      <c r="P45" s="17" t="s">
        <v>22</v>
      </c>
      <c r="Q45" s="12"/>
      <c r="R45" s="17" t="s">
        <v>22</v>
      </c>
      <c r="S45" s="12"/>
      <c r="T45" s="17" t="s">
        <v>22</v>
      </c>
    </row>
    <row r="46" spans="2:22" ht="15.75">
      <c r="B46" s="12" t="s">
        <v>113</v>
      </c>
      <c r="C46" s="12"/>
      <c r="D46" s="12">
        <v>0</v>
      </c>
      <c r="E46" s="12"/>
      <c r="F46" s="12">
        <v>0</v>
      </c>
      <c r="G46" s="12"/>
      <c r="H46" s="12">
        <v>0</v>
      </c>
      <c r="I46" s="12"/>
      <c r="J46" s="12">
        <v>0</v>
      </c>
      <c r="K46" s="12"/>
      <c r="L46" s="12">
        <v>0</v>
      </c>
      <c r="M46" s="12"/>
      <c r="N46" s="12">
        <v>0</v>
      </c>
      <c r="O46" s="12"/>
      <c r="P46" s="12">
        <v>0</v>
      </c>
      <c r="Q46" s="12"/>
      <c r="R46" s="12">
        <v>0</v>
      </c>
      <c r="S46" s="12"/>
      <c r="T46" s="12">
        <v>0</v>
      </c>
    </row>
    <row r="47" spans="2:22" ht="15.75">
      <c r="B47" s="12"/>
      <c r="C47" s="12"/>
      <c r="D47" s="17" t="s">
        <v>22</v>
      </c>
      <c r="E47" s="12"/>
      <c r="F47" s="17" t="s">
        <v>22</v>
      </c>
      <c r="G47" s="12"/>
      <c r="H47" s="17" t="s">
        <v>22</v>
      </c>
      <c r="I47" s="12"/>
      <c r="J47" s="17" t="s">
        <v>22</v>
      </c>
      <c r="K47" s="12"/>
      <c r="L47" s="17" t="s">
        <v>22</v>
      </c>
      <c r="M47" s="12"/>
      <c r="N47" s="17" t="s">
        <v>22</v>
      </c>
      <c r="O47" s="12"/>
      <c r="P47" s="17" t="s">
        <v>22</v>
      </c>
      <c r="Q47" s="12"/>
      <c r="R47" s="17" t="s">
        <v>22</v>
      </c>
      <c r="S47" s="12"/>
      <c r="T47" s="17" t="s">
        <v>22</v>
      </c>
    </row>
    <row r="48" spans="2:22" ht="15.75">
      <c r="B48" s="12" t="s">
        <v>114</v>
      </c>
      <c r="C48" s="28" t="s">
        <v>44</v>
      </c>
      <c r="D48" s="12">
        <f>+D38+D46</f>
        <v>9919768636.8796501</v>
      </c>
      <c r="E48" s="28" t="s">
        <v>44</v>
      </c>
      <c r="F48" s="12">
        <f>+F38+F46</f>
        <v>-3208030339.5183425</v>
      </c>
      <c r="G48" s="28" t="s">
        <v>44</v>
      </c>
      <c r="H48" s="12">
        <f>+H38+H46</f>
        <v>6711738297.3613071</v>
      </c>
      <c r="I48" s="28" t="s">
        <v>44</v>
      </c>
      <c r="J48" s="12">
        <f>+J38+J46</f>
        <v>53683383</v>
      </c>
      <c r="K48" s="28" t="s">
        <v>44</v>
      </c>
      <c r="L48" s="12">
        <f>+L38+L46</f>
        <v>359817493.25595963</v>
      </c>
      <c r="M48" s="28" t="s">
        <v>44</v>
      </c>
      <c r="N48" s="12">
        <f>+N38+N46</f>
        <v>0</v>
      </c>
      <c r="O48" s="28" t="s">
        <v>44</v>
      </c>
      <c r="P48" s="12">
        <f>+P38+P46</f>
        <v>7125239173.6172667</v>
      </c>
      <c r="Q48" s="28" t="s">
        <v>44</v>
      </c>
      <c r="R48" s="12">
        <f>+R38+R46</f>
        <v>23987434</v>
      </c>
      <c r="S48" s="28" t="s">
        <v>44</v>
      </c>
      <c r="T48" s="12">
        <f>+T38+T46</f>
        <v>7149226607.6172667</v>
      </c>
    </row>
    <row r="49" spans="2:20" ht="15.75">
      <c r="B49" s="12"/>
      <c r="C49" s="12"/>
      <c r="D49" s="17" t="s">
        <v>100</v>
      </c>
      <c r="E49" s="12"/>
      <c r="F49" s="17" t="s">
        <v>100</v>
      </c>
      <c r="G49" s="12"/>
      <c r="H49" s="17" t="s">
        <v>100</v>
      </c>
      <c r="I49" s="12"/>
      <c r="J49" s="17" t="s">
        <v>100</v>
      </c>
      <c r="K49" s="12"/>
      <c r="L49" s="17" t="s">
        <v>100</v>
      </c>
      <c r="M49" s="12"/>
      <c r="N49" s="17" t="s">
        <v>100</v>
      </c>
      <c r="O49" s="12"/>
      <c r="P49" s="17" t="s">
        <v>100</v>
      </c>
      <c r="Q49" s="12"/>
      <c r="R49" s="17" t="s">
        <v>100</v>
      </c>
      <c r="S49" s="12"/>
      <c r="T49" s="17" t="s">
        <v>100</v>
      </c>
    </row>
    <row r="50" spans="2:20" ht="15.75">
      <c r="B50" s="12"/>
      <c r="C50" s="12"/>
      <c r="D50" s="12"/>
      <c r="E50" s="12"/>
      <c r="F50" s="12"/>
      <c r="G50" s="12"/>
      <c r="H50" s="5"/>
      <c r="I50" s="12"/>
      <c r="J50" s="12"/>
      <c r="K50" s="12"/>
      <c r="L50" s="12"/>
      <c r="M50" s="12"/>
      <c r="N50" s="12"/>
      <c r="O50" s="12"/>
      <c r="P50" s="12"/>
      <c r="Q50" s="12"/>
      <c r="R50" s="12"/>
      <c r="S50" s="12"/>
      <c r="T50" s="12"/>
    </row>
    <row r="51" spans="2:20" ht="15.75">
      <c r="B51" s="12"/>
      <c r="C51" s="12"/>
      <c r="D51" s="12"/>
      <c r="E51" s="12"/>
      <c r="F51" s="12"/>
      <c r="G51" s="12"/>
      <c r="H51" s="12"/>
      <c r="I51" s="12"/>
      <c r="J51" s="12"/>
      <c r="K51" s="12"/>
      <c r="L51" s="12"/>
      <c r="M51" s="12"/>
      <c r="N51" s="12"/>
      <c r="O51" s="12"/>
      <c r="P51" s="12"/>
      <c r="Q51" s="12"/>
      <c r="R51" s="12"/>
      <c r="S51" s="12"/>
      <c r="T51" s="12"/>
    </row>
    <row r="52" spans="2:20" ht="15.75">
      <c r="B52" s="12"/>
      <c r="C52" s="12"/>
      <c r="D52" s="12"/>
      <c r="E52" s="12"/>
      <c r="F52" s="12"/>
      <c r="G52" s="12"/>
      <c r="H52" s="12"/>
      <c r="I52" s="12"/>
      <c r="J52" s="12"/>
      <c r="K52" s="12"/>
      <c r="L52" s="12"/>
      <c r="M52" s="12"/>
      <c r="N52" s="12"/>
      <c r="O52" s="12"/>
      <c r="P52" s="12"/>
      <c r="Q52" s="12"/>
      <c r="R52" s="12"/>
      <c r="S52" s="12"/>
      <c r="T52" s="12"/>
    </row>
    <row r="53" spans="2:20" ht="15.75">
      <c r="B53" s="12"/>
      <c r="C53" s="12"/>
      <c r="D53" s="12"/>
      <c r="E53" s="12"/>
      <c r="F53" s="12"/>
      <c r="G53" s="12"/>
      <c r="H53" s="12"/>
      <c r="I53" s="12"/>
      <c r="J53" s="12"/>
      <c r="K53" s="12"/>
      <c r="L53" s="12"/>
      <c r="M53" s="12"/>
      <c r="N53" s="12"/>
      <c r="O53" s="12"/>
      <c r="P53" s="12"/>
      <c r="Q53" s="12"/>
      <c r="R53" s="12"/>
      <c r="S53" s="12"/>
      <c r="T53" s="12"/>
    </row>
    <row r="54" spans="2:20" ht="15.75">
      <c r="B54" s="12"/>
      <c r="C54" s="12"/>
      <c r="D54" s="12"/>
      <c r="E54" s="12"/>
      <c r="F54" s="12"/>
      <c r="G54" s="12"/>
      <c r="H54" s="12"/>
      <c r="I54" s="12"/>
      <c r="J54" s="12"/>
      <c r="K54" s="12"/>
      <c r="L54" s="12"/>
      <c r="M54" s="12"/>
      <c r="N54" s="12"/>
      <c r="O54" s="12"/>
      <c r="P54" s="12"/>
      <c r="Q54" s="12"/>
      <c r="R54" s="12"/>
      <c r="S54" s="12"/>
      <c r="T54" s="12"/>
    </row>
    <row r="55" spans="2:20" ht="15.75">
      <c r="B55" s="24" t="s">
        <v>115</v>
      </c>
      <c r="C55" s="12"/>
      <c r="D55" s="12"/>
      <c r="E55" s="12"/>
      <c r="F55" s="12"/>
      <c r="G55" s="12"/>
      <c r="H55" s="12"/>
      <c r="I55" s="12"/>
      <c r="J55" s="12"/>
      <c r="K55" s="12"/>
      <c r="L55" s="12"/>
      <c r="M55" s="12"/>
      <c r="N55" s="12"/>
      <c r="O55" s="12"/>
      <c r="P55" s="12"/>
      <c r="Q55" s="12"/>
      <c r="R55" s="12"/>
      <c r="S55" s="12"/>
      <c r="T55" s="12"/>
    </row>
    <row r="56" spans="2:20" ht="15.75">
      <c r="B56" s="24" t="s">
        <v>269</v>
      </c>
      <c r="C56" s="12"/>
      <c r="D56" s="12"/>
      <c r="E56" s="12"/>
      <c r="F56" s="12"/>
      <c r="G56" s="12"/>
      <c r="H56" s="12"/>
      <c r="I56" s="12"/>
      <c r="J56" s="12"/>
      <c r="K56" s="12"/>
      <c r="L56" s="12"/>
      <c r="M56" s="12"/>
      <c r="N56" s="12"/>
      <c r="O56" s="12"/>
      <c r="P56" s="12"/>
      <c r="Q56" s="12"/>
      <c r="R56" s="12"/>
      <c r="S56" s="12"/>
      <c r="T56" s="12"/>
    </row>
    <row r="57" spans="2:20" ht="15.75">
      <c r="B57" s="24" t="s">
        <v>116</v>
      </c>
      <c r="C57" s="12"/>
      <c r="D57" s="12"/>
      <c r="E57" s="12"/>
      <c r="F57" s="12"/>
      <c r="G57" s="12"/>
      <c r="H57" s="12"/>
      <c r="I57" s="12"/>
      <c r="J57" s="12"/>
      <c r="K57" s="12"/>
      <c r="L57" s="12"/>
      <c r="M57" s="12"/>
      <c r="N57" s="12"/>
      <c r="O57" s="12"/>
      <c r="P57" s="12"/>
      <c r="Q57" s="12"/>
      <c r="R57" s="12"/>
      <c r="S57" s="12"/>
      <c r="T57" s="12"/>
    </row>
    <row r="62" spans="2:20" ht="15.75">
      <c r="B62" s="12"/>
      <c r="C62" s="12"/>
      <c r="D62" s="12"/>
      <c r="E62" s="12"/>
      <c r="F62" s="12"/>
      <c r="G62" s="12"/>
      <c r="H62" s="85" t="s">
        <v>270</v>
      </c>
      <c r="I62" s="12"/>
      <c r="K62" s="12"/>
      <c r="L62" s="12"/>
      <c r="M62" s="12"/>
      <c r="N62" s="12"/>
      <c r="O62" s="12"/>
      <c r="P62" s="12"/>
      <c r="Q62" s="12"/>
      <c r="R62" s="12"/>
      <c r="S62" s="12"/>
      <c r="T62" s="16" t="s">
        <v>118</v>
      </c>
    </row>
    <row r="63" spans="2:20" ht="15.75">
      <c r="B63" s="12"/>
      <c r="C63" s="12"/>
      <c r="D63" s="12"/>
      <c r="E63" s="12"/>
      <c r="F63" s="12"/>
      <c r="G63" s="12"/>
      <c r="H63" s="85" t="s">
        <v>272</v>
      </c>
      <c r="I63" s="12"/>
      <c r="K63" s="12"/>
      <c r="L63" s="12"/>
      <c r="M63" s="12"/>
      <c r="N63" s="12"/>
      <c r="O63" s="12"/>
      <c r="P63" s="12"/>
      <c r="Q63" s="12"/>
      <c r="R63" s="12"/>
      <c r="S63" s="12"/>
      <c r="T63" s="16" t="s">
        <v>77</v>
      </c>
    </row>
    <row r="64" spans="2:20" ht="15.75">
      <c r="B64" s="14" t="s">
        <v>25</v>
      </c>
      <c r="C64" s="14"/>
      <c r="D64" s="14"/>
      <c r="E64" s="14"/>
      <c r="F64" s="14"/>
      <c r="G64" s="14"/>
      <c r="H64" s="14"/>
      <c r="I64" s="14"/>
      <c r="J64" s="14"/>
      <c r="K64" s="14"/>
      <c r="L64" s="14"/>
      <c r="M64" s="14"/>
      <c r="N64" s="14"/>
      <c r="O64" s="14"/>
      <c r="P64" s="14"/>
      <c r="Q64" s="14"/>
      <c r="R64" s="14"/>
      <c r="S64" s="14"/>
      <c r="T64" s="14"/>
    </row>
    <row r="65" spans="2:22" ht="15.75">
      <c r="B65" s="79" t="str">
        <f>'1'!B4</f>
        <v>April 2022 Filed with Weather Normalization and ROE Trigger Revenues</v>
      </c>
      <c r="C65" s="14"/>
      <c r="D65" s="84"/>
      <c r="E65" s="14"/>
      <c r="F65" s="14"/>
      <c r="G65" s="14"/>
      <c r="H65" s="14"/>
      <c r="I65" s="14"/>
      <c r="J65" s="14"/>
      <c r="K65" s="14"/>
      <c r="L65" s="14"/>
      <c r="M65" s="14"/>
      <c r="N65" s="14"/>
      <c r="O65" s="14"/>
      <c r="P65" s="14"/>
      <c r="Q65" s="14"/>
      <c r="R65" s="14"/>
      <c r="S65" s="14"/>
      <c r="T65" s="14"/>
    </row>
    <row r="66" spans="2:22" ht="15.75">
      <c r="B66" s="12"/>
      <c r="C66" s="12"/>
      <c r="D66" s="39"/>
      <c r="E66" s="12"/>
      <c r="F66" s="39"/>
      <c r="G66" s="12"/>
      <c r="H66" s="39"/>
      <c r="I66" s="16"/>
      <c r="J66" s="39"/>
      <c r="K66" s="12"/>
      <c r="L66" s="39"/>
      <c r="M66" s="12"/>
      <c r="N66" s="39"/>
      <c r="O66" s="12"/>
      <c r="P66" s="39"/>
      <c r="Q66" s="12"/>
      <c r="R66" s="39"/>
      <c r="S66" s="12"/>
      <c r="T66" s="39"/>
    </row>
    <row r="67" spans="2:22" ht="15.75">
      <c r="B67" s="12"/>
      <c r="C67" s="12"/>
      <c r="D67" s="12"/>
      <c r="E67" s="12"/>
      <c r="F67" s="12"/>
      <c r="G67" s="12"/>
      <c r="H67" s="12"/>
      <c r="I67" s="12"/>
      <c r="J67" s="12"/>
      <c r="K67" s="12"/>
      <c r="L67" s="12"/>
      <c r="M67" s="12"/>
      <c r="N67" s="12"/>
      <c r="O67" s="12"/>
      <c r="P67" s="12"/>
      <c r="Q67" s="12"/>
      <c r="R67" s="12"/>
      <c r="S67" s="12"/>
      <c r="T67" s="12"/>
    </row>
    <row r="68" spans="2:22" ht="15.75">
      <c r="B68" s="12"/>
      <c r="C68" s="12"/>
      <c r="D68" s="16" t="s">
        <v>32</v>
      </c>
      <c r="E68" s="12"/>
      <c r="F68" s="16" t="s">
        <v>33</v>
      </c>
      <c r="G68" s="12"/>
      <c r="H68" s="16" t="s">
        <v>34</v>
      </c>
      <c r="I68" s="12"/>
      <c r="J68" s="16" t="s">
        <v>35</v>
      </c>
      <c r="K68" s="12"/>
      <c r="L68" s="16" t="s">
        <v>36</v>
      </c>
      <c r="M68" s="12"/>
      <c r="N68" s="16" t="s">
        <v>78</v>
      </c>
      <c r="O68" s="12"/>
      <c r="P68" s="16" t="s">
        <v>79</v>
      </c>
      <c r="Q68" s="12"/>
      <c r="R68" s="16" t="s">
        <v>80</v>
      </c>
      <c r="S68" s="12"/>
      <c r="T68" s="16" t="s">
        <v>81</v>
      </c>
    </row>
    <row r="69" spans="2:22" ht="15.75">
      <c r="B69" s="12"/>
      <c r="C69" s="12"/>
      <c r="D69" s="16"/>
      <c r="E69" s="16"/>
      <c r="F69" s="16" t="s">
        <v>82</v>
      </c>
      <c r="G69" s="16"/>
      <c r="H69" s="16" t="s">
        <v>28</v>
      </c>
      <c r="I69" s="16"/>
      <c r="J69" s="16"/>
      <c r="K69" s="16"/>
      <c r="L69" s="16" t="s">
        <v>83</v>
      </c>
      <c r="M69" s="16"/>
      <c r="N69" s="16"/>
      <c r="O69" s="12"/>
      <c r="P69" s="12"/>
      <c r="Q69" s="12"/>
      <c r="R69" s="12"/>
      <c r="S69" s="12"/>
      <c r="T69" s="12"/>
    </row>
    <row r="70" spans="2:22" ht="15.75">
      <c r="B70" s="12"/>
      <c r="C70" s="12"/>
      <c r="D70" s="16" t="s">
        <v>84</v>
      </c>
      <c r="E70" s="16"/>
      <c r="F70" s="16" t="s">
        <v>85</v>
      </c>
      <c r="G70" s="16"/>
      <c r="H70" s="16" t="s">
        <v>84</v>
      </c>
      <c r="I70" s="16"/>
      <c r="J70" s="16" t="s">
        <v>86</v>
      </c>
      <c r="K70" s="16"/>
      <c r="L70" s="16" t="s">
        <v>87</v>
      </c>
      <c r="M70" s="16"/>
      <c r="N70" s="16" t="s">
        <v>88</v>
      </c>
      <c r="O70" s="12"/>
      <c r="P70" s="16" t="s">
        <v>28</v>
      </c>
      <c r="Q70" s="12"/>
      <c r="R70" s="16" t="s">
        <v>89</v>
      </c>
      <c r="S70" s="12"/>
      <c r="T70" s="16" t="s">
        <v>19</v>
      </c>
    </row>
    <row r="71" spans="2:22" ht="15.75">
      <c r="B71" s="12"/>
      <c r="C71" s="12"/>
      <c r="D71" s="16" t="s">
        <v>90</v>
      </c>
      <c r="E71" s="16"/>
      <c r="F71" s="16" t="s">
        <v>91</v>
      </c>
      <c r="G71" s="16"/>
      <c r="H71" s="16" t="s">
        <v>90</v>
      </c>
      <c r="I71" s="16"/>
      <c r="J71" s="16" t="s">
        <v>92</v>
      </c>
      <c r="K71" s="16"/>
      <c r="L71" s="16" t="s">
        <v>93</v>
      </c>
      <c r="M71" s="16"/>
      <c r="N71" s="16" t="s">
        <v>94</v>
      </c>
      <c r="O71" s="12"/>
      <c r="P71" s="16" t="s">
        <v>95</v>
      </c>
      <c r="Q71" s="12"/>
      <c r="R71" s="16" t="s">
        <v>96</v>
      </c>
      <c r="S71" s="12"/>
      <c r="T71" s="16" t="s">
        <v>97</v>
      </c>
    </row>
    <row r="72" spans="2:22" ht="15.75">
      <c r="B72" s="12"/>
      <c r="C72" s="12"/>
      <c r="D72" s="17" t="s">
        <v>22</v>
      </c>
      <c r="E72" s="12"/>
      <c r="F72" s="17" t="s">
        <v>22</v>
      </c>
      <c r="G72" s="12"/>
      <c r="H72" s="17" t="s">
        <v>22</v>
      </c>
      <c r="I72" s="12"/>
      <c r="J72" s="17" t="s">
        <v>22</v>
      </c>
      <c r="K72" s="12"/>
      <c r="L72" s="17" t="s">
        <v>22</v>
      </c>
      <c r="M72" s="12"/>
      <c r="N72" s="17" t="s">
        <v>22</v>
      </c>
      <c r="O72" s="12"/>
      <c r="P72" s="17" t="s">
        <v>22</v>
      </c>
      <c r="Q72" s="12"/>
      <c r="R72" s="17" t="s">
        <v>22</v>
      </c>
      <c r="S72" s="12"/>
      <c r="T72" s="17" t="s">
        <v>22</v>
      </c>
    </row>
    <row r="73" spans="2:22" ht="15.75">
      <c r="B73" s="12" t="s">
        <v>98</v>
      </c>
      <c r="C73" s="40" t="s">
        <v>44</v>
      </c>
      <c r="D73" s="12">
        <v>10678037843</v>
      </c>
      <c r="E73" s="40" t="s">
        <v>44</v>
      </c>
      <c r="F73" s="12">
        <v>-3293898669</v>
      </c>
      <c r="G73" s="40" t="s">
        <v>44</v>
      </c>
      <c r="H73" s="35">
        <f>+D73+F73</f>
        <v>7384139174</v>
      </c>
      <c r="I73" s="40" t="s">
        <v>44</v>
      </c>
      <c r="J73" s="12">
        <v>63660794</v>
      </c>
      <c r="K73" s="40" t="s">
        <v>44</v>
      </c>
      <c r="L73" s="12">
        <v>1078738785</v>
      </c>
      <c r="M73" s="40" t="s">
        <v>44</v>
      </c>
      <c r="N73" s="12">
        <v>0</v>
      </c>
      <c r="O73" s="40" t="s">
        <v>44</v>
      </c>
      <c r="P73" s="12">
        <f>+SUM(H73:N73)</f>
        <v>8526538753</v>
      </c>
      <c r="Q73" s="40" t="s">
        <v>44</v>
      </c>
      <c r="R73" s="12">
        <f>+R13</f>
        <v>290763885.60307693</v>
      </c>
      <c r="S73" s="40" t="s">
        <v>44</v>
      </c>
      <c r="T73" s="12">
        <f>+P73+R73</f>
        <v>8817302638.6030769</v>
      </c>
      <c r="V73" s="2"/>
    </row>
    <row r="74" spans="2:22" ht="15.75">
      <c r="B74" s="12"/>
      <c r="C74" s="12"/>
      <c r="D74" s="17" t="s">
        <v>22</v>
      </c>
      <c r="E74" s="12"/>
      <c r="F74" s="17" t="s">
        <v>22</v>
      </c>
      <c r="G74" s="12"/>
      <c r="H74" s="17" t="s">
        <v>22</v>
      </c>
      <c r="I74" s="12"/>
      <c r="J74" s="17" t="s">
        <v>22</v>
      </c>
      <c r="K74" s="12"/>
      <c r="L74" s="17" t="s">
        <v>22</v>
      </c>
      <c r="M74" s="12"/>
      <c r="N74" s="17" t="s">
        <v>22</v>
      </c>
      <c r="O74" s="12"/>
      <c r="P74" s="17" t="s">
        <v>22</v>
      </c>
      <c r="Q74" s="12"/>
      <c r="R74" s="17" t="s">
        <v>22</v>
      </c>
      <c r="S74" s="12"/>
      <c r="T74" s="17" t="s">
        <v>22</v>
      </c>
    </row>
    <row r="75" spans="2:22" ht="15.75">
      <c r="B75" s="41"/>
      <c r="C75" s="12"/>
      <c r="D75" s="12"/>
      <c r="E75" s="12"/>
      <c r="F75" s="12"/>
      <c r="G75" s="12"/>
      <c r="H75" s="12"/>
      <c r="I75" s="12"/>
      <c r="J75" s="12"/>
      <c r="K75" s="12"/>
      <c r="L75" s="12"/>
      <c r="M75" s="12"/>
      <c r="N75" s="12"/>
      <c r="O75" s="12"/>
      <c r="P75" s="12"/>
      <c r="Q75" s="12"/>
      <c r="R75" s="12"/>
      <c r="S75" s="12"/>
      <c r="T75" s="12"/>
    </row>
    <row r="76" spans="2:22" ht="15.75">
      <c r="B76" s="12" t="s">
        <v>99</v>
      </c>
      <c r="C76" s="12"/>
      <c r="D76" s="12">
        <v>10606497590</v>
      </c>
      <c r="E76" s="12"/>
      <c r="F76" s="12">
        <v>-3276033766</v>
      </c>
      <c r="G76" s="12"/>
      <c r="H76" s="35">
        <f>+D76+F76</f>
        <v>7330463824</v>
      </c>
      <c r="I76" s="12"/>
      <c r="J76" s="12">
        <v>61848919</v>
      </c>
      <c r="K76" s="12"/>
      <c r="L76" s="12">
        <v>1065116161</v>
      </c>
      <c r="M76" s="12"/>
      <c r="N76" s="12">
        <v>0</v>
      </c>
      <c r="O76" s="12"/>
      <c r="P76" s="12">
        <f>+SUM(H76:N76)</f>
        <v>8457428904</v>
      </c>
      <c r="Q76" s="12"/>
      <c r="R76" s="12">
        <v>289048791</v>
      </c>
      <c r="S76" s="12"/>
      <c r="T76" s="12">
        <f>+P76+R76</f>
        <v>8746477695</v>
      </c>
    </row>
    <row r="77" spans="2:22" ht="15.75">
      <c r="B77" s="12"/>
      <c r="C77" s="12"/>
      <c r="D77" s="17" t="s">
        <v>100</v>
      </c>
      <c r="E77" s="12"/>
      <c r="F77" s="17" t="s">
        <v>100</v>
      </c>
      <c r="G77" s="12"/>
      <c r="H77" s="17" t="s">
        <v>100</v>
      </c>
      <c r="I77" s="12"/>
      <c r="J77" s="17" t="s">
        <v>100</v>
      </c>
      <c r="K77" s="12"/>
      <c r="L77" s="17" t="s">
        <v>100</v>
      </c>
      <c r="M77" s="12"/>
      <c r="N77" s="17" t="s">
        <v>100</v>
      </c>
      <c r="O77" s="12"/>
      <c r="P77" s="17" t="s">
        <v>100</v>
      </c>
      <c r="Q77" s="12"/>
      <c r="R77" s="17" t="s">
        <v>100</v>
      </c>
      <c r="S77" s="12"/>
      <c r="T77" s="17" t="s">
        <v>100</v>
      </c>
    </row>
    <row r="78" spans="2:22" ht="15.75">
      <c r="B78" s="12"/>
      <c r="C78" s="12"/>
      <c r="D78" s="12"/>
      <c r="E78" s="12"/>
      <c r="F78" s="12"/>
      <c r="G78" s="12"/>
      <c r="H78" s="12"/>
      <c r="I78" s="12"/>
      <c r="J78" s="12"/>
      <c r="K78" s="12"/>
      <c r="L78" s="12"/>
      <c r="M78" s="12"/>
      <c r="N78" s="12"/>
      <c r="O78" s="12"/>
      <c r="P78" s="12"/>
      <c r="Q78" s="12"/>
      <c r="R78" s="12"/>
      <c r="S78" s="12"/>
      <c r="T78" s="12"/>
    </row>
    <row r="79" spans="2:22" ht="15.75">
      <c r="B79" s="12" t="s">
        <v>101</v>
      </c>
      <c r="C79" s="12"/>
      <c r="D79" s="12"/>
      <c r="E79" s="12"/>
      <c r="F79" s="12"/>
      <c r="G79" s="12"/>
      <c r="H79" s="12"/>
      <c r="I79" s="12"/>
      <c r="J79" s="12"/>
      <c r="K79" s="12"/>
      <c r="L79" s="12"/>
      <c r="M79" s="12"/>
      <c r="N79" s="12"/>
      <c r="O79" s="12"/>
      <c r="P79" s="12"/>
      <c r="Q79" s="12"/>
      <c r="R79" s="12"/>
      <c r="S79" s="12"/>
      <c r="T79" s="12"/>
    </row>
    <row r="80" spans="2:22" ht="15.75">
      <c r="B80" s="17" t="s">
        <v>22</v>
      </c>
      <c r="C80" s="12"/>
      <c r="D80" s="12"/>
      <c r="E80" s="12"/>
      <c r="F80" s="12"/>
      <c r="G80" s="12"/>
      <c r="H80" s="12"/>
      <c r="I80" s="12"/>
      <c r="J80" s="12"/>
      <c r="K80" s="12"/>
      <c r="L80" s="12"/>
      <c r="M80" s="12"/>
      <c r="N80" s="12"/>
      <c r="O80" s="12"/>
      <c r="P80" s="12"/>
      <c r="Q80" s="12"/>
      <c r="R80" s="12"/>
      <c r="S80" s="12"/>
      <c r="T80" s="12"/>
    </row>
    <row r="81" spans="2:20" ht="15.75">
      <c r="B81" s="12" t="s">
        <v>264</v>
      </c>
      <c r="C81" s="12"/>
      <c r="D81" s="35">
        <v>0</v>
      </c>
      <c r="E81" s="35"/>
      <c r="F81" s="35">
        <v>0</v>
      </c>
      <c r="G81" s="35"/>
      <c r="H81" s="35">
        <f>+D81+F81</f>
        <v>0</v>
      </c>
      <c r="I81" s="35"/>
      <c r="J81" s="35"/>
      <c r="K81" s="35"/>
      <c r="L81" s="35"/>
      <c r="M81" s="35"/>
      <c r="N81" s="35"/>
      <c r="O81" s="35"/>
      <c r="P81" s="35">
        <f>+SUM(H81:N81)</f>
        <v>0</v>
      </c>
      <c r="Q81" s="35"/>
      <c r="R81" s="35">
        <f>+R21</f>
        <v>-69763770</v>
      </c>
      <c r="S81" s="35"/>
      <c r="T81" s="35">
        <f>+P81+R81</f>
        <v>-69763770</v>
      </c>
    </row>
    <row r="82" spans="2:20" ht="15.75">
      <c r="B82" s="12" t="s">
        <v>256</v>
      </c>
      <c r="C82" s="12"/>
      <c r="D82" s="35">
        <f>+'3of3'!AX16</f>
        <v>-4160471.2762142476</v>
      </c>
      <c r="E82" s="35"/>
      <c r="F82" s="35">
        <f>+'3of3'!AX17</f>
        <v>755230.75732326892</v>
      </c>
      <c r="G82" s="35"/>
      <c r="H82" s="35">
        <f>+D82+F82</f>
        <v>-3405240.5188909788</v>
      </c>
      <c r="I82" s="35"/>
      <c r="J82" s="35"/>
      <c r="K82" s="35"/>
      <c r="L82" s="35"/>
      <c r="M82" s="35"/>
      <c r="N82" s="35"/>
      <c r="O82" s="35"/>
      <c r="P82" s="35">
        <f>+SUM(H82:N82)</f>
        <v>-3405240.5188909788</v>
      </c>
      <c r="Q82" s="35"/>
      <c r="R82" s="35">
        <f>+R22</f>
        <v>-1126243</v>
      </c>
      <c r="S82" s="35"/>
      <c r="T82" s="35">
        <f>+P82+R82</f>
        <v>-4531483.5188909788</v>
      </c>
    </row>
    <row r="83" spans="2:20" ht="15.75">
      <c r="B83" s="29" t="s">
        <v>102</v>
      </c>
      <c r="C83" s="12"/>
      <c r="D83" s="35"/>
      <c r="E83" s="35"/>
      <c r="F83" s="35"/>
      <c r="G83" s="35"/>
      <c r="H83" s="35"/>
      <c r="I83" s="35"/>
      <c r="J83" s="35"/>
      <c r="K83" s="35"/>
      <c r="L83" s="35"/>
      <c r="M83" s="35"/>
      <c r="N83" s="35"/>
      <c r="O83" s="35"/>
      <c r="P83" s="35"/>
      <c r="Q83" s="35"/>
      <c r="R83" s="35">
        <f>+R27</f>
        <v>-25909880</v>
      </c>
      <c r="S83" s="35"/>
      <c r="T83" s="35">
        <f t="shared" ref="T83:T93" si="3">+P83+R83</f>
        <v>-25909880</v>
      </c>
    </row>
    <row r="84" spans="2:20" ht="15.75">
      <c r="B84" s="29" t="s">
        <v>103</v>
      </c>
      <c r="C84" s="12"/>
      <c r="D84" s="35">
        <f>+'3of3'!AX12</f>
        <v>-231800449.50242731</v>
      </c>
      <c r="E84" s="35"/>
      <c r="F84" s="35">
        <f>+'3of3'!AX13</f>
        <v>106416520.26065975</v>
      </c>
      <c r="G84" s="35"/>
      <c r="H84" s="35">
        <f>+D84+F84</f>
        <v>-125383929.24176756</v>
      </c>
      <c r="I84" s="35"/>
      <c r="J84" s="35"/>
      <c r="K84" s="35"/>
      <c r="L84" s="35"/>
      <c r="M84" s="35"/>
      <c r="N84" s="35"/>
      <c r="O84" s="35"/>
      <c r="P84" s="35">
        <f>+SUM(H84:N84)</f>
        <v>-125383929.24176756</v>
      </c>
      <c r="Q84" s="35"/>
      <c r="R84" s="35">
        <f>+R23</f>
        <v>-167584</v>
      </c>
      <c r="S84" s="35"/>
      <c r="T84" s="35">
        <f t="shared" si="3"/>
        <v>-125551513.24176756</v>
      </c>
    </row>
    <row r="85" spans="2:20" ht="15.75">
      <c r="B85" s="29" t="s">
        <v>251</v>
      </c>
      <c r="C85" s="12"/>
      <c r="D85" s="35">
        <f>+'3of3'!AX14</f>
        <v>-22645197.368261974</v>
      </c>
      <c r="E85" s="35"/>
      <c r="F85" s="35">
        <f>+'3of3'!AX15</f>
        <v>267654.42394992767</v>
      </c>
      <c r="G85" s="35"/>
      <c r="H85" s="35">
        <f>+D85+F85</f>
        <v>-22377542.944312047</v>
      </c>
      <c r="I85" s="35"/>
      <c r="J85" s="35"/>
      <c r="K85" s="35"/>
      <c r="L85" s="35"/>
      <c r="M85" s="35"/>
      <c r="N85" s="35"/>
      <c r="O85" s="35"/>
      <c r="P85" s="35">
        <f>+SUM(H85:N85)</f>
        <v>-22377542.944312047</v>
      </c>
      <c r="Q85" s="35"/>
      <c r="R85" s="35">
        <f>+'3of3'!AF14</f>
        <v>0</v>
      </c>
      <c r="S85" s="35"/>
      <c r="T85" s="35">
        <f t="shared" si="3"/>
        <v>-22377542.944312047</v>
      </c>
    </row>
    <row r="86" spans="2:20" ht="15.75">
      <c r="B86" s="12" t="s">
        <v>8</v>
      </c>
      <c r="C86" s="12"/>
      <c r="D86" s="35"/>
      <c r="E86" s="35"/>
      <c r="F86" s="35"/>
      <c r="G86" s="35"/>
      <c r="H86" s="35"/>
      <c r="I86" s="35"/>
      <c r="J86" s="35"/>
      <c r="K86" s="35"/>
      <c r="L86" s="35"/>
      <c r="M86" s="35"/>
      <c r="N86" s="35"/>
      <c r="O86" s="35"/>
      <c r="P86" s="35"/>
      <c r="Q86" s="35"/>
      <c r="R86" s="35">
        <f>+R25</f>
        <v>0</v>
      </c>
      <c r="S86" s="35"/>
      <c r="T86" s="35">
        <f t="shared" si="3"/>
        <v>0</v>
      </c>
    </row>
    <row r="87" spans="2:20" ht="15.75">
      <c r="B87" s="12" t="s">
        <v>261</v>
      </c>
      <c r="C87" s="12"/>
      <c r="D87" s="35"/>
      <c r="E87" s="35"/>
      <c r="F87" s="35"/>
      <c r="G87" s="35"/>
      <c r="H87" s="35"/>
      <c r="I87" s="35"/>
      <c r="J87" s="35"/>
      <c r="K87" s="35"/>
      <c r="L87" s="35"/>
      <c r="M87" s="35"/>
      <c r="N87" s="35"/>
      <c r="O87" s="35"/>
      <c r="P87" s="35"/>
      <c r="Q87" s="35"/>
      <c r="R87" s="35">
        <f>+'3of3'!AF16</f>
        <v>-196553108</v>
      </c>
      <c r="S87" s="35"/>
      <c r="T87" s="35">
        <f t="shared" si="3"/>
        <v>-196553108</v>
      </c>
    </row>
    <row r="88" spans="2:20" ht="15.75">
      <c r="B88" s="12" t="s">
        <v>15</v>
      </c>
      <c r="C88" s="12"/>
      <c r="D88" s="35"/>
      <c r="E88" s="35"/>
      <c r="F88" s="35"/>
      <c r="G88" s="35"/>
      <c r="H88" s="35"/>
      <c r="I88" s="35"/>
      <c r="J88" s="35"/>
      <c r="K88" s="35"/>
      <c r="L88" s="35">
        <f>+'3of3'!AX18</f>
        <v>-1065116161</v>
      </c>
      <c r="M88" s="35"/>
      <c r="N88" s="35"/>
      <c r="O88" s="35"/>
      <c r="P88" s="35">
        <f t="shared" ref="P88:P93" si="4">+SUM(H88:N88)</f>
        <v>-1065116161</v>
      </c>
      <c r="Q88" s="35"/>
      <c r="R88" s="43"/>
      <c r="S88" s="35"/>
      <c r="T88" s="35">
        <f t="shared" si="3"/>
        <v>-1065116161</v>
      </c>
    </row>
    <row r="89" spans="2:20" ht="15.75">
      <c r="B89" s="12" t="s">
        <v>104</v>
      </c>
      <c r="C89" s="12"/>
      <c r="D89" s="35"/>
      <c r="E89" s="35"/>
      <c r="F89" s="35"/>
      <c r="G89" s="35"/>
      <c r="H89" s="35"/>
      <c r="I89" s="35"/>
      <c r="J89" s="35"/>
      <c r="K89" s="35"/>
      <c r="L89" s="35">
        <f>+'3of3'!AX19</f>
        <v>292351735.45053852</v>
      </c>
      <c r="M89" s="35"/>
      <c r="N89" s="35"/>
      <c r="O89" s="35"/>
      <c r="P89" s="35">
        <f t="shared" si="4"/>
        <v>292351735.45053852</v>
      </c>
      <c r="Q89" s="35"/>
      <c r="R89" s="43"/>
      <c r="S89" s="35"/>
      <c r="T89" s="35">
        <f t="shared" si="3"/>
        <v>292351735.45053852</v>
      </c>
    </row>
    <row r="90" spans="2:20" ht="15.75">
      <c r="B90" s="12" t="s">
        <v>105</v>
      </c>
      <c r="C90" s="12"/>
      <c r="D90" s="35">
        <f>+'3of3'!AX20</f>
        <v>0</v>
      </c>
      <c r="E90" s="35"/>
      <c r="F90" s="35"/>
      <c r="G90" s="35"/>
      <c r="H90" s="35">
        <f>+D90+F90</f>
        <v>0</v>
      </c>
      <c r="I90" s="35"/>
      <c r="J90" s="35"/>
      <c r="K90" s="35"/>
      <c r="L90" s="35"/>
      <c r="M90" s="35"/>
      <c r="N90" s="35"/>
      <c r="O90" s="35"/>
      <c r="P90" s="35">
        <f t="shared" si="4"/>
        <v>0</v>
      </c>
      <c r="Q90" s="35"/>
      <c r="R90" s="35"/>
      <c r="S90" s="35"/>
      <c r="T90" s="35">
        <f t="shared" si="3"/>
        <v>0</v>
      </c>
    </row>
    <row r="91" spans="2:20" ht="15.75">
      <c r="B91" s="29" t="s">
        <v>106</v>
      </c>
      <c r="C91" s="12"/>
      <c r="D91" s="35"/>
      <c r="E91" s="35"/>
      <c r="F91" s="35">
        <f>+'3of3'!AX21</f>
        <v>0</v>
      </c>
      <c r="G91" s="35"/>
      <c r="H91" s="35">
        <f>+D91+F91</f>
        <v>0</v>
      </c>
      <c r="I91" s="35"/>
      <c r="J91" s="35"/>
      <c r="K91" s="35"/>
      <c r="L91" s="35"/>
      <c r="M91" s="35"/>
      <c r="N91" s="35"/>
      <c r="O91" s="35"/>
      <c r="P91" s="35">
        <f t="shared" si="4"/>
        <v>0</v>
      </c>
      <c r="Q91" s="35"/>
      <c r="R91" s="35"/>
      <c r="S91" s="35"/>
      <c r="T91" s="35">
        <f t="shared" si="3"/>
        <v>0</v>
      </c>
    </row>
    <row r="92" spans="2:20" ht="15.75">
      <c r="B92" s="12" t="s">
        <v>107</v>
      </c>
      <c r="C92" s="12"/>
      <c r="D92" s="35">
        <f>+'3of3'!AX22</f>
        <v>-7434676.1017148029</v>
      </c>
      <c r="E92" s="35"/>
      <c r="F92" s="35">
        <f>+'3of3'!AX23</f>
        <v>6218233.5006460669</v>
      </c>
      <c r="G92" s="35"/>
      <c r="H92" s="35">
        <f>+D92+F92</f>
        <v>-1216442.6010687361</v>
      </c>
      <c r="I92" s="35"/>
      <c r="J92" s="35"/>
      <c r="K92" s="35"/>
      <c r="L92" s="35"/>
      <c r="M92" s="35"/>
      <c r="N92" s="35"/>
      <c r="O92" s="35"/>
      <c r="P92" s="35">
        <f t="shared" si="4"/>
        <v>-1216442.6010687361</v>
      </c>
      <c r="Q92" s="35"/>
      <c r="R92" s="35"/>
      <c r="S92" s="35"/>
      <c r="T92" s="35">
        <f t="shared" si="3"/>
        <v>-1216442.6010687361</v>
      </c>
    </row>
    <row r="93" spans="2:20" ht="15.75">
      <c r="B93" s="12" t="s">
        <v>108</v>
      </c>
      <c r="C93" s="12"/>
      <c r="D93" s="35">
        <f>+'3of3'!AX24</f>
        <v>-26718397.285076283</v>
      </c>
      <c r="E93" s="35"/>
      <c r="F93" s="35"/>
      <c r="G93" s="35"/>
      <c r="H93" s="35">
        <f>+D93+F93</f>
        <v>-26718397.285076283</v>
      </c>
      <c r="I93" s="35"/>
      <c r="J93" s="35"/>
      <c r="K93" s="35"/>
      <c r="L93" s="35"/>
      <c r="M93" s="35"/>
      <c r="N93" s="35"/>
      <c r="O93" s="35"/>
      <c r="P93" s="35">
        <f t="shared" si="4"/>
        <v>-26718397.285076283</v>
      </c>
      <c r="Q93" s="35"/>
      <c r="R93" s="35">
        <f>+R33</f>
        <v>28459228</v>
      </c>
      <c r="S93" s="35"/>
      <c r="T93" s="35">
        <f t="shared" si="3"/>
        <v>1740830.7149237171</v>
      </c>
    </row>
    <row r="94" spans="2:20" ht="15.75">
      <c r="B94" s="12"/>
      <c r="C94" s="12"/>
      <c r="D94" s="35"/>
      <c r="E94" s="35"/>
      <c r="F94" s="35"/>
      <c r="G94" s="35"/>
      <c r="H94" s="35"/>
      <c r="I94" s="35"/>
      <c r="J94" s="35"/>
      <c r="K94" s="35"/>
      <c r="L94" s="35"/>
      <c r="M94" s="35"/>
      <c r="N94" s="35"/>
      <c r="O94" s="35"/>
      <c r="P94" s="35"/>
      <c r="Q94" s="35"/>
      <c r="R94" s="35"/>
      <c r="S94" s="35"/>
      <c r="T94" s="35"/>
    </row>
    <row r="95" spans="2:20" ht="15.75">
      <c r="B95" s="12"/>
      <c r="C95" s="12"/>
      <c r="D95" s="17" t="s">
        <v>22</v>
      </c>
      <c r="E95" s="12"/>
      <c r="F95" s="17" t="s">
        <v>22</v>
      </c>
      <c r="G95" s="12"/>
      <c r="H95" s="17" t="s">
        <v>22</v>
      </c>
      <c r="I95" s="12"/>
      <c r="J95" s="17" t="s">
        <v>22</v>
      </c>
      <c r="K95" s="12"/>
      <c r="L95" s="17" t="s">
        <v>22</v>
      </c>
      <c r="M95" s="12"/>
      <c r="N95" s="17" t="s">
        <v>22</v>
      </c>
      <c r="O95" s="12"/>
      <c r="P95" s="17" t="s">
        <v>22</v>
      </c>
      <c r="Q95" s="12"/>
      <c r="R95" s="17" t="s">
        <v>22</v>
      </c>
      <c r="S95" s="12"/>
      <c r="T95" s="17" t="s">
        <v>22</v>
      </c>
    </row>
    <row r="96" spans="2:20" ht="15.75">
      <c r="B96" s="12" t="s">
        <v>109</v>
      </c>
      <c r="C96" s="12"/>
      <c r="D96" s="35">
        <f>SUM(D81:D93)</f>
        <v>-292759191.53369457</v>
      </c>
      <c r="E96" s="35"/>
      <c r="F96" s="35">
        <f>SUM(F81:F93)</f>
        <v>113657638.94257902</v>
      </c>
      <c r="G96" s="35"/>
      <c r="H96" s="35">
        <f>SUM(H81:H93)</f>
        <v>-179101552.59111559</v>
      </c>
      <c r="I96" s="35"/>
      <c r="J96" s="35">
        <f>SUM(J81:J93)</f>
        <v>0</v>
      </c>
      <c r="K96" s="35"/>
      <c r="L96" s="35">
        <f>SUM(L81:L93)</f>
        <v>-772764425.54946148</v>
      </c>
      <c r="M96" s="35"/>
      <c r="N96" s="35">
        <f>SUM(N81:N93)</f>
        <v>0</v>
      </c>
      <c r="O96" s="35"/>
      <c r="P96" s="35">
        <f>SUM(P81:P93)</f>
        <v>-951865978.14057708</v>
      </c>
      <c r="Q96" s="35"/>
      <c r="R96" s="35">
        <f>SUM(R81:R93)</f>
        <v>-265061357</v>
      </c>
      <c r="S96" s="35"/>
      <c r="T96" s="35">
        <f>SUM(T81:T93)</f>
        <v>-1216927335.1405773</v>
      </c>
    </row>
    <row r="97" spans="2:20" ht="15.75">
      <c r="B97" s="12"/>
      <c r="C97" s="12"/>
      <c r="D97" s="17" t="s">
        <v>22</v>
      </c>
      <c r="E97" s="12"/>
      <c r="F97" s="17" t="s">
        <v>22</v>
      </c>
      <c r="G97" s="12"/>
      <c r="H97" s="17" t="s">
        <v>22</v>
      </c>
      <c r="I97" s="12"/>
      <c r="J97" s="17" t="s">
        <v>22</v>
      </c>
      <c r="K97" s="12"/>
      <c r="L97" s="17" t="s">
        <v>22</v>
      </c>
      <c r="M97" s="12"/>
      <c r="N97" s="17" t="s">
        <v>22</v>
      </c>
      <c r="O97" s="12"/>
      <c r="P97" s="17" t="s">
        <v>22</v>
      </c>
      <c r="Q97" s="12"/>
      <c r="R97" s="17" t="s">
        <v>22</v>
      </c>
      <c r="S97" s="12"/>
      <c r="T97" s="17" t="s">
        <v>22</v>
      </c>
    </row>
    <row r="98" spans="2:20" ht="15.75">
      <c r="B98" s="12" t="s">
        <v>110</v>
      </c>
      <c r="C98" s="12"/>
      <c r="D98" s="35">
        <f>+D76+D96</f>
        <v>10313738398.466305</v>
      </c>
      <c r="E98" s="35"/>
      <c r="F98" s="35">
        <f>+F76+F96</f>
        <v>-3162376127.0574212</v>
      </c>
      <c r="G98" s="35"/>
      <c r="H98" s="35">
        <f>+H76+H96</f>
        <v>7151362271.408884</v>
      </c>
      <c r="I98" s="35"/>
      <c r="J98" s="35">
        <f>+J76+J96</f>
        <v>61848919</v>
      </c>
      <c r="K98" s="35"/>
      <c r="L98" s="35">
        <f>+L76+L96</f>
        <v>292351735.45053852</v>
      </c>
      <c r="M98" s="35"/>
      <c r="N98" s="35">
        <f>+N76+N96</f>
        <v>0</v>
      </c>
      <c r="O98" s="35"/>
      <c r="P98" s="35">
        <f>+P76+P96</f>
        <v>7505562925.8594227</v>
      </c>
      <c r="Q98" s="35"/>
      <c r="R98" s="35">
        <f>+R76+R96</f>
        <v>23987434</v>
      </c>
      <c r="S98" s="35"/>
      <c r="T98" s="35">
        <f>+T76+T96</f>
        <v>7529550359.8594227</v>
      </c>
    </row>
    <row r="99" spans="2:20" ht="15.75">
      <c r="B99" s="12"/>
      <c r="C99" s="12"/>
      <c r="D99" s="17" t="s">
        <v>22</v>
      </c>
      <c r="E99" s="12"/>
      <c r="F99" s="17" t="s">
        <v>22</v>
      </c>
      <c r="G99" s="12"/>
      <c r="H99" s="17" t="s">
        <v>22</v>
      </c>
      <c r="I99" s="12"/>
      <c r="J99" s="17" t="s">
        <v>22</v>
      </c>
      <c r="K99" s="12"/>
      <c r="L99" s="17" t="s">
        <v>22</v>
      </c>
      <c r="M99" s="12"/>
      <c r="N99" s="17" t="s">
        <v>22</v>
      </c>
      <c r="O99" s="12"/>
      <c r="P99" s="17" t="s">
        <v>22</v>
      </c>
      <c r="Q99" s="12"/>
      <c r="R99" s="17" t="s">
        <v>22</v>
      </c>
      <c r="S99" s="12"/>
      <c r="T99" s="17" t="s">
        <v>22</v>
      </c>
    </row>
    <row r="100" spans="2:20" ht="15.75">
      <c r="B100" s="12" t="s">
        <v>111</v>
      </c>
      <c r="C100" s="12"/>
      <c r="D100" s="12"/>
      <c r="E100" s="12"/>
      <c r="F100" s="12"/>
      <c r="G100" s="12"/>
      <c r="H100" s="12"/>
      <c r="I100" s="12"/>
      <c r="J100" s="12"/>
      <c r="K100" s="12"/>
      <c r="L100" s="12"/>
      <c r="M100" s="12"/>
      <c r="N100" s="12"/>
      <c r="O100" s="12"/>
      <c r="P100" s="12"/>
      <c r="Q100" s="12"/>
      <c r="R100" s="12"/>
      <c r="S100" s="12"/>
      <c r="T100" s="12"/>
    </row>
    <row r="101" spans="2:20" ht="15.75">
      <c r="B101" s="12" t="s">
        <v>112</v>
      </c>
      <c r="C101" s="12"/>
      <c r="D101" s="12"/>
      <c r="E101" s="12"/>
      <c r="F101" s="12"/>
      <c r="G101" s="12"/>
      <c r="H101" s="12"/>
      <c r="I101" s="12"/>
      <c r="J101" s="12"/>
      <c r="K101" s="12"/>
      <c r="L101" s="12"/>
      <c r="M101" s="12"/>
      <c r="N101" s="12"/>
      <c r="O101" s="12"/>
      <c r="P101" s="12"/>
      <c r="Q101" s="12"/>
      <c r="R101" s="12"/>
      <c r="S101" s="12"/>
      <c r="T101" s="12"/>
    </row>
    <row r="102" spans="2:20" ht="15.75">
      <c r="B102" s="17" t="s">
        <v>22</v>
      </c>
      <c r="C102" s="12"/>
      <c r="D102" s="12"/>
      <c r="E102" s="12"/>
      <c r="F102" s="12"/>
      <c r="G102" s="12"/>
      <c r="H102" s="12"/>
      <c r="I102" s="12"/>
      <c r="J102" s="12"/>
      <c r="K102" s="12"/>
      <c r="L102" s="12"/>
      <c r="M102" s="12"/>
      <c r="N102" s="12"/>
      <c r="O102" s="12"/>
      <c r="P102" s="12"/>
      <c r="Q102" s="12"/>
      <c r="R102" s="30"/>
      <c r="S102" s="30"/>
      <c r="T102" s="12"/>
    </row>
    <row r="103" spans="2:20" ht="15.75">
      <c r="B103" s="30"/>
      <c r="C103" s="30"/>
      <c r="D103" s="30"/>
      <c r="E103" s="30"/>
      <c r="F103" s="30"/>
      <c r="G103" s="30"/>
      <c r="H103" s="30"/>
      <c r="I103" s="30"/>
      <c r="J103" s="30"/>
      <c r="K103" s="30"/>
      <c r="L103" s="30"/>
      <c r="M103" s="30"/>
      <c r="N103" s="30"/>
      <c r="O103" s="30"/>
      <c r="P103" s="30"/>
      <c r="Q103" s="30"/>
      <c r="R103" s="30"/>
      <c r="S103" s="30"/>
      <c r="T103" s="30"/>
    </row>
    <row r="104" spans="2:20" ht="15.75">
      <c r="B104" s="12"/>
      <c r="C104" s="12"/>
      <c r="D104" s="12"/>
      <c r="E104" s="12"/>
      <c r="F104" s="12"/>
      <c r="G104" s="12"/>
      <c r="H104" s="12"/>
      <c r="I104" s="12"/>
      <c r="J104" s="12"/>
      <c r="K104" s="12"/>
      <c r="L104" s="12"/>
      <c r="M104" s="12"/>
      <c r="N104" s="12"/>
      <c r="O104" s="12"/>
      <c r="P104" s="12"/>
      <c r="Q104" s="12"/>
      <c r="R104" s="12"/>
      <c r="S104" s="12"/>
      <c r="T104" s="12"/>
    </row>
    <row r="105" spans="2:20" ht="15.75">
      <c r="B105" s="12"/>
      <c r="C105" s="12"/>
      <c r="D105" s="17" t="s">
        <v>22</v>
      </c>
      <c r="E105" s="12"/>
      <c r="F105" s="17" t="s">
        <v>22</v>
      </c>
      <c r="G105" s="12"/>
      <c r="H105" s="17" t="s">
        <v>22</v>
      </c>
      <c r="I105" s="12"/>
      <c r="J105" s="17" t="s">
        <v>22</v>
      </c>
      <c r="K105" s="12"/>
      <c r="L105" s="17" t="s">
        <v>22</v>
      </c>
      <c r="M105" s="12"/>
      <c r="N105" s="17" t="s">
        <v>22</v>
      </c>
      <c r="O105" s="12"/>
      <c r="P105" s="17" t="s">
        <v>22</v>
      </c>
      <c r="Q105" s="12"/>
      <c r="R105" s="17" t="s">
        <v>22</v>
      </c>
      <c r="S105" s="12"/>
      <c r="T105" s="17" t="s">
        <v>22</v>
      </c>
    </row>
    <row r="106" spans="2:20" ht="15.75">
      <c r="B106" s="12" t="s">
        <v>113</v>
      </c>
      <c r="C106" s="12"/>
      <c r="D106" s="12">
        <v>0</v>
      </c>
      <c r="E106" s="12"/>
      <c r="F106" s="12">
        <v>0</v>
      </c>
      <c r="G106" s="12"/>
      <c r="H106" s="12">
        <v>0</v>
      </c>
      <c r="I106" s="12"/>
      <c r="J106" s="12">
        <v>0</v>
      </c>
      <c r="K106" s="12"/>
      <c r="L106" s="12">
        <v>0</v>
      </c>
      <c r="M106" s="12"/>
      <c r="N106" s="12">
        <v>0</v>
      </c>
      <c r="O106" s="12"/>
      <c r="P106" s="12">
        <v>0</v>
      </c>
      <c r="Q106" s="12"/>
      <c r="R106" s="12">
        <v>0</v>
      </c>
      <c r="S106" s="12"/>
      <c r="T106" s="12">
        <v>0</v>
      </c>
    </row>
    <row r="107" spans="2:20" ht="15.75">
      <c r="B107" s="12"/>
      <c r="C107" s="12"/>
      <c r="D107" s="17" t="s">
        <v>22</v>
      </c>
      <c r="E107" s="12"/>
      <c r="F107" s="17" t="s">
        <v>22</v>
      </c>
      <c r="G107" s="12"/>
      <c r="H107" s="17" t="s">
        <v>22</v>
      </c>
      <c r="I107" s="12"/>
      <c r="J107" s="17" t="s">
        <v>22</v>
      </c>
      <c r="K107" s="12"/>
      <c r="L107" s="17" t="s">
        <v>22</v>
      </c>
      <c r="M107" s="12"/>
      <c r="N107" s="17" t="s">
        <v>22</v>
      </c>
      <c r="O107" s="12"/>
      <c r="P107" s="17" t="s">
        <v>22</v>
      </c>
      <c r="Q107" s="12"/>
      <c r="R107" s="17" t="s">
        <v>22</v>
      </c>
      <c r="S107" s="12"/>
      <c r="T107" s="17" t="s">
        <v>22</v>
      </c>
    </row>
    <row r="108" spans="2:20" ht="15.75">
      <c r="B108" s="12" t="s">
        <v>114</v>
      </c>
      <c r="C108" s="40" t="s">
        <v>44</v>
      </c>
      <c r="D108" s="12">
        <f>+D98+D106</f>
        <v>10313738398.466305</v>
      </c>
      <c r="E108" s="28" t="s">
        <v>44</v>
      </c>
      <c r="F108" s="12">
        <f>+F98+F106</f>
        <v>-3162376127.0574212</v>
      </c>
      <c r="G108" s="28" t="s">
        <v>44</v>
      </c>
      <c r="H108" s="12">
        <f>+H98+H106</f>
        <v>7151362271.408884</v>
      </c>
      <c r="I108" s="28" t="s">
        <v>44</v>
      </c>
      <c r="J108" s="12">
        <f>+J98+J106</f>
        <v>61848919</v>
      </c>
      <c r="K108" s="28" t="s">
        <v>44</v>
      </c>
      <c r="L108" s="12">
        <f>+L98+L106</f>
        <v>292351735.45053852</v>
      </c>
      <c r="M108" s="28" t="s">
        <v>44</v>
      </c>
      <c r="N108" s="12">
        <f>+N98+N106</f>
        <v>0</v>
      </c>
      <c r="O108" s="28" t="s">
        <v>44</v>
      </c>
      <c r="P108" s="12">
        <f>+P98+P106</f>
        <v>7505562925.8594227</v>
      </c>
      <c r="Q108" s="28" t="s">
        <v>44</v>
      </c>
      <c r="R108" s="12">
        <f>+R98+R106</f>
        <v>23987434</v>
      </c>
      <c r="S108" s="28" t="s">
        <v>44</v>
      </c>
      <c r="T108" s="12">
        <f>+T98+T106</f>
        <v>7529550359.8594227</v>
      </c>
    </row>
    <row r="109" spans="2:20" ht="15.75">
      <c r="B109" s="12"/>
      <c r="C109" s="12"/>
      <c r="D109" s="17" t="s">
        <v>100</v>
      </c>
      <c r="E109" s="12"/>
      <c r="F109" s="17" t="s">
        <v>100</v>
      </c>
      <c r="G109" s="12"/>
      <c r="H109" s="17" t="s">
        <v>100</v>
      </c>
      <c r="I109" s="12"/>
      <c r="J109" s="17" t="s">
        <v>100</v>
      </c>
      <c r="K109" s="12"/>
      <c r="L109" s="17" t="s">
        <v>100</v>
      </c>
      <c r="M109" s="12"/>
      <c r="N109" s="17" t="s">
        <v>100</v>
      </c>
      <c r="O109" s="12"/>
      <c r="P109" s="17" t="s">
        <v>100</v>
      </c>
      <c r="Q109" s="12"/>
      <c r="R109" s="17" t="s">
        <v>100</v>
      </c>
      <c r="S109" s="12"/>
      <c r="T109" s="17" t="s">
        <v>100</v>
      </c>
    </row>
    <row r="110" spans="2:20" ht="15.75">
      <c r="B110" s="12"/>
      <c r="C110" s="12"/>
      <c r="D110" s="12"/>
      <c r="E110" s="12"/>
      <c r="F110" s="12"/>
      <c r="G110" s="12"/>
      <c r="H110" s="5"/>
      <c r="I110" s="12"/>
      <c r="J110" s="12"/>
      <c r="K110" s="12"/>
      <c r="L110" s="12"/>
      <c r="M110" s="12"/>
      <c r="N110" s="12"/>
      <c r="O110" s="12"/>
      <c r="P110" s="12"/>
      <c r="Q110" s="12"/>
      <c r="R110" s="12"/>
      <c r="S110" s="12"/>
      <c r="T110" s="12"/>
    </row>
    <row r="111" spans="2:20" ht="15.75">
      <c r="B111" s="12"/>
      <c r="C111" s="12"/>
      <c r="D111" s="12"/>
      <c r="E111" s="12"/>
      <c r="F111" s="12"/>
      <c r="G111" s="12"/>
      <c r="H111" s="12"/>
      <c r="I111" s="12"/>
      <c r="J111" s="12"/>
      <c r="K111" s="12"/>
      <c r="L111" s="12"/>
      <c r="M111" s="12"/>
      <c r="N111" s="12"/>
      <c r="O111" s="12"/>
      <c r="P111" s="12"/>
      <c r="Q111" s="12"/>
      <c r="R111" s="12"/>
      <c r="S111" s="12"/>
      <c r="T111" s="12"/>
    </row>
    <row r="112" spans="2:20" ht="15.75">
      <c r="B112" s="12"/>
      <c r="C112" s="12"/>
      <c r="D112" s="12"/>
      <c r="E112" s="12"/>
      <c r="F112" s="12"/>
      <c r="G112" s="12"/>
      <c r="H112" s="12"/>
      <c r="I112" s="12"/>
      <c r="J112" s="12"/>
      <c r="K112" s="12"/>
      <c r="L112" s="12"/>
      <c r="M112" s="12"/>
      <c r="N112" s="12"/>
      <c r="O112" s="12"/>
      <c r="P112" s="12"/>
      <c r="Q112" s="12"/>
      <c r="R112" s="12"/>
      <c r="S112" s="12"/>
      <c r="T112" s="12"/>
    </row>
    <row r="113" spans="2:20" ht="15.75">
      <c r="B113" s="12"/>
      <c r="C113" s="12"/>
      <c r="D113" s="12"/>
      <c r="E113" s="12"/>
      <c r="F113" s="12"/>
      <c r="G113" s="12"/>
      <c r="H113" s="12"/>
      <c r="I113" s="12"/>
      <c r="J113" s="12"/>
      <c r="K113" s="12"/>
      <c r="L113" s="12"/>
      <c r="M113" s="12"/>
      <c r="N113" s="12"/>
      <c r="O113" s="12"/>
      <c r="P113" s="12"/>
      <c r="Q113" s="12"/>
      <c r="R113" s="12"/>
      <c r="S113" s="12"/>
      <c r="T113" s="12"/>
    </row>
    <row r="114" spans="2:20" ht="15.75">
      <c r="B114" s="12"/>
      <c r="C114" s="12"/>
      <c r="D114" s="12"/>
      <c r="E114" s="12"/>
      <c r="F114" s="12"/>
      <c r="G114" s="12"/>
      <c r="H114" s="12"/>
      <c r="I114" s="12"/>
      <c r="J114" s="12"/>
      <c r="K114" s="12"/>
      <c r="L114" s="12"/>
      <c r="M114" s="12"/>
      <c r="N114" s="12"/>
      <c r="O114" s="12"/>
      <c r="P114" s="12"/>
      <c r="Q114" s="12"/>
      <c r="R114" s="12"/>
      <c r="S114" s="12"/>
      <c r="T114" s="12"/>
    </row>
    <row r="115" spans="2:20" ht="15.75">
      <c r="B115" s="24" t="s">
        <v>115</v>
      </c>
      <c r="C115" s="12"/>
      <c r="D115" s="12"/>
      <c r="E115" s="12"/>
      <c r="F115" s="12"/>
      <c r="G115" s="12"/>
      <c r="H115" s="12"/>
      <c r="I115" s="12"/>
      <c r="J115" s="12"/>
      <c r="K115" s="12"/>
      <c r="L115" s="12"/>
      <c r="M115" s="12"/>
      <c r="N115" s="12"/>
      <c r="O115" s="12"/>
      <c r="P115" s="12"/>
      <c r="Q115" s="12"/>
      <c r="R115" s="12"/>
      <c r="S115" s="12"/>
      <c r="T115" s="12"/>
    </row>
    <row r="116" spans="2:20" ht="15.75">
      <c r="B116" s="24" t="s">
        <v>269</v>
      </c>
      <c r="C116" s="12"/>
      <c r="D116" s="12"/>
      <c r="E116" s="12"/>
      <c r="F116" s="12"/>
      <c r="G116" s="12"/>
      <c r="H116" s="12"/>
      <c r="I116" s="12"/>
      <c r="J116" s="12"/>
      <c r="K116" s="12"/>
      <c r="L116" s="12"/>
      <c r="M116" s="12"/>
      <c r="N116" s="12"/>
      <c r="O116" s="12"/>
      <c r="P116" s="12"/>
      <c r="Q116" s="12"/>
      <c r="R116" s="12"/>
      <c r="S116" s="12"/>
      <c r="T116" s="12"/>
    </row>
    <row r="117" spans="2:20" ht="15.75">
      <c r="B117" s="24" t="s">
        <v>116</v>
      </c>
      <c r="C117" s="12"/>
      <c r="D117" s="12"/>
      <c r="E117" s="12"/>
      <c r="F117" s="12"/>
      <c r="G117" s="12"/>
      <c r="H117" s="12"/>
      <c r="I117" s="12"/>
      <c r="J117" s="12"/>
      <c r="K117" s="12"/>
      <c r="L117" s="12"/>
      <c r="M117" s="12"/>
      <c r="N117" s="12"/>
      <c r="O117" s="12"/>
      <c r="P117" s="12"/>
      <c r="Q117" s="12"/>
      <c r="R117" s="12"/>
      <c r="S117" s="12"/>
      <c r="T117" s="12"/>
    </row>
  </sheetData>
  <printOptions horizontalCentered="1"/>
  <pageMargins left="0.45" right="0.45" top="0.5" bottom="0.5" header="0.3" footer="0.3"/>
  <pageSetup scale="56" orientation="landscape" horizontalDpi="1200" verticalDpi="1200"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41427-AF7F-42D3-899B-5A3719321F7D}">
  <sheetPr codeName="Sheet6">
    <tabColor rgb="FF99FF99"/>
    <pageSetUpPr fitToPage="1"/>
  </sheetPr>
  <dimension ref="B2:AA148"/>
  <sheetViews>
    <sheetView zoomScale="60" zoomScaleNormal="60" workbookViewId="0"/>
  </sheetViews>
  <sheetFormatPr defaultColWidth="8.85546875" defaultRowHeight="15"/>
  <cols>
    <col min="1" max="1" width="8.85546875" style="25"/>
    <col min="2" max="2" width="51.85546875" style="25" customWidth="1"/>
    <col min="3" max="3" width="2.5703125" style="25" customWidth="1"/>
    <col min="4" max="4" width="20.140625" style="25" bestFit="1" customWidth="1"/>
    <col min="5" max="5" width="2.5703125" style="25" customWidth="1"/>
    <col min="6" max="6" width="18.85546875" style="25" customWidth="1"/>
    <col min="7" max="7" width="2.5703125" style="25" customWidth="1"/>
    <col min="8" max="8" width="17.42578125" style="25" customWidth="1"/>
    <col min="9" max="9" width="2.5703125" style="25" customWidth="1"/>
    <col min="10" max="10" width="17.42578125" style="25" customWidth="1"/>
    <col min="11" max="11" width="2.5703125" style="25" customWidth="1"/>
    <col min="12" max="12" width="17.42578125" style="25" customWidth="1"/>
    <col min="13" max="13" width="2.5703125" style="25" customWidth="1"/>
    <col min="14" max="14" width="17.42578125" style="25" customWidth="1"/>
    <col min="15" max="15" width="2.5703125" style="25" customWidth="1"/>
    <col min="16" max="16" width="17.42578125" style="25" customWidth="1"/>
    <col min="17" max="17" width="2.5703125" style="25" customWidth="1"/>
    <col min="18" max="18" width="19.5703125" style="25" customWidth="1"/>
    <col min="19" max="19" width="2.5703125" style="25" customWidth="1"/>
    <col min="20" max="20" width="17.42578125" style="25" customWidth="1"/>
    <col min="21" max="21" width="2.5703125" style="25" customWidth="1"/>
    <col min="22" max="22" width="17.42578125" style="25" customWidth="1"/>
    <col min="23" max="23" width="2.5703125" style="25" customWidth="1"/>
    <col min="24" max="24" width="17.42578125" style="25" customWidth="1"/>
    <col min="25" max="25" width="8.85546875" style="25"/>
    <col min="26" max="26" width="12.42578125" style="25" bestFit="1" customWidth="1"/>
    <col min="27" max="27" width="2.42578125" style="25" customWidth="1"/>
    <col min="28" max="16384" width="8.85546875" style="25"/>
  </cols>
  <sheetData>
    <row r="2" spans="2:27" s="33" customFormat="1" ht="15.75">
      <c r="B2" s="8"/>
      <c r="C2" s="8"/>
      <c r="D2" s="8"/>
      <c r="E2" s="8"/>
      <c r="F2" s="8"/>
      <c r="G2" s="8"/>
      <c r="H2" s="8"/>
      <c r="I2" s="8"/>
      <c r="J2" s="9"/>
      <c r="K2" s="9"/>
      <c r="L2" s="10" t="s">
        <v>117</v>
      </c>
      <c r="M2" s="8"/>
      <c r="N2" s="8"/>
      <c r="O2" s="8"/>
      <c r="P2" s="8"/>
      <c r="Q2" s="8"/>
      <c r="R2" s="8"/>
      <c r="S2" s="8"/>
      <c r="T2" s="8"/>
      <c r="U2" s="8"/>
      <c r="V2" s="8"/>
      <c r="W2" s="8"/>
      <c r="X2" s="72" t="s">
        <v>76</v>
      </c>
    </row>
    <row r="3" spans="2:27" s="33" customFormat="1" ht="15.75">
      <c r="B3" s="8"/>
      <c r="C3" s="8"/>
      <c r="D3" s="8"/>
      <c r="E3" s="8"/>
      <c r="F3" s="8"/>
      <c r="G3" s="8"/>
      <c r="H3" s="8"/>
      <c r="I3" s="8"/>
      <c r="J3" s="9"/>
      <c r="K3" s="9"/>
      <c r="L3" s="10" t="s">
        <v>154</v>
      </c>
      <c r="M3" s="8"/>
      <c r="N3" s="8"/>
      <c r="O3" s="8"/>
      <c r="P3" s="8"/>
      <c r="Q3" s="8"/>
      <c r="R3" s="8"/>
      <c r="S3" s="8"/>
      <c r="T3" s="8"/>
      <c r="U3" s="8"/>
      <c r="V3" s="8"/>
      <c r="W3" s="8"/>
      <c r="X3" s="72" t="s">
        <v>120</v>
      </c>
    </row>
    <row r="4" spans="2:27" s="33" customFormat="1" ht="15.75">
      <c r="B4" s="9" t="s">
        <v>26</v>
      </c>
      <c r="C4" s="9"/>
      <c r="D4" s="26"/>
      <c r="E4" s="9"/>
      <c r="F4" s="9"/>
      <c r="G4" s="9"/>
      <c r="H4" s="9"/>
      <c r="I4" s="9"/>
      <c r="J4" s="9"/>
      <c r="K4" s="9"/>
      <c r="L4" s="9"/>
      <c r="M4" s="9"/>
      <c r="N4" s="9"/>
      <c r="O4" s="9"/>
      <c r="P4" s="9"/>
      <c r="Q4" s="9"/>
      <c r="R4" s="9"/>
      <c r="S4" s="9"/>
      <c r="T4" s="9"/>
      <c r="U4" s="9"/>
      <c r="V4" s="9"/>
      <c r="W4" s="9"/>
      <c r="X4" s="9"/>
    </row>
    <row r="5" spans="2:27" s="33" customFormat="1" ht="15.75">
      <c r="B5" s="13" t="str">
        <f>+'1'!B4</f>
        <v>April 2022 Filed with Weather Normalization and ROE Trigger Revenues</v>
      </c>
      <c r="C5" s="9"/>
      <c r="D5" s="26"/>
      <c r="E5" s="9"/>
      <c r="F5" s="9"/>
      <c r="G5" s="9"/>
      <c r="H5" s="9"/>
      <c r="I5" s="9"/>
      <c r="J5" s="9"/>
      <c r="K5" s="9"/>
      <c r="L5" s="9"/>
      <c r="M5" s="9"/>
      <c r="N5" s="9"/>
      <c r="O5" s="9"/>
      <c r="P5" s="9"/>
      <c r="Q5" s="9"/>
      <c r="R5" s="9"/>
      <c r="S5" s="9"/>
      <c r="T5" s="9"/>
      <c r="U5" s="9"/>
      <c r="V5" s="9"/>
      <c r="W5" s="9"/>
      <c r="X5" s="9"/>
    </row>
    <row r="6" spans="2:27" s="33" customFormat="1" ht="20.25">
      <c r="B6" s="8"/>
      <c r="C6" s="8"/>
      <c r="D6" s="8"/>
      <c r="E6" s="8"/>
      <c r="F6" s="8"/>
      <c r="G6" s="8"/>
      <c r="H6" s="8"/>
      <c r="I6" s="8"/>
      <c r="J6" s="8"/>
      <c r="K6" s="8"/>
      <c r="L6" s="72" t="s">
        <v>17</v>
      </c>
      <c r="M6" s="8"/>
      <c r="N6" s="8"/>
      <c r="O6" s="8"/>
      <c r="P6" s="8"/>
      <c r="Q6" s="8"/>
      <c r="R6" s="8"/>
      <c r="S6" s="8"/>
      <c r="T6" s="8"/>
      <c r="U6" s="8"/>
      <c r="V6" s="8"/>
      <c r="W6" s="8"/>
      <c r="X6" s="8"/>
      <c r="AA6" s="76"/>
    </row>
    <row r="7" spans="2:27" ht="15.75">
      <c r="B7" s="12"/>
      <c r="C7" s="12"/>
      <c r="D7" s="12"/>
      <c r="E7" s="12"/>
      <c r="F7" s="12"/>
      <c r="G7" s="12"/>
      <c r="H7" s="12"/>
      <c r="I7" s="12"/>
      <c r="J7" s="12"/>
      <c r="K7" s="12"/>
      <c r="L7" s="12"/>
      <c r="M7" s="12"/>
      <c r="N7" s="12"/>
      <c r="O7" s="12"/>
      <c r="P7" s="12"/>
      <c r="Q7" s="12"/>
      <c r="R7" s="12"/>
      <c r="S7" s="12"/>
      <c r="T7" s="12"/>
      <c r="U7" s="12"/>
      <c r="V7" s="12"/>
      <c r="W7" s="12"/>
      <c r="X7" s="12"/>
      <c r="AA7" s="27"/>
    </row>
    <row r="8" spans="2:27" ht="15.75">
      <c r="B8" s="12"/>
      <c r="C8" s="12"/>
      <c r="D8" s="16" t="s">
        <v>32</v>
      </c>
      <c r="E8" s="12"/>
      <c r="F8" s="16" t="s">
        <v>33</v>
      </c>
      <c r="G8" s="12"/>
      <c r="H8" s="16" t="s">
        <v>34</v>
      </c>
      <c r="I8" s="12"/>
      <c r="J8" s="16" t="s">
        <v>35</v>
      </c>
      <c r="K8" s="12"/>
      <c r="L8" s="16" t="s">
        <v>36</v>
      </c>
      <c r="M8" s="12"/>
      <c r="N8" s="16" t="s">
        <v>78</v>
      </c>
      <c r="O8" s="12"/>
      <c r="P8" s="16" t="s">
        <v>79</v>
      </c>
      <c r="Q8" s="12"/>
      <c r="R8" s="16" t="s">
        <v>80</v>
      </c>
      <c r="S8" s="12"/>
      <c r="T8" s="16" t="s">
        <v>81</v>
      </c>
      <c r="U8" s="12"/>
      <c r="V8" s="16" t="s">
        <v>121</v>
      </c>
      <c r="W8" s="12"/>
      <c r="X8" s="16" t="s">
        <v>122</v>
      </c>
    </row>
    <row r="9" spans="2:27" ht="15.75">
      <c r="B9" s="12"/>
      <c r="C9" s="12"/>
      <c r="D9" s="12"/>
      <c r="E9" s="12"/>
      <c r="F9" s="16" t="s">
        <v>123</v>
      </c>
      <c r="G9" s="12"/>
      <c r="H9" s="12"/>
      <c r="I9" s="12"/>
      <c r="J9" s="12"/>
      <c r="K9" s="12"/>
      <c r="L9" s="12"/>
      <c r="M9" s="12"/>
      <c r="N9" s="12"/>
      <c r="O9" s="12"/>
      <c r="P9" s="16" t="s">
        <v>124</v>
      </c>
      <c r="Q9" s="12"/>
      <c r="R9" s="16" t="s">
        <v>125</v>
      </c>
      <c r="S9" s="12"/>
      <c r="T9" s="12"/>
      <c r="U9" s="12"/>
      <c r="V9" s="16" t="s">
        <v>19</v>
      </c>
      <c r="W9" s="12"/>
      <c r="X9" s="16" t="s">
        <v>28</v>
      </c>
    </row>
    <row r="10" spans="2:27" ht="15.75">
      <c r="B10" s="12"/>
      <c r="C10" s="12"/>
      <c r="D10" s="16" t="s">
        <v>126</v>
      </c>
      <c r="E10" s="12"/>
      <c r="F10" s="16" t="s">
        <v>127</v>
      </c>
      <c r="G10" s="12"/>
      <c r="H10" s="16" t="s">
        <v>123</v>
      </c>
      <c r="I10" s="12"/>
      <c r="J10" s="12" t="s">
        <v>85</v>
      </c>
      <c r="K10" s="12"/>
      <c r="L10" s="16" t="s">
        <v>128</v>
      </c>
      <c r="M10" s="12"/>
      <c r="N10" s="16" t="s">
        <v>16</v>
      </c>
      <c r="O10" s="12"/>
      <c r="P10" s="16" t="s">
        <v>16</v>
      </c>
      <c r="Q10" s="12"/>
      <c r="R10" s="16" t="s">
        <v>129</v>
      </c>
      <c r="S10" s="12"/>
      <c r="T10" s="27" t="s">
        <v>130</v>
      </c>
      <c r="U10" s="12"/>
      <c r="V10" s="16" t="s">
        <v>126</v>
      </c>
      <c r="W10" s="12"/>
      <c r="X10" s="16" t="s">
        <v>126</v>
      </c>
    </row>
    <row r="11" spans="2:27" ht="15.75">
      <c r="B11" s="12"/>
      <c r="C11" s="12"/>
      <c r="D11" s="16" t="s">
        <v>131</v>
      </c>
      <c r="E11" s="12"/>
      <c r="F11" s="12" t="s">
        <v>132</v>
      </c>
      <c r="G11" s="12"/>
      <c r="H11" s="16" t="s">
        <v>102</v>
      </c>
      <c r="I11" s="12"/>
      <c r="J11" s="16" t="s">
        <v>91</v>
      </c>
      <c r="K11" s="12"/>
      <c r="L11" s="16" t="s">
        <v>133</v>
      </c>
      <c r="M11" s="12"/>
      <c r="N11" s="16" t="s">
        <v>134</v>
      </c>
      <c r="O11" s="12"/>
      <c r="P11" s="16" t="s">
        <v>94</v>
      </c>
      <c r="Q11" s="12"/>
      <c r="R11" s="16" t="s">
        <v>94</v>
      </c>
      <c r="S11" s="12"/>
      <c r="T11" s="16" t="s">
        <v>135</v>
      </c>
      <c r="U11" s="12"/>
      <c r="V11" s="16" t="s">
        <v>136</v>
      </c>
      <c r="W11" s="12"/>
      <c r="X11" s="16" t="s">
        <v>137</v>
      </c>
      <c r="AA11" s="12"/>
    </row>
    <row r="12" spans="2:27" ht="15.75">
      <c r="B12" s="12"/>
      <c r="C12" s="12"/>
      <c r="D12" s="17" t="s">
        <v>22</v>
      </c>
      <c r="E12" s="12"/>
      <c r="F12" s="17" t="s">
        <v>22</v>
      </c>
      <c r="G12" s="12"/>
      <c r="H12" s="17" t="s">
        <v>22</v>
      </c>
      <c r="I12" s="12"/>
      <c r="J12" s="17" t="s">
        <v>22</v>
      </c>
      <c r="K12" s="12"/>
      <c r="L12" s="17" t="s">
        <v>22</v>
      </c>
      <c r="M12" s="12"/>
      <c r="N12" s="17" t="s">
        <v>22</v>
      </c>
      <c r="O12" s="12"/>
      <c r="P12" s="17" t="s">
        <v>22</v>
      </c>
      <c r="Q12" s="12"/>
      <c r="R12" s="17" t="s">
        <v>22</v>
      </c>
      <c r="S12" s="12"/>
      <c r="T12" s="17" t="s">
        <v>22</v>
      </c>
      <c r="U12" s="12"/>
      <c r="V12" s="17" t="s">
        <v>22</v>
      </c>
      <c r="W12" s="12"/>
      <c r="X12" s="17" t="s">
        <v>22</v>
      </c>
      <c r="AA12" s="12"/>
    </row>
    <row r="13" spans="2:27" ht="15.75">
      <c r="B13" s="12" t="s">
        <v>98</v>
      </c>
      <c r="C13" s="28" t="s">
        <v>44</v>
      </c>
      <c r="D13" s="12">
        <v>2275001253.960001</v>
      </c>
      <c r="E13" s="12" t="s">
        <v>44</v>
      </c>
      <c r="F13" s="12">
        <v>741237172.08000004</v>
      </c>
      <c r="G13" s="28" t="s">
        <v>44</v>
      </c>
      <c r="H13" s="12">
        <v>417187910.48000044</v>
      </c>
      <c r="I13" s="28" t="s">
        <v>44</v>
      </c>
      <c r="J13" s="12">
        <v>385930653.57000005</v>
      </c>
      <c r="K13" s="28" t="s">
        <v>44</v>
      </c>
      <c r="L13" s="12">
        <v>185682564.61000001</v>
      </c>
      <c r="M13" s="28" t="s">
        <v>44</v>
      </c>
      <c r="N13" s="12">
        <v>31640849.809999999</v>
      </c>
      <c r="O13" s="28" t="s">
        <v>44</v>
      </c>
      <c r="P13" s="12">
        <v>-21918131.409999967</v>
      </c>
      <c r="Q13" s="28" t="s">
        <v>44</v>
      </c>
      <c r="R13" s="12">
        <v>60029481.300000012</v>
      </c>
      <c r="S13" s="28" t="s">
        <v>44</v>
      </c>
      <c r="T13" s="12">
        <v>-17784.82</v>
      </c>
      <c r="U13" s="28" t="s">
        <v>44</v>
      </c>
      <c r="V13" s="12">
        <f>SUM(F13:T13)</f>
        <v>1799772715.6200008</v>
      </c>
      <c r="W13" s="28" t="s">
        <v>44</v>
      </c>
      <c r="X13" s="12">
        <f>+D13-V13</f>
        <v>475228538.34000015</v>
      </c>
      <c r="AA13" s="12"/>
    </row>
    <row r="14" spans="2:27" ht="15.75">
      <c r="B14" s="12"/>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c r="U14" s="12"/>
      <c r="V14" s="17" t="s">
        <v>22</v>
      </c>
      <c r="W14" s="12"/>
      <c r="X14" s="17" t="s">
        <v>22</v>
      </c>
      <c r="AA14" s="12"/>
    </row>
    <row r="15" spans="2:27" ht="15.75">
      <c r="B15" s="12"/>
      <c r="C15" s="12"/>
      <c r="D15" s="12"/>
      <c r="E15" s="12"/>
      <c r="F15" s="12"/>
      <c r="G15" s="12"/>
      <c r="H15" s="12"/>
      <c r="I15" s="12"/>
      <c r="J15" s="12"/>
      <c r="K15" s="12"/>
      <c r="L15" s="12"/>
      <c r="M15" s="12"/>
      <c r="N15" s="12"/>
      <c r="O15" s="12"/>
      <c r="P15" s="12"/>
      <c r="Q15" s="12"/>
      <c r="R15" s="12"/>
      <c r="S15" s="12"/>
      <c r="T15" s="12"/>
      <c r="U15" s="12"/>
      <c r="V15" s="12"/>
      <c r="W15" s="12"/>
      <c r="X15" s="12"/>
      <c r="AA15" s="12"/>
    </row>
    <row r="16" spans="2:27" ht="15.75">
      <c r="B16" s="12" t="s">
        <v>99</v>
      </c>
      <c r="C16" s="12"/>
      <c r="D16" s="12">
        <v>2266474295.0610008</v>
      </c>
      <c r="E16" s="12"/>
      <c r="F16" s="12">
        <v>741237172.08000004</v>
      </c>
      <c r="G16" s="12"/>
      <c r="H16" s="12">
        <v>415409571.25188887</v>
      </c>
      <c r="I16" s="12"/>
      <c r="J16" s="12">
        <v>383962108.57900131</v>
      </c>
      <c r="K16" s="12"/>
      <c r="L16" s="12">
        <v>185160008.86991251</v>
      </c>
      <c r="M16" s="12"/>
      <c r="N16" s="12">
        <v>31449694.809999999</v>
      </c>
      <c r="O16" s="12"/>
      <c r="P16" s="12">
        <v>-21748615.089308593</v>
      </c>
      <c r="Q16" s="12"/>
      <c r="R16" s="12">
        <v>59565209.204325609</v>
      </c>
      <c r="S16" s="12"/>
      <c r="T16" s="12">
        <v>-17665.666037823812</v>
      </c>
      <c r="U16" s="12"/>
      <c r="V16" s="12">
        <v>1795017484.039782</v>
      </c>
      <c r="W16" s="12"/>
      <c r="X16" s="12">
        <v>471456811.02121878</v>
      </c>
      <c r="AA16" s="12"/>
    </row>
    <row r="17" spans="2:27" ht="15.75">
      <c r="B17" s="12"/>
      <c r="C17" s="12"/>
      <c r="D17" s="17" t="s">
        <v>100</v>
      </c>
      <c r="E17" s="12"/>
      <c r="F17" s="17" t="s">
        <v>100</v>
      </c>
      <c r="G17" s="12"/>
      <c r="H17" s="17" t="s">
        <v>100</v>
      </c>
      <c r="I17" s="12"/>
      <c r="J17" s="17" t="s">
        <v>100</v>
      </c>
      <c r="K17" s="12"/>
      <c r="L17" s="17" t="s">
        <v>100</v>
      </c>
      <c r="M17" s="12"/>
      <c r="N17" s="17" t="s">
        <v>100</v>
      </c>
      <c r="O17" s="12"/>
      <c r="P17" s="17" t="s">
        <v>100</v>
      </c>
      <c r="Q17" s="12"/>
      <c r="R17" s="17" t="s">
        <v>100</v>
      </c>
      <c r="S17" s="12"/>
      <c r="T17" s="17" t="s">
        <v>100</v>
      </c>
      <c r="U17" s="12"/>
      <c r="V17" s="17" t="s">
        <v>100</v>
      </c>
      <c r="W17" s="12"/>
      <c r="X17" s="17" t="s">
        <v>100</v>
      </c>
      <c r="AA17" s="12"/>
    </row>
    <row r="18" spans="2:27" ht="15.75">
      <c r="B18" s="12" t="s">
        <v>101</v>
      </c>
      <c r="C18" s="12"/>
      <c r="D18" s="12"/>
      <c r="E18" s="12"/>
      <c r="F18" s="12"/>
      <c r="G18" s="12"/>
      <c r="H18" s="12"/>
      <c r="I18" s="12"/>
      <c r="J18" s="12"/>
      <c r="K18" s="12"/>
      <c r="L18" s="12"/>
      <c r="M18" s="12"/>
      <c r="N18" s="12"/>
      <c r="O18" s="12"/>
      <c r="P18" s="12"/>
      <c r="Q18" s="12"/>
      <c r="R18" s="12"/>
      <c r="S18" s="12"/>
      <c r="T18" s="12"/>
      <c r="U18" s="12"/>
      <c r="V18" s="12"/>
      <c r="W18" s="12"/>
      <c r="X18" s="12"/>
      <c r="AA18" s="12"/>
    </row>
    <row r="19" spans="2:27" ht="15.75">
      <c r="B19" s="17" t="s">
        <v>22</v>
      </c>
      <c r="C19" s="12"/>
      <c r="D19" s="12"/>
      <c r="E19" s="12"/>
      <c r="F19" s="12"/>
      <c r="G19" s="12"/>
      <c r="H19" s="12"/>
      <c r="I19" s="12"/>
      <c r="J19" s="12"/>
      <c r="K19" s="12"/>
      <c r="L19" s="12"/>
      <c r="M19" s="12"/>
      <c r="N19" s="12"/>
      <c r="O19" s="12"/>
      <c r="P19" s="12"/>
      <c r="Q19" s="12"/>
      <c r="R19" s="12"/>
      <c r="S19" s="12"/>
      <c r="T19" s="12"/>
      <c r="U19" s="12"/>
      <c r="V19" s="12"/>
      <c r="W19" s="12"/>
      <c r="X19" s="12"/>
      <c r="AA19" s="12"/>
    </row>
    <row r="20" spans="2:27" ht="15.75">
      <c r="B20" s="12" t="s">
        <v>138</v>
      </c>
      <c r="C20" s="12"/>
      <c r="D20" s="35">
        <f>+'3of3'!O46</f>
        <v>-739442766.35743999</v>
      </c>
      <c r="E20" s="12"/>
      <c r="F20" s="35">
        <f>+'3of3'!Q46</f>
        <v>-738846756.19000006</v>
      </c>
      <c r="G20" s="12"/>
      <c r="H20" s="35">
        <f>+'3of3'!S46</f>
        <v>-70896.81</v>
      </c>
      <c r="I20" s="12"/>
      <c r="J20" s="35">
        <f>+'3of3'!U46</f>
        <v>0</v>
      </c>
      <c r="K20" s="12"/>
      <c r="L20" s="35">
        <f>+'3of3'!W46</f>
        <v>-525113.35743998247</v>
      </c>
      <c r="M20" s="12"/>
      <c r="N20" s="35">
        <f>+'3of3'!Y46</f>
        <v>-38296.797357478077</v>
      </c>
      <c r="O20" s="12"/>
      <c r="P20" s="12"/>
      <c r="Q20" s="12"/>
      <c r="R20" s="12"/>
      <c r="S20" s="12"/>
      <c r="T20" s="12"/>
      <c r="U20" s="12"/>
      <c r="V20" s="35">
        <f>+SUM(F20:T20)</f>
        <v>-739481063.15479743</v>
      </c>
      <c r="W20" s="12"/>
      <c r="X20" s="35">
        <f>+D20-V20</f>
        <v>38296.797357439995</v>
      </c>
      <c r="AA20" s="12"/>
    </row>
    <row r="21" spans="2:27" ht="15.75">
      <c r="B21" s="12" t="s">
        <v>139</v>
      </c>
      <c r="C21" s="12"/>
      <c r="D21" s="35">
        <f>+'3of3'!O47</f>
        <v>0</v>
      </c>
      <c r="E21" s="12"/>
      <c r="F21" s="35">
        <f>+'3of3'!Q47</f>
        <v>0</v>
      </c>
      <c r="G21" s="12"/>
      <c r="H21" s="35">
        <f>+'3of3'!S47</f>
        <v>0</v>
      </c>
      <c r="I21" s="12"/>
      <c r="J21" s="35">
        <f>+'3of3'!U47</f>
        <v>0</v>
      </c>
      <c r="K21" s="12"/>
      <c r="L21" s="35">
        <f>+'3of3'!W47</f>
        <v>0</v>
      </c>
      <c r="M21" s="12"/>
      <c r="N21" s="35">
        <f>+'3of3'!Y47</f>
        <v>0</v>
      </c>
      <c r="O21" s="12"/>
      <c r="P21" s="12"/>
      <c r="Q21" s="12"/>
      <c r="R21" s="12"/>
      <c r="S21" s="12"/>
      <c r="T21" s="12"/>
      <c r="U21" s="12"/>
      <c r="V21" s="35">
        <f t="shared" ref="V21:V46" si="0">+SUM(F21:T21)</f>
        <v>0</v>
      </c>
      <c r="W21" s="12"/>
      <c r="X21" s="35">
        <f t="shared" ref="X21:X46" si="1">+D21-V21</f>
        <v>0</v>
      </c>
      <c r="AA21" s="12"/>
    </row>
    <row r="22" spans="2:27" ht="15.75">
      <c r="B22" s="12" t="s">
        <v>140</v>
      </c>
      <c r="C22" s="12"/>
      <c r="D22" s="35">
        <f>+'3of3'!O48</f>
        <v>-3132201.56256</v>
      </c>
      <c r="E22" s="12"/>
      <c r="F22" s="35">
        <f>+'3of3'!Q48</f>
        <v>0</v>
      </c>
      <c r="G22" s="12"/>
      <c r="H22" s="35">
        <f>+'3of3'!S48</f>
        <v>0</v>
      </c>
      <c r="I22" s="12"/>
      <c r="J22" s="35">
        <f>+'3of3'!U48</f>
        <v>0</v>
      </c>
      <c r="K22" s="12"/>
      <c r="L22" s="35">
        <f>+'3of3'!W48</f>
        <v>-2253.5625599999912</v>
      </c>
      <c r="M22" s="12"/>
      <c r="N22" s="35">
        <f>+'3of3'!Y48</f>
        <v>-760900.79091668397</v>
      </c>
      <c r="O22" s="12"/>
      <c r="P22" s="12"/>
      <c r="Q22" s="12"/>
      <c r="R22" s="12"/>
      <c r="S22" s="12"/>
      <c r="T22" s="12"/>
      <c r="U22" s="12"/>
      <c r="V22" s="35">
        <f t="shared" si="0"/>
        <v>-763154.35347668396</v>
      </c>
      <c r="W22" s="12"/>
      <c r="X22" s="35">
        <f t="shared" si="1"/>
        <v>-2369047.2090833159</v>
      </c>
      <c r="AA22" s="12"/>
    </row>
    <row r="23" spans="2:27" ht="15.75">
      <c r="B23" s="12" t="s">
        <v>141</v>
      </c>
      <c r="C23" s="12"/>
      <c r="D23" s="35">
        <f>+'3of3'!O49</f>
        <v>-44077744</v>
      </c>
      <c r="E23" s="12"/>
      <c r="F23" s="35">
        <f>+'3of3'!Q49</f>
        <v>0</v>
      </c>
      <c r="G23" s="12"/>
      <c r="H23" s="35">
        <f>+'3of3'!S49</f>
        <v>-36251375.484964795</v>
      </c>
      <c r="I23" s="12"/>
      <c r="J23" s="35">
        <f>+'3of3'!U49</f>
        <v>-7802293.7699999996</v>
      </c>
      <c r="K23" s="12"/>
      <c r="L23" s="35">
        <f>+'3of3'!W49</f>
        <v>-24074.745035201311</v>
      </c>
      <c r="M23" s="12"/>
      <c r="N23" s="35">
        <f>+'3of3'!Y49</f>
        <v>3477.3500752310943</v>
      </c>
      <c r="O23" s="12"/>
      <c r="P23" s="12"/>
      <c r="Q23" s="12"/>
      <c r="R23" s="12"/>
      <c r="S23" s="12"/>
      <c r="T23" s="12"/>
      <c r="U23" s="12"/>
      <c r="V23" s="35">
        <f>+SUM(F23:T23)</f>
        <v>-44074266.64992477</v>
      </c>
      <c r="W23" s="12"/>
      <c r="X23" s="35">
        <f t="shared" si="1"/>
        <v>-3477.3500752300024</v>
      </c>
      <c r="AA23" s="12"/>
    </row>
    <row r="24" spans="2:27" ht="15.75">
      <c r="B24" s="29" t="s">
        <v>142</v>
      </c>
      <c r="C24" s="12"/>
      <c r="D24" s="35">
        <f>+'3of3'!O50</f>
        <v>-386804.49923945236</v>
      </c>
      <c r="E24" s="12"/>
      <c r="F24" s="35">
        <f>+'3of3'!Q50</f>
        <v>0</v>
      </c>
      <c r="G24" s="12"/>
      <c r="H24" s="35">
        <f>+'3of3'!S50</f>
        <v>0</v>
      </c>
      <c r="I24" s="12"/>
      <c r="J24" s="35">
        <f>+'3of3'!U50</f>
        <v>0</v>
      </c>
      <c r="K24" s="12"/>
      <c r="L24" s="35">
        <f>+'3of3'!W50</f>
        <v>-278.49923945235787</v>
      </c>
      <c r="M24" s="12"/>
      <c r="N24" s="35">
        <f>+'3of3'!Y50</f>
        <v>-93965.758891157995</v>
      </c>
      <c r="O24" s="12"/>
      <c r="P24" s="12"/>
      <c r="Q24" s="12"/>
      <c r="R24" s="12"/>
      <c r="S24" s="12"/>
      <c r="T24" s="12"/>
      <c r="U24" s="12"/>
      <c r="V24" s="35">
        <f t="shared" si="0"/>
        <v>-94244.258130610353</v>
      </c>
      <c r="W24" s="12"/>
      <c r="X24" s="35">
        <f t="shared" si="1"/>
        <v>-292560.24110884202</v>
      </c>
      <c r="AA24" s="12"/>
    </row>
    <row r="25" spans="2:27" ht="15.75">
      <c r="B25" s="12" t="s">
        <v>143</v>
      </c>
      <c r="C25" s="12"/>
      <c r="D25" s="35">
        <f>+'3of3'!O51</f>
        <v>-20166686</v>
      </c>
      <c r="E25" s="12"/>
      <c r="F25" s="35">
        <f>+'3of3'!Q51</f>
        <v>-6</v>
      </c>
      <c r="G25" s="12"/>
      <c r="H25" s="35">
        <f>+'3of3'!S51</f>
        <v>-4090646</v>
      </c>
      <c r="I25" s="12"/>
      <c r="J25" s="35">
        <f>+'3of3'!U51</f>
        <v>-16056934</v>
      </c>
      <c r="K25" s="12"/>
      <c r="L25" s="35">
        <f>+'3of3'!W51</f>
        <v>-19099.814462214519</v>
      </c>
      <c r="M25" s="12"/>
      <c r="N25" s="35">
        <f>+'3of3'!Y51</f>
        <v>421.73917790095214</v>
      </c>
      <c r="O25" s="12"/>
      <c r="P25" s="12"/>
      <c r="Q25" s="12"/>
      <c r="R25" s="12"/>
      <c r="S25" s="12"/>
      <c r="T25" s="12"/>
      <c r="U25" s="12"/>
      <c r="V25" s="35">
        <f>+SUM(F25:T25)</f>
        <v>-20166264.075284313</v>
      </c>
      <c r="W25" s="12"/>
      <c r="X25" s="35">
        <f t="shared" si="1"/>
        <v>-421.92471568658948</v>
      </c>
      <c r="AA25" s="12"/>
    </row>
    <row r="26" spans="2:27" ht="15.75">
      <c r="B26" s="29" t="s">
        <v>144</v>
      </c>
      <c r="C26" s="12"/>
      <c r="D26" s="35">
        <f>+'3of3'!O52</f>
        <v>-19426842.315537788</v>
      </c>
      <c r="E26" s="12"/>
      <c r="F26" s="35">
        <f>+'3of3'!Q52</f>
        <v>0</v>
      </c>
      <c r="G26" s="12"/>
      <c r="H26" s="35">
        <f>+'3of3'!S52</f>
        <v>0</v>
      </c>
      <c r="I26" s="12"/>
      <c r="J26" s="35">
        <f>+'3of3'!U52</f>
        <v>0</v>
      </c>
      <c r="K26" s="12"/>
      <c r="L26" s="35">
        <f>+'3of3'!W52</f>
        <v>-13987.315537787974</v>
      </c>
      <c r="M26" s="12"/>
      <c r="N26" s="35">
        <f>+'3of3'!Y52</f>
        <v>-4719329.7535457155</v>
      </c>
      <c r="O26" s="12"/>
      <c r="P26" s="12"/>
      <c r="Q26" s="12"/>
      <c r="R26" s="12"/>
      <c r="S26" s="12"/>
      <c r="T26" s="12"/>
      <c r="U26" s="12"/>
      <c r="V26" s="35">
        <f t="shared" si="0"/>
        <v>-4733317.0690835034</v>
      </c>
      <c r="W26" s="12"/>
      <c r="X26" s="35">
        <f t="shared" si="1"/>
        <v>-14693525.246454284</v>
      </c>
      <c r="AA26" s="12"/>
    </row>
    <row r="27" spans="2:27" ht="15.75">
      <c r="B27" s="12" t="s">
        <v>252</v>
      </c>
      <c r="C27" s="12"/>
      <c r="D27" s="35">
        <f>+'3of3'!O53</f>
        <v>-29585469.788560398</v>
      </c>
      <c r="E27" s="12"/>
      <c r="F27" s="35">
        <f>+'3of3'!Q53</f>
        <v>0</v>
      </c>
      <c r="G27" s="12"/>
      <c r="H27" s="35">
        <f>+'3of3'!S53</f>
        <v>-28909041</v>
      </c>
      <c r="I27" s="12"/>
      <c r="J27" s="35">
        <f>+'3of3'!U53</f>
        <v>-563972</v>
      </c>
      <c r="K27" s="12"/>
      <c r="L27" s="35">
        <f>+'3of3'!W53</f>
        <v>-112456.78856039792</v>
      </c>
      <c r="M27" s="12"/>
      <c r="N27" s="35">
        <f>+'3of3'!Y53</f>
        <v>2411.098856694</v>
      </c>
      <c r="O27" s="12"/>
      <c r="P27" s="12"/>
      <c r="Q27" s="12"/>
      <c r="R27" s="12"/>
      <c r="S27" s="12"/>
      <c r="T27" s="12"/>
      <c r="U27" s="12"/>
      <c r="V27" s="35">
        <f>+SUM(F27:T27)</f>
        <v>-29583058.689703703</v>
      </c>
      <c r="W27" s="12"/>
      <c r="X27" s="35">
        <f t="shared" si="1"/>
        <v>-2411.0988566949964</v>
      </c>
      <c r="AA27" s="12"/>
    </row>
    <row r="28" spans="2:27" ht="15.75">
      <c r="B28" s="29" t="s">
        <v>253</v>
      </c>
      <c r="C28" s="12"/>
      <c r="D28" s="35">
        <f>+'3of3'!O54</f>
        <v>-6673401.8114395933</v>
      </c>
      <c r="E28" s="12"/>
      <c r="F28" s="35">
        <f>+'3of3'!Q54</f>
        <v>0</v>
      </c>
      <c r="G28" s="12"/>
      <c r="H28" s="35">
        <f>+'3of3'!S54</f>
        <v>0</v>
      </c>
      <c r="I28" s="12"/>
      <c r="J28" s="35">
        <f>+'3of3'!U54</f>
        <v>0</v>
      </c>
      <c r="K28" s="12"/>
      <c r="L28" s="35">
        <f>+'3of3'!W54</f>
        <v>-4804.8114395933226</v>
      </c>
      <c r="M28" s="12"/>
      <c r="N28" s="35">
        <f>+'3of3'!Y54</f>
        <v>-1621158</v>
      </c>
      <c r="O28" s="12"/>
      <c r="P28" s="12"/>
      <c r="Q28" s="12"/>
      <c r="R28" s="12"/>
      <c r="S28" s="12"/>
      <c r="T28" s="12"/>
      <c r="U28" s="12"/>
      <c r="V28" s="35">
        <f t="shared" si="0"/>
        <v>-1625962.8114395933</v>
      </c>
      <c r="W28" s="12"/>
      <c r="X28" s="35">
        <f t="shared" si="1"/>
        <v>-5047439</v>
      </c>
      <c r="AA28" s="12"/>
    </row>
    <row r="29" spans="2:27" ht="15.75">
      <c r="B29" s="29" t="s">
        <v>262</v>
      </c>
      <c r="C29" s="12"/>
      <c r="D29" s="35">
        <f>+'3of3'!O55</f>
        <v>-9846527.9908151738</v>
      </c>
      <c r="E29" s="12"/>
      <c r="F29" s="35">
        <f>+'3of3'!Q55</f>
        <v>0</v>
      </c>
      <c r="G29" s="12"/>
      <c r="H29" s="35">
        <f>+'3of3'!S55</f>
        <v>0</v>
      </c>
      <c r="I29" s="12"/>
      <c r="J29" s="35">
        <f>+'3of3'!U55</f>
        <v>-9839079</v>
      </c>
      <c r="K29" s="12"/>
      <c r="L29" s="35">
        <f>+'3of3'!W55</f>
        <v>-7448.99081517386</v>
      </c>
      <c r="M29" s="12"/>
      <c r="N29" s="35">
        <f>+'3of3'!Y55</f>
        <v>-429033.93774835957</v>
      </c>
      <c r="O29" s="12"/>
      <c r="P29" s="12"/>
      <c r="Q29" s="12"/>
      <c r="R29" s="12"/>
      <c r="S29" s="12"/>
      <c r="T29" s="12"/>
      <c r="U29" s="12"/>
      <c r="V29" s="35">
        <f t="shared" si="0"/>
        <v>-10275561.928563533</v>
      </c>
      <c r="W29" s="12"/>
      <c r="X29" s="35">
        <f t="shared" si="1"/>
        <v>429033.93774835952</v>
      </c>
      <c r="AA29" s="12"/>
    </row>
    <row r="30" spans="2:27" ht="15.75">
      <c r="B30" s="29" t="s">
        <v>265</v>
      </c>
      <c r="C30" s="12"/>
      <c r="D30" s="35">
        <f>+'3of3'!O56</f>
        <v>-10111326.479184827</v>
      </c>
      <c r="E30" s="12"/>
      <c r="F30" s="35">
        <f>+'3of3'!Q56</f>
        <v>0</v>
      </c>
      <c r="G30" s="12"/>
      <c r="H30" s="35">
        <f>+'3of3'!S56</f>
        <v>0</v>
      </c>
      <c r="I30" s="12"/>
      <c r="J30" s="35">
        <f>+'3of3'!U56</f>
        <v>0</v>
      </c>
      <c r="K30" s="12"/>
      <c r="L30" s="35">
        <f>+'3of3'!W56</f>
        <v>-7280.479184826836</v>
      </c>
      <c r="M30" s="12"/>
      <c r="N30" s="35">
        <f>+'3of3'!Y56</f>
        <v>-2456327</v>
      </c>
      <c r="O30" s="12"/>
      <c r="P30" s="12"/>
      <c r="Q30" s="12"/>
      <c r="R30" s="12"/>
      <c r="S30" s="12"/>
      <c r="T30" s="12"/>
      <c r="U30" s="12"/>
      <c r="V30" s="35">
        <f t="shared" ref="V30" si="2">+SUM(F30:T30)</f>
        <v>-2463607.4791848268</v>
      </c>
      <c r="W30" s="12"/>
      <c r="X30" s="35">
        <f t="shared" ref="X30" si="3">+D30-V30</f>
        <v>-7647719</v>
      </c>
      <c r="AA30" s="12"/>
    </row>
    <row r="31" spans="2:27" ht="15.75">
      <c r="B31" s="12" t="s">
        <v>145</v>
      </c>
      <c r="C31" s="12"/>
      <c r="D31" s="35">
        <f>+'3of3'!O57</f>
        <v>0</v>
      </c>
      <c r="E31" s="12"/>
      <c r="F31" s="35">
        <f>+'3of3'!Q57</f>
        <v>0</v>
      </c>
      <c r="G31" s="12"/>
      <c r="H31" s="35">
        <f>+'3of3'!S57</f>
        <v>0</v>
      </c>
      <c r="I31" s="12"/>
      <c r="J31" s="35">
        <f>+'3of3'!U57</f>
        <v>0</v>
      </c>
      <c r="K31" s="12"/>
      <c r="L31" s="35">
        <f>+'3of3'!W57</f>
        <v>0</v>
      </c>
      <c r="M31" s="12"/>
      <c r="N31" s="35">
        <f>+'3of3'!Y57</f>
        <v>0</v>
      </c>
      <c r="O31" s="12"/>
      <c r="P31" s="12"/>
      <c r="Q31" s="12"/>
      <c r="R31" s="12"/>
      <c r="S31" s="12"/>
      <c r="T31" s="12"/>
      <c r="U31" s="12"/>
      <c r="V31" s="35">
        <f t="shared" si="0"/>
        <v>0</v>
      </c>
      <c r="W31" s="12"/>
      <c r="X31" s="35">
        <f t="shared" si="1"/>
        <v>0</v>
      </c>
      <c r="AA31" s="12"/>
    </row>
    <row r="32" spans="2:27" ht="15.75">
      <c r="B32" s="12" t="s">
        <v>3</v>
      </c>
      <c r="C32" s="12"/>
      <c r="D32" s="35">
        <f>+'3of3'!O58</f>
        <v>0</v>
      </c>
      <c r="E32" s="12"/>
      <c r="F32" s="35">
        <f>+'3of3'!Q58</f>
        <v>0</v>
      </c>
      <c r="G32" s="12"/>
      <c r="H32" s="35">
        <f>+'3of3'!S58</f>
        <v>-4308.4381472464047</v>
      </c>
      <c r="I32" s="12"/>
      <c r="J32" s="35">
        <f>+'3of3'!U58</f>
        <v>0</v>
      </c>
      <c r="K32" s="12"/>
      <c r="L32" s="35">
        <f>+'3of3'!W58</f>
        <v>0</v>
      </c>
      <c r="M32" s="12"/>
      <c r="N32" s="35">
        <f>+'3of3'!Y58</f>
        <v>1047.3956736199457</v>
      </c>
      <c r="O32" s="12"/>
      <c r="P32" s="12"/>
      <c r="Q32" s="12"/>
      <c r="R32" s="12"/>
      <c r="S32" s="12"/>
      <c r="T32" s="12"/>
      <c r="U32" s="12"/>
      <c r="V32" s="35">
        <f t="shared" si="0"/>
        <v>-3261.042473626459</v>
      </c>
      <c r="W32" s="12"/>
      <c r="X32" s="35">
        <f t="shared" si="1"/>
        <v>3261.042473626459</v>
      </c>
      <c r="AA32" s="12"/>
    </row>
    <row r="33" spans="2:27" ht="15.75">
      <c r="B33" s="12" t="s">
        <v>6</v>
      </c>
      <c r="C33" s="12"/>
      <c r="D33" s="35">
        <f>+'3of3'!O59</f>
        <v>0</v>
      </c>
      <c r="E33" s="12"/>
      <c r="F33" s="35">
        <f>+'3of3'!Q59</f>
        <v>0</v>
      </c>
      <c r="G33" s="12"/>
      <c r="H33" s="35">
        <f>+'3of3'!S59</f>
        <v>-217738.2685774118</v>
      </c>
      <c r="I33" s="12"/>
      <c r="J33" s="35">
        <f>+'3of3'!U59</f>
        <v>0</v>
      </c>
      <c r="K33" s="12"/>
      <c r="L33" s="35">
        <f>+'3of3'!W59</f>
        <v>0</v>
      </c>
      <c r="M33" s="12"/>
      <c r="N33" s="35">
        <f>+'3of3'!Y59</f>
        <v>52932.898812817977</v>
      </c>
      <c r="O33" s="12"/>
      <c r="P33" s="12"/>
      <c r="Q33" s="12"/>
      <c r="R33" s="12"/>
      <c r="S33" s="12"/>
      <c r="T33" s="12"/>
      <c r="U33" s="12"/>
      <c r="V33" s="35">
        <f t="shared" si="0"/>
        <v>-164805.36976459384</v>
      </c>
      <c r="W33" s="12"/>
      <c r="X33" s="35">
        <f t="shared" si="1"/>
        <v>164805.36976459384</v>
      </c>
      <c r="AA33" s="12"/>
    </row>
    <row r="34" spans="2:27" ht="15.75">
      <c r="B34" s="12" t="s">
        <v>7</v>
      </c>
      <c r="C34" s="12"/>
      <c r="D34" s="35">
        <f>+'3of3'!O60</f>
        <v>0</v>
      </c>
      <c r="E34" s="12"/>
      <c r="F34" s="35">
        <f>+'3of3'!Q60</f>
        <v>0</v>
      </c>
      <c r="G34" s="12"/>
      <c r="H34" s="35">
        <f>+'3of3'!S60</f>
        <v>-10705.734116326177</v>
      </c>
      <c r="I34" s="12"/>
      <c r="J34" s="35">
        <f>+'3of3'!U60</f>
        <v>0</v>
      </c>
      <c r="K34" s="12"/>
      <c r="L34" s="35">
        <f>+'3of3'!W60</f>
        <v>0</v>
      </c>
      <c r="M34" s="12"/>
      <c r="N34" s="35">
        <f>+'3of3'!Y60</f>
        <v>2602.5996458907034</v>
      </c>
      <c r="O34" s="12"/>
      <c r="P34" s="12"/>
      <c r="Q34" s="12"/>
      <c r="R34" s="12"/>
      <c r="S34" s="12"/>
      <c r="T34" s="12"/>
      <c r="U34" s="12"/>
      <c r="V34" s="35">
        <f t="shared" si="0"/>
        <v>-8103.1344704354742</v>
      </c>
      <c r="W34" s="12"/>
      <c r="X34" s="35">
        <f t="shared" si="1"/>
        <v>8103.1344704354742</v>
      </c>
      <c r="AA34" s="12"/>
    </row>
    <row r="35" spans="2:27" ht="15.75">
      <c r="B35" s="12" t="s">
        <v>146</v>
      </c>
      <c r="C35" s="12"/>
      <c r="D35" s="35">
        <f>+'3of3'!O61</f>
        <v>0</v>
      </c>
      <c r="E35" s="12"/>
      <c r="F35" s="35">
        <f>+'3of3'!Q61</f>
        <v>0</v>
      </c>
      <c r="G35" s="12"/>
      <c r="H35" s="35">
        <f>+'3of3'!S61</f>
        <v>0</v>
      </c>
      <c r="I35" s="12"/>
      <c r="J35" s="35">
        <f>+'3of3'!U61</f>
        <v>0</v>
      </c>
      <c r="K35" s="12"/>
      <c r="L35" s="35">
        <f>+'3of3'!W61</f>
        <v>0</v>
      </c>
      <c r="M35" s="12"/>
      <c r="N35" s="35">
        <f>+'3of3'!Y61</f>
        <v>0</v>
      </c>
      <c r="O35" s="12"/>
      <c r="P35" s="12"/>
      <c r="Q35" s="12"/>
      <c r="R35" s="12"/>
      <c r="S35" s="12"/>
      <c r="T35" s="12"/>
      <c r="U35" s="12"/>
      <c r="V35" s="35">
        <f t="shared" si="0"/>
        <v>0</v>
      </c>
      <c r="W35" s="12"/>
      <c r="X35" s="35">
        <f t="shared" si="1"/>
        <v>0</v>
      </c>
      <c r="AA35" s="12"/>
    </row>
    <row r="36" spans="2:27" ht="15.75">
      <c r="B36" s="12" t="s">
        <v>147</v>
      </c>
      <c r="C36" s="12"/>
      <c r="D36" s="35">
        <f>+'3of3'!O62</f>
        <v>-50768110.048500001</v>
      </c>
      <c r="E36" s="12"/>
      <c r="F36" s="35">
        <f>+'3of3'!Q62</f>
        <v>0</v>
      </c>
      <c r="G36" s="12"/>
      <c r="H36" s="35">
        <f>+'3of3'!S62</f>
        <v>0</v>
      </c>
      <c r="I36" s="12"/>
      <c r="J36" s="35">
        <f>+'3of3'!U62</f>
        <v>0</v>
      </c>
      <c r="K36" s="12"/>
      <c r="L36" s="35">
        <f>+'3of3'!W62</f>
        <v>-50743950.209999993</v>
      </c>
      <c r="M36" s="12"/>
      <c r="N36" s="35">
        <f>+'3of3'!Y62</f>
        <v>-5873.3372640936623</v>
      </c>
      <c r="O36" s="12"/>
      <c r="P36" s="12"/>
      <c r="Q36" s="12"/>
      <c r="R36" s="12"/>
      <c r="S36" s="12"/>
      <c r="T36" s="12"/>
      <c r="U36" s="12"/>
      <c r="V36" s="35">
        <f t="shared" si="0"/>
        <v>-50749823.547264084</v>
      </c>
      <c r="W36" s="12"/>
      <c r="X36" s="35">
        <f t="shared" si="1"/>
        <v>-18286.501235917211</v>
      </c>
      <c r="AA36" s="12"/>
    </row>
    <row r="37" spans="2:27" ht="15.75">
      <c r="B37" s="12" t="s">
        <v>148</v>
      </c>
      <c r="C37" s="12"/>
      <c r="D37" s="35">
        <f>+'3of3'!O63</f>
        <v>-53128820.261500008</v>
      </c>
      <c r="E37" s="12"/>
      <c r="F37" s="35">
        <f>+'3of3'!Q63</f>
        <v>0</v>
      </c>
      <c r="G37" s="12"/>
      <c r="H37" s="35">
        <f>+'3of3'!S63</f>
        <v>0</v>
      </c>
      <c r="I37" s="12"/>
      <c r="J37" s="35">
        <f>+'3of3'!U63</f>
        <v>0</v>
      </c>
      <c r="K37" s="12"/>
      <c r="L37" s="35">
        <f>+'3of3'!W63</f>
        <v>-53027317.980000004</v>
      </c>
      <c r="M37" s="12"/>
      <c r="N37" s="35">
        <f>+'3of3'!Y63</f>
        <v>-24675.542939755269</v>
      </c>
      <c r="O37" s="12"/>
      <c r="P37" s="12"/>
      <c r="Q37" s="12"/>
      <c r="R37" s="12"/>
      <c r="S37" s="12"/>
      <c r="T37" s="12"/>
      <c r="U37" s="12"/>
      <c r="V37" s="35">
        <f t="shared" si="0"/>
        <v>-53051993.522939757</v>
      </c>
      <c r="W37" s="12"/>
      <c r="X37" s="35">
        <f t="shared" si="1"/>
        <v>-76826.738560251892</v>
      </c>
      <c r="AA37" s="12"/>
    </row>
    <row r="38" spans="2:27" ht="15.75">
      <c r="B38" s="12" t="s">
        <v>149</v>
      </c>
      <c r="C38" s="12"/>
      <c r="D38" s="35">
        <f>+'3of3'!O64</f>
        <v>0</v>
      </c>
      <c r="E38" s="12"/>
      <c r="F38" s="35">
        <f>+'3of3'!Q64</f>
        <v>0</v>
      </c>
      <c r="G38" s="12"/>
      <c r="H38" s="35">
        <f>+'3of3'!S64</f>
        <v>0</v>
      </c>
      <c r="I38" s="12"/>
      <c r="J38" s="35">
        <f>+'3of3'!U64</f>
        <v>0</v>
      </c>
      <c r="K38" s="12"/>
      <c r="L38" s="35">
        <f>+'3of3'!W64</f>
        <v>0</v>
      </c>
      <c r="M38" s="12"/>
      <c r="N38" s="35">
        <f>+'3of3'!Y64</f>
        <v>-168096</v>
      </c>
      <c r="O38" s="12"/>
      <c r="P38" s="12"/>
      <c r="Q38" s="12"/>
      <c r="R38" s="12"/>
      <c r="S38" s="12"/>
      <c r="T38" s="12"/>
      <c r="U38" s="12"/>
      <c r="V38" s="35">
        <f t="shared" si="0"/>
        <v>-168096</v>
      </c>
      <c r="W38" s="12"/>
      <c r="X38" s="35">
        <f t="shared" si="1"/>
        <v>168096</v>
      </c>
      <c r="AA38" s="12"/>
    </row>
    <row r="39" spans="2:27" ht="15.75">
      <c r="B39" s="12" t="s">
        <v>150</v>
      </c>
      <c r="C39" s="12"/>
      <c r="D39" s="35">
        <f>+'3of3'!O65</f>
        <v>-79492</v>
      </c>
      <c r="E39" s="12"/>
      <c r="F39" s="35">
        <f>+'3of3'!Q65</f>
        <v>-79492</v>
      </c>
      <c r="G39" s="12"/>
      <c r="H39" s="35">
        <f>+'3of3'!S65</f>
        <v>0</v>
      </c>
      <c r="I39" s="12"/>
      <c r="J39" s="35">
        <f>+'3of3'!U65</f>
        <v>0</v>
      </c>
      <c r="K39" s="12"/>
      <c r="L39" s="35">
        <f>+'3of3'!W65</f>
        <v>0</v>
      </c>
      <c r="M39" s="12"/>
      <c r="N39" s="35">
        <f>+'3of3'!Y65</f>
        <v>0</v>
      </c>
      <c r="O39" s="12"/>
      <c r="P39" s="12"/>
      <c r="Q39" s="12"/>
      <c r="R39" s="12"/>
      <c r="S39" s="12"/>
      <c r="T39" s="12"/>
      <c r="U39" s="12"/>
      <c r="V39" s="35">
        <f t="shared" si="0"/>
        <v>-79492</v>
      </c>
      <c r="W39" s="12"/>
      <c r="X39" s="35">
        <f t="shared" si="1"/>
        <v>0</v>
      </c>
      <c r="AA39" s="12"/>
    </row>
    <row r="40" spans="2:27" ht="15.75">
      <c r="B40" s="12" t="s">
        <v>0</v>
      </c>
      <c r="C40" s="12"/>
      <c r="D40" s="35">
        <f>+'3of3'!O66</f>
        <v>0</v>
      </c>
      <c r="E40" s="12"/>
      <c r="F40" s="35">
        <f>+'3of3'!Q66</f>
        <v>0</v>
      </c>
      <c r="G40" s="12"/>
      <c r="H40" s="35">
        <f>+'3of3'!S66</f>
        <v>-20458.720019704095</v>
      </c>
      <c r="I40" s="12"/>
      <c r="J40" s="35">
        <f>+'3of3'!U66</f>
        <v>0</v>
      </c>
      <c r="K40" s="12"/>
      <c r="L40" s="35">
        <f>+'3of3'!W66</f>
        <v>0</v>
      </c>
      <c r="M40" s="12"/>
      <c r="N40" s="35">
        <f>+'3of3'!Y66</f>
        <v>4973.5830257038915</v>
      </c>
      <c r="O40" s="12"/>
      <c r="P40" s="12"/>
      <c r="Q40" s="12"/>
      <c r="R40" s="12"/>
      <c r="S40" s="12"/>
      <c r="T40" s="12"/>
      <c r="U40" s="12"/>
      <c r="V40" s="35">
        <f t="shared" si="0"/>
        <v>-15485.136994000204</v>
      </c>
      <c r="W40" s="12"/>
      <c r="X40" s="35">
        <f t="shared" si="1"/>
        <v>15485.136994000204</v>
      </c>
      <c r="AA40" s="12"/>
    </row>
    <row r="41" spans="2:27" ht="15.75">
      <c r="B41" s="12" t="s">
        <v>151</v>
      </c>
      <c r="C41" s="12"/>
      <c r="D41" s="35">
        <f>+'3of3'!O67</f>
        <v>0</v>
      </c>
      <c r="E41" s="12"/>
      <c r="F41" s="35">
        <f>+'3of3'!Q67</f>
        <v>0</v>
      </c>
      <c r="G41" s="12"/>
      <c r="H41" s="35">
        <f>+'3of3'!S67</f>
        <v>0</v>
      </c>
      <c r="I41" s="12"/>
      <c r="J41" s="35">
        <f>+'3of3'!U67</f>
        <v>-184806.28081498781</v>
      </c>
      <c r="K41" s="12"/>
      <c r="L41" s="35">
        <f>+'3of3'!W67</f>
        <v>-111500.68843751468</v>
      </c>
      <c r="M41" s="12"/>
      <c r="N41" s="35">
        <f>+'3of3'!Y67</f>
        <v>72033.211816411873</v>
      </c>
      <c r="O41" s="12"/>
      <c r="P41" s="12"/>
      <c r="Q41" s="12"/>
      <c r="R41" s="12"/>
      <c r="S41" s="12"/>
      <c r="T41" s="12"/>
      <c r="U41" s="12"/>
      <c r="V41" s="35">
        <f t="shared" si="0"/>
        <v>-224273.75743609061</v>
      </c>
      <c r="W41" s="12"/>
      <c r="X41" s="35">
        <f t="shared" si="1"/>
        <v>224273.75743609061</v>
      </c>
      <c r="AA41" s="12"/>
    </row>
    <row r="42" spans="2:27" ht="15.75">
      <c r="B42" s="12" t="s">
        <v>5</v>
      </c>
      <c r="C42" s="12"/>
      <c r="D42" s="35"/>
      <c r="E42" s="12"/>
      <c r="F42" s="35"/>
      <c r="G42" s="12"/>
      <c r="H42" s="35"/>
      <c r="I42" s="12"/>
      <c r="J42" s="35"/>
      <c r="K42" s="12"/>
      <c r="L42" s="35"/>
      <c r="M42" s="12"/>
      <c r="N42" s="35">
        <f>+'3of3'!Y68</f>
        <v>-3235666.6666666665</v>
      </c>
      <c r="O42" s="12"/>
      <c r="P42" s="12"/>
      <c r="Q42" s="12"/>
      <c r="R42" s="12"/>
      <c r="S42" s="12"/>
      <c r="T42" s="12"/>
      <c r="U42" s="12"/>
      <c r="V42" s="35">
        <f t="shared" ref="V42" si="4">+SUM(F42:T42)</f>
        <v>-3235666.6666666665</v>
      </c>
      <c r="W42" s="12"/>
      <c r="X42" s="35">
        <f t="shared" ref="X42" si="5">+D42-V42</f>
        <v>3235666.6666666665</v>
      </c>
      <c r="AA42" s="12"/>
    </row>
    <row r="43" spans="2:27" ht="15.75">
      <c r="B43" s="29" t="s">
        <v>4</v>
      </c>
      <c r="C43" s="12"/>
      <c r="D43" s="35">
        <f>+'3of3'!O69</f>
        <v>0</v>
      </c>
      <c r="E43" s="12"/>
      <c r="F43" s="35">
        <f>+'3of3'!Q69</f>
        <v>0</v>
      </c>
      <c r="G43" s="12"/>
      <c r="H43" s="35">
        <f>+'3of3'!S69</f>
        <v>-1660875.969591249</v>
      </c>
      <c r="I43" s="12"/>
      <c r="J43" s="35">
        <f>+'3of3'!U69</f>
        <v>0</v>
      </c>
      <c r="K43" s="12"/>
      <c r="L43" s="35">
        <f>+'3of3'!W69</f>
        <v>0</v>
      </c>
      <c r="M43" s="12"/>
      <c r="N43" s="35">
        <f>+'3of3'!Y69</f>
        <v>403764.48390723928</v>
      </c>
      <c r="O43" s="12"/>
      <c r="P43" s="12"/>
      <c r="Q43" s="12"/>
      <c r="R43" s="12"/>
      <c r="S43" s="12"/>
      <c r="T43" s="12"/>
      <c r="U43" s="12"/>
      <c r="V43" s="35">
        <f t="shared" si="0"/>
        <v>-1257111.4856840097</v>
      </c>
      <c r="W43" s="12"/>
      <c r="X43" s="35">
        <f t="shared" si="1"/>
        <v>1257111.4856840097</v>
      </c>
      <c r="AA43" s="12"/>
    </row>
    <row r="44" spans="2:27" ht="15.75">
      <c r="B44" s="29" t="s">
        <v>1</v>
      </c>
      <c r="C44" s="12"/>
      <c r="D44" s="35">
        <f>+'3of3'!O70</f>
        <v>0</v>
      </c>
      <c r="E44" s="12"/>
      <c r="F44" s="35">
        <f>+'3of3'!Q70</f>
        <v>0</v>
      </c>
      <c r="G44" s="12"/>
      <c r="H44" s="35">
        <f>+'3of3'!S70</f>
        <v>-152822.77850534866</v>
      </c>
      <c r="I44" s="12"/>
      <c r="J44" s="35">
        <f>+'3of3'!U70</f>
        <v>0</v>
      </c>
      <c r="K44" s="12"/>
      <c r="L44" s="35">
        <f>+'3of3'!W70</f>
        <v>0</v>
      </c>
      <c r="M44" s="12"/>
      <c r="N44" s="35">
        <f>+'3of3'!Y70</f>
        <v>37151.726812971021</v>
      </c>
      <c r="O44" s="12"/>
      <c r="P44" s="12"/>
      <c r="Q44" s="12"/>
      <c r="R44" s="12"/>
      <c r="S44" s="12"/>
      <c r="T44" s="12"/>
      <c r="U44" s="12"/>
      <c r="V44" s="35">
        <f t="shared" si="0"/>
        <v>-115671.05169237763</v>
      </c>
      <c r="W44" s="12"/>
      <c r="X44" s="35">
        <f t="shared" si="1"/>
        <v>115671.05169237763</v>
      </c>
      <c r="AA44" s="12"/>
    </row>
    <row r="45" spans="2:27" ht="15.75">
      <c r="B45" s="29" t="s">
        <v>266</v>
      </c>
      <c r="C45" s="12"/>
      <c r="D45" s="35">
        <f>+'3of3'!O71</f>
        <v>0</v>
      </c>
      <c r="E45" s="12"/>
      <c r="F45" s="35">
        <f>+'3of3'!Q71</f>
        <v>0</v>
      </c>
      <c r="G45" s="12"/>
      <c r="H45" s="35">
        <f>+'3of3'!S71</f>
        <v>-1993051.1635094988</v>
      </c>
      <c r="I45" s="12"/>
      <c r="J45" s="35">
        <f>+'3of3'!U71</f>
        <v>0</v>
      </c>
      <c r="K45" s="12"/>
      <c r="L45" s="35">
        <f>+'3of3'!W71</f>
        <v>0</v>
      </c>
      <c r="M45" s="12"/>
      <c r="N45" s="35">
        <f>+'3of3'!Y71</f>
        <v>484517.38068868715</v>
      </c>
      <c r="O45" s="12"/>
      <c r="P45" s="12"/>
      <c r="Q45" s="12"/>
      <c r="R45" s="12"/>
      <c r="S45" s="12"/>
      <c r="T45" s="12"/>
      <c r="U45" s="12"/>
      <c r="V45" s="35">
        <f t="shared" ref="V45" si="6">+SUM(F45:T45)</f>
        <v>-1508533.7828208117</v>
      </c>
      <c r="W45" s="12"/>
      <c r="X45" s="35">
        <f t="shared" ref="X45" si="7">+D45-V45</f>
        <v>1508533.7828208117</v>
      </c>
      <c r="AA45" s="12"/>
    </row>
    <row r="46" spans="2:27" ht="15.75">
      <c r="B46" s="29" t="s">
        <v>152</v>
      </c>
      <c r="C46" s="12"/>
      <c r="D46" s="35">
        <f>+'3of3'!O72</f>
        <v>-4819865.96</v>
      </c>
      <c r="E46" s="12"/>
      <c r="F46" s="35">
        <f>+'3of3'!Q72</f>
        <v>0</v>
      </c>
      <c r="G46" s="12"/>
      <c r="H46" s="35">
        <f>+'3of3'!S72</f>
        <v>0</v>
      </c>
      <c r="I46" s="12"/>
      <c r="J46" s="35">
        <f>+'3of3'!U72</f>
        <v>0</v>
      </c>
      <c r="K46" s="12"/>
      <c r="L46" s="35">
        <f>+'3of3'!W72</f>
        <v>0</v>
      </c>
      <c r="M46" s="12"/>
      <c r="N46" s="35">
        <f>+'3of3'!Y72</f>
        <v>-1171725.4794892448</v>
      </c>
      <c r="O46" s="12"/>
      <c r="P46" s="12"/>
      <c r="Q46" s="12"/>
      <c r="R46" s="12"/>
      <c r="S46" s="12"/>
      <c r="T46" s="12"/>
      <c r="U46" s="12"/>
      <c r="V46" s="35">
        <f t="shared" si="0"/>
        <v>-1171725.4794892448</v>
      </c>
      <c r="W46" s="12"/>
      <c r="X46" s="35">
        <f t="shared" si="1"/>
        <v>-3648140.4805107554</v>
      </c>
      <c r="Z46" s="2"/>
      <c r="AA46" s="12"/>
    </row>
    <row r="47" spans="2:27" ht="15.75">
      <c r="B47" s="12"/>
      <c r="C47" s="12"/>
      <c r="D47" s="17" t="s">
        <v>22</v>
      </c>
      <c r="E47" s="12"/>
      <c r="F47" s="17" t="s">
        <v>22</v>
      </c>
      <c r="G47" s="12"/>
      <c r="H47" s="17" t="s">
        <v>22</v>
      </c>
      <c r="I47" s="12"/>
      <c r="J47" s="17" t="s">
        <v>22</v>
      </c>
      <c r="K47" s="12"/>
      <c r="L47" s="17" t="s">
        <v>22</v>
      </c>
      <c r="M47" s="12"/>
      <c r="N47" s="17" t="s">
        <v>22</v>
      </c>
      <c r="O47" s="12"/>
      <c r="P47" s="17" t="s">
        <v>22</v>
      </c>
      <c r="Q47" s="12"/>
      <c r="R47" s="17" t="s">
        <v>22</v>
      </c>
      <c r="S47" s="12"/>
      <c r="T47" s="17" t="s">
        <v>22</v>
      </c>
      <c r="U47" s="12"/>
      <c r="V47" s="17" t="s">
        <v>22</v>
      </c>
      <c r="W47" s="12"/>
      <c r="X47" s="17" t="s">
        <v>22</v>
      </c>
      <c r="AA47" s="12"/>
    </row>
    <row r="48" spans="2:27" ht="15.75">
      <c r="B48" s="12" t="s">
        <v>109</v>
      </c>
      <c r="C48" s="12"/>
      <c r="D48" s="12">
        <f>SUM(D20:D47)</f>
        <v>-991646059.07477725</v>
      </c>
      <c r="E48" s="12"/>
      <c r="F48" s="12">
        <f>SUM(F20:F47)</f>
        <v>-738926254.19000006</v>
      </c>
      <c r="G48" s="12"/>
      <c r="H48" s="12">
        <f>SUM(H20:H47)</f>
        <v>-73381920.367431581</v>
      </c>
      <c r="I48" s="12"/>
      <c r="J48" s="12">
        <f>SUM(J20:J47)</f>
        <v>-34447085.050814986</v>
      </c>
      <c r="K48" s="12"/>
      <c r="L48" s="12">
        <f>SUM(L20:L47)</f>
        <v>-104599567.24271214</v>
      </c>
      <c r="M48" s="12"/>
      <c r="N48" s="12">
        <f>SUM(N20:N47)</f>
        <v>-13659715.596325988</v>
      </c>
      <c r="O48" s="12"/>
      <c r="P48" s="12">
        <f>SUM(P20:P47)</f>
        <v>0</v>
      </c>
      <c r="Q48" s="12"/>
      <c r="R48" s="12">
        <f>SUM(R20:R47)</f>
        <v>0</v>
      </c>
      <c r="S48" s="12"/>
      <c r="T48" s="12">
        <f>SUM(T20:T47)</f>
        <v>0</v>
      </c>
      <c r="U48" s="12"/>
      <c r="V48" s="12">
        <f>SUM(V20:V47)</f>
        <v>-965014542.4472847</v>
      </c>
      <c r="W48" s="12"/>
      <c r="X48" s="12">
        <f>SUM(X20:X47)</f>
        <v>-26631516.627492566</v>
      </c>
      <c r="AA48" s="12"/>
    </row>
    <row r="49" spans="2:27" ht="15.75">
      <c r="B49" s="12"/>
      <c r="C49" s="12"/>
      <c r="D49" s="17" t="s">
        <v>22</v>
      </c>
      <c r="E49" s="12"/>
      <c r="F49" s="17" t="s">
        <v>22</v>
      </c>
      <c r="G49" s="12"/>
      <c r="H49" s="17" t="s">
        <v>22</v>
      </c>
      <c r="I49" s="12"/>
      <c r="J49" s="17" t="s">
        <v>22</v>
      </c>
      <c r="K49" s="12"/>
      <c r="L49" s="17" t="s">
        <v>22</v>
      </c>
      <c r="M49" s="12"/>
      <c r="N49" s="17" t="s">
        <v>22</v>
      </c>
      <c r="O49" s="12"/>
      <c r="P49" s="17" t="s">
        <v>22</v>
      </c>
      <c r="Q49" s="12"/>
      <c r="R49" s="17" t="s">
        <v>22</v>
      </c>
      <c r="S49" s="12"/>
      <c r="T49" s="17" t="s">
        <v>22</v>
      </c>
      <c r="U49" s="12"/>
      <c r="V49" s="17" t="s">
        <v>22</v>
      </c>
      <c r="W49" s="12"/>
      <c r="X49" s="17" t="s">
        <v>22</v>
      </c>
      <c r="AA49" s="12"/>
    </row>
    <row r="50" spans="2:27" ht="15.75">
      <c r="B50" s="12" t="s">
        <v>110</v>
      </c>
      <c r="C50" s="12"/>
      <c r="D50" s="12">
        <f>+D48+D16</f>
        <v>1274828235.9862237</v>
      </c>
      <c r="E50" s="12"/>
      <c r="F50" s="12">
        <f>+F48+F16</f>
        <v>2310917.8899999857</v>
      </c>
      <c r="G50" s="12"/>
      <c r="H50" s="12">
        <f>+H48+H16</f>
        <v>342027650.88445729</v>
      </c>
      <c r="I50" s="12"/>
      <c r="J50" s="12">
        <f>+J48+J16</f>
        <v>349515023.52818632</v>
      </c>
      <c r="K50" s="12"/>
      <c r="L50" s="12">
        <f>+L48+L16</f>
        <v>80560441.627200365</v>
      </c>
      <c r="M50" s="12"/>
      <c r="N50" s="12">
        <f>+N48+N16</f>
        <v>17789979.213674009</v>
      </c>
      <c r="O50" s="12"/>
      <c r="P50" s="12">
        <f>+P48+P16</f>
        <v>-21748615.089308593</v>
      </c>
      <c r="Q50" s="12"/>
      <c r="R50" s="12">
        <f>+R48+R16</f>
        <v>59565209.204325609</v>
      </c>
      <c r="S50" s="12"/>
      <c r="T50" s="12">
        <f>+T48+T16</f>
        <v>-17665.666037823812</v>
      </c>
      <c r="U50" s="12"/>
      <c r="V50" s="12">
        <f>+V48+V16</f>
        <v>830002941.59249735</v>
      </c>
      <c r="W50" s="12"/>
      <c r="X50" s="12">
        <f>+X48+X16</f>
        <v>444825294.39372623</v>
      </c>
      <c r="Z50" s="2"/>
      <c r="AA50" s="12"/>
    </row>
    <row r="51" spans="2:27" ht="15.75">
      <c r="B51" s="12"/>
      <c r="C51" s="12"/>
      <c r="D51" s="17" t="s">
        <v>22</v>
      </c>
      <c r="E51" s="12"/>
      <c r="F51" s="17" t="s">
        <v>22</v>
      </c>
      <c r="G51" s="12"/>
      <c r="H51" s="17" t="s">
        <v>22</v>
      </c>
      <c r="I51" s="12"/>
      <c r="J51" s="17" t="s">
        <v>22</v>
      </c>
      <c r="K51" s="12"/>
      <c r="L51" s="17" t="s">
        <v>22</v>
      </c>
      <c r="M51" s="12"/>
      <c r="N51" s="17" t="s">
        <v>22</v>
      </c>
      <c r="O51" s="12"/>
      <c r="P51" s="17" t="s">
        <v>22</v>
      </c>
      <c r="Q51" s="12"/>
      <c r="R51" s="17" t="s">
        <v>22</v>
      </c>
      <c r="S51" s="12"/>
      <c r="T51" s="17" t="s">
        <v>22</v>
      </c>
      <c r="U51" s="12"/>
      <c r="V51" s="17" t="s">
        <v>22</v>
      </c>
      <c r="W51" s="12"/>
      <c r="X51" s="17" t="s">
        <v>22</v>
      </c>
      <c r="AA51" s="12"/>
    </row>
    <row r="52" spans="2:27" ht="15.75">
      <c r="B52" s="12" t="s">
        <v>111</v>
      </c>
      <c r="C52" s="12"/>
      <c r="D52" s="12"/>
      <c r="E52" s="12"/>
      <c r="F52" s="12"/>
      <c r="G52" s="12"/>
      <c r="H52" s="12"/>
      <c r="I52" s="12"/>
      <c r="J52" s="12"/>
      <c r="K52" s="12"/>
      <c r="L52" s="12"/>
      <c r="M52" s="12"/>
      <c r="N52" s="12"/>
      <c r="O52" s="12"/>
      <c r="P52" s="12"/>
      <c r="Q52" s="12"/>
      <c r="R52" s="12"/>
      <c r="S52" s="12"/>
      <c r="T52" s="12"/>
      <c r="U52" s="12"/>
      <c r="V52" s="12"/>
      <c r="W52" s="12"/>
      <c r="X52" s="12"/>
      <c r="AA52" s="12"/>
    </row>
    <row r="53" spans="2:27" ht="15.75">
      <c r="B53" s="12" t="s">
        <v>112</v>
      </c>
      <c r="C53" s="12"/>
      <c r="D53" s="12"/>
      <c r="E53" s="12"/>
      <c r="F53" s="12"/>
      <c r="G53" s="12"/>
      <c r="H53" s="12"/>
      <c r="I53" s="12"/>
      <c r="J53" s="12"/>
      <c r="K53" s="12"/>
      <c r="L53" s="12"/>
      <c r="M53" s="12"/>
      <c r="N53" s="12"/>
      <c r="O53" s="12"/>
      <c r="P53" s="12"/>
      <c r="Q53" s="12"/>
      <c r="R53" s="12"/>
      <c r="S53" s="12"/>
      <c r="T53" s="12"/>
      <c r="U53" s="12"/>
      <c r="V53" s="12"/>
      <c r="W53" s="12"/>
      <c r="X53" s="12"/>
      <c r="AA53" s="12"/>
    </row>
    <row r="54" spans="2:27" ht="15.75">
      <c r="B54" s="17" t="s">
        <v>22</v>
      </c>
      <c r="C54" s="30"/>
      <c r="D54" s="12"/>
      <c r="E54" s="12"/>
      <c r="F54" s="12"/>
      <c r="G54" s="12"/>
      <c r="H54" s="12"/>
      <c r="I54" s="12"/>
      <c r="J54" s="12"/>
      <c r="K54" s="12"/>
      <c r="L54" s="12"/>
      <c r="M54" s="12"/>
      <c r="N54" s="12"/>
      <c r="O54" s="12"/>
      <c r="P54" s="12"/>
      <c r="Q54" s="12"/>
      <c r="R54" s="12"/>
      <c r="S54" s="12"/>
      <c r="T54" s="12"/>
      <c r="U54" s="12"/>
      <c r="V54" s="12"/>
      <c r="W54" s="12"/>
      <c r="X54" s="12"/>
      <c r="AA54" s="12"/>
    </row>
    <row r="55" spans="2:27" ht="15.75">
      <c r="B55" s="12" t="s">
        <v>153</v>
      </c>
      <c r="C55" s="12"/>
      <c r="D55" s="12"/>
      <c r="E55" s="12"/>
      <c r="F55" s="12"/>
      <c r="G55" s="12"/>
      <c r="H55" s="12"/>
      <c r="I55" s="12"/>
      <c r="J55" s="12"/>
      <c r="K55" s="12"/>
      <c r="L55" s="12"/>
      <c r="M55" s="12"/>
      <c r="N55" s="12"/>
      <c r="O55" s="12"/>
      <c r="P55" s="12">
        <v>0</v>
      </c>
      <c r="Q55" s="12"/>
      <c r="R55" s="12"/>
      <c r="S55" s="12"/>
      <c r="T55" s="12"/>
      <c r="U55" s="12"/>
      <c r="V55" s="35">
        <f t="shared" ref="V55" si="8">+SUM(F55:T55)</f>
        <v>0</v>
      </c>
      <c r="W55" s="12"/>
      <c r="X55" s="35">
        <f t="shared" ref="X55" si="9">+D55-V55</f>
        <v>0</v>
      </c>
    </row>
    <row r="56" spans="2:27" ht="15.75">
      <c r="B56" s="12" t="s">
        <v>275</v>
      </c>
      <c r="C56" s="12"/>
      <c r="D56" s="35">
        <v>-4980000</v>
      </c>
      <c r="E56" s="12"/>
      <c r="F56" s="12"/>
      <c r="G56" s="12"/>
      <c r="H56" s="12"/>
      <c r="I56" s="12"/>
      <c r="J56" s="12"/>
      <c r="K56" s="12"/>
      <c r="L56" s="12"/>
      <c r="M56" s="12"/>
      <c r="N56" s="35">
        <v>-1210654.59834</v>
      </c>
      <c r="O56" s="12"/>
      <c r="P56" s="12"/>
      <c r="Q56" s="12"/>
      <c r="R56" s="12"/>
      <c r="S56" s="12"/>
      <c r="T56" s="12"/>
      <c r="U56" s="12"/>
      <c r="V56" s="35">
        <v>-1210654.59834</v>
      </c>
      <c r="W56" s="12"/>
      <c r="X56" s="35">
        <v>-3769345.40166</v>
      </c>
    </row>
    <row r="57" spans="2:27" ht="15.75">
      <c r="B57" s="12" t="s">
        <v>274</v>
      </c>
      <c r="C57" s="12"/>
      <c r="D57" s="35">
        <v>10000000</v>
      </c>
      <c r="E57" s="12"/>
      <c r="F57" s="12"/>
      <c r="G57" s="12"/>
      <c r="H57" s="12"/>
      <c r="I57" s="12"/>
      <c r="J57" s="12"/>
      <c r="K57" s="12"/>
      <c r="L57" s="12"/>
      <c r="M57" s="12"/>
      <c r="N57" s="35">
        <v>2431033.33</v>
      </c>
      <c r="O57" s="12"/>
      <c r="P57" s="12"/>
      <c r="Q57" s="12"/>
      <c r="R57" s="12"/>
      <c r="S57" s="12"/>
      <c r="T57" s="12"/>
      <c r="U57" s="12"/>
      <c r="V57" s="35">
        <v>2431033.33</v>
      </c>
      <c r="W57" s="12"/>
      <c r="X57" s="35">
        <v>7568966.6699999999</v>
      </c>
    </row>
    <row r="58" spans="2:27" ht="15.75">
      <c r="B58" s="12"/>
      <c r="C58" s="12"/>
      <c r="D58" s="17" t="s">
        <v>22</v>
      </c>
      <c r="E58" s="12"/>
      <c r="F58" s="17" t="s">
        <v>22</v>
      </c>
      <c r="G58" s="12"/>
      <c r="H58" s="17" t="s">
        <v>22</v>
      </c>
      <c r="I58" s="12"/>
      <c r="J58" s="17" t="s">
        <v>22</v>
      </c>
      <c r="K58" s="12"/>
      <c r="L58" s="17" t="s">
        <v>22</v>
      </c>
      <c r="M58" s="12"/>
      <c r="N58" s="17" t="s">
        <v>22</v>
      </c>
      <c r="O58" s="12"/>
      <c r="P58" s="17" t="s">
        <v>22</v>
      </c>
      <c r="Q58" s="12"/>
      <c r="R58" s="17" t="s">
        <v>22</v>
      </c>
      <c r="S58" s="12"/>
      <c r="T58" s="17" t="s">
        <v>22</v>
      </c>
      <c r="U58" s="12"/>
      <c r="V58" s="17" t="s">
        <v>22</v>
      </c>
      <c r="W58" s="12"/>
      <c r="X58" s="17" t="s">
        <v>22</v>
      </c>
    </row>
    <row r="59" spans="2:27" ht="15.75">
      <c r="B59" s="12" t="s">
        <v>113</v>
      </c>
      <c r="C59" s="12"/>
      <c r="D59" s="12">
        <f>+SUM(D55:D57)</f>
        <v>5020000</v>
      </c>
      <c r="E59" s="12"/>
      <c r="F59" s="12">
        <f>+SUM(F55:F57)</f>
        <v>0</v>
      </c>
      <c r="G59" s="12"/>
      <c r="H59" s="12">
        <f>+SUM(H55:H57)</f>
        <v>0</v>
      </c>
      <c r="I59" s="12"/>
      <c r="J59" s="12">
        <f>+SUM(J55:J57)</f>
        <v>0</v>
      </c>
      <c r="K59" s="12"/>
      <c r="L59" s="12">
        <f>+SUM(L55:L57)</f>
        <v>0</v>
      </c>
      <c r="M59" s="12"/>
      <c r="N59" s="12">
        <f>+SUM(N55:N57)</f>
        <v>1220378.73166</v>
      </c>
      <c r="O59" s="12"/>
      <c r="P59" s="12">
        <f>+SUM(P55:P57)</f>
        <v>0</v>
      </c>
      <c r="Q59" s="12"/>
      <c r="R59" s="12">
        <f>+SUM(R55:R57)</f>
        <v>0</v>
      </c>
      <c r="S59" s="12"/>
      <c r="T59" s="12">
        <f>+SUM(T55:T57)</f>
        <v>0</v>
      </c>
      <c r="U59" s="12"/>
      <c r="V59" s="12">
        <f>+SUM(V55:V57)</f>
        <v>1220378.73166</v>
      </c>
      <c r="W59" s="12"/>
      <c r="X59" s="12">
        <f>+SUM(X55:X57)</f>
        <v>3799621.26834</v>
      </c>
    </row>
    <row r="60" spans="2:27" ht="15.75">
      <c r="B60" s="12"/>
      <c r="C60" s="12"/>
      <c r="D60" s="17" t="s">
        <v>22</v>
      </c>
      <c r="E60" s="12"/>
      <c r="F60" s="17" t="s">
        <v>22</v>
      </c>
      <c r="G60" s="12"/>
      <c r="H60" s="17" t="s">
        <v>22</v>
      </c>
      <c r="I60" s="12"/>
      <c r="J60" s="17" t="s">
        <v>22</v>
      </c>
      <c r="K60" s="12"/>
      <c r="L60" s="17" t="s">
        <v>22</v>
      </c>
      <c r="M60" s="12"/>
      <c r="N60" s="17" t="s">
        <v>22</v>
      </c>
      <c r="O60" s="12"/>
      <c r="P60" s="17" t="s">
        <v>22</v>
      </c>
      <c r="Q60" s="12"/>
      <c r="R60" s="17" t="s">
        <v>22</v>
      </c>
      <c r="S60" s="12"/>
      <c r="T60" s="17" t="s">
        <v>22</v>
      </c>
      <c r="U60" s="12"/>
      <c r="V60" s="17" t="s">
        <v>22</v>
      </c>
      <c r="W60" s="12"/>
      <c r="X60" s="17" t="s">
        <v>22</v>
      </c>
    </row>
    <row r="61" spans="2:27" ht="15.75">
      <c r="B61" s="12" t="s">
        <v>114</v>
      </c>
      <c r="C61" s="28" t="s">
        <v>44</v>
      </c>
      <c r="D61" s="12">
        <f>+D59+D50</f>
        <v>1279848235.9862237</v>
      </c>
      <c r="E61" s="28" t="s">
        <v>44</v>
      </c>
      <c r="F61" s="12">
        <f>+F59+F50</f>
        <v>2310917.8899999857</v>
      </c>
      <c r="G61" s="28" t="s">
        <v>44</v>
      </c>
      <c r="H61" s="12">
        <f>+H59+H50</f>
        <v>342027650.88445729</v>
      </c>
      <c r="I61" s="28" t="s">
        <v>44</v>
      </c>
      <c r="J61" s="12">
        <f>+J59+J50</f>
        <v>349515023.52818632</v>
      </c>
      <c r="K61" s="28" t="s">
        <v>44</v>
      </c>
      <c r="L61" s="12">
        <f>+L59+L50</f>
        <v>80560441.627200365</v>
      </c>
      <c r="M61" s="28" t="s">
        <v>44</v>
      </c>
      <c r="N61" s="12">
        <f>+N59+N50</f>
        <v>19010357.94533401</v>
      </c>
      <c r="O61" s="28" t="s">
        <v>44</v>
      </c>
      <c r="P61" s="12">
        <f>+P59+P50</f>
        <v>-21748615.089308593</v>
      </c>
      <c r="Q61" s="28" t="s">
        <v>44</v>
      </c>
      <c r="R61" s="12">
        <f>+R59+R50</f>
        <v>59565209.204325609</v>
      </c>
      <c r="S61" s="28" t="s">
        <v>44</v>
      </c>
      <c r="T61" s="12">
        <f>+T59+T50</f>
        <v>-17665.666037823812</v>
      </c>
      <c r="U61" s="28" t="s">
        <v>44</v>
      </c>
      <c r="V61" s="12">
        <f>+V59+V50</f>
        <v>831223320.32415736</v>
      </c>
      <c r="W61" s="28" t="s">
        <v>44</v>
      </c>
      <c r="X61" s="12">
        <f>+X59+X50</f>
        <v>448624915.66206622</v>
      </c>
    </row>
    <row r="62" spans="2:27" ht="15.75">
      <c r="B62" s="12"/>
      <c r="C62" s="12"/>
      <c r="D62" s="17" t="s">
        <v>100</v>
      </c>
      <c r="E62" s="12"/>
      <c r="F62" s="17" t="s">
        <v>100</v>
      </c>
      <c r="G62" s="12"/>
      <c r="H62" s="17" t="s">
        <v>100</v>
      </c>
      <c r="I62" s="12"/>
      <c r="J62" s="17" t="s">
        <v>100</v>
      </c>
      <c r="K62" s="12"/>
      <c r="L62" s="17" t="s">
        <v>100</v>
      </c>
      <c r="M62" s="12"/>
      <c r="N62" s="17" t="s">
        <v>100</v>
      </c>
      <c r="O62" s="12"/>
      <c r="P62" s="17" t="s">
        <v>100</v>
      </c>
      <c r="Q62" s="12"/>
      <c r="R62" s="17" t="s">
        <v>100</v>
      </c>
      <c r="S62" s="12"/>
      <c r="T62" s="17" t="s">
        <v>100</v>
      </c>
      <c r="U62" s="12"/>
      <c r="V62" s="17" t="s">
        <v>100</v>
      </c>
      <c r="W62" s="12"/>
      <c r="X62" s="17" t="s">
        <v>100</v>
      </c>
    </row>
    <row r="63" spans="2:27" ht="15.75">
      <c r="B63" s="12"/>
      <c r="C63" s="12"/>
      <c r="D63" s="12"/>
      <c r="E63" s="12"/>
      <c r="F63" s="12"/>
      <c r="G63" s="12"/>
      <c r="H63" s="12"/>
      <c r="I63" s="12"/>
      <c r="J63" s="12"/>
      <c r="K63" s="12"/>
      <c r="L63" s="12"/>
      <c r="M63" s="12"/>
      <c r="N63" s="12"/>
      <c r="O63" s="12"/>
      <c r="P63" s="12"/>
      <c r="Q63" s="12"/>
      <c r="R63" s="12"/>
      <c r="S63" s="12"/>
      <c r="T63" s="12"/>
      <c r="U63" s="12"/>
      <c r="V63" s="12"/>
      <c r="W63" s="12"/>
      <c r="X63" s="12"/>
    </row>
    <row r="64" spans="2:27" ht="15.75">
      <c r="B64" s="12" t="str">
        <f>"          (a) The addition of earnings from AFUDC would increase the System NOI by  "&amp;TEXT(B78,"$#,##0")&amp;"  and Jurisdictional NOI by  "&amp;TEXT(B79,"$#,##0")&amp;""</f>
        <v xml:space="preserve">          (a) The addition of earnings from AFUDC would increase the System NOI by  $57,718,448  and Jurisdictional NOI by  $56,989,563</v>
      </c>
      <c r="C64" s="12"/>
      <c r="D64" s="12"/>
      <c r="E64" s="12"/>
      <c r="F64" s="12"/>
      <c r="G64" s="12"/>
      <c r="H64" s="12"/>
      <c r="I64" s="12"/>
      <c r="J64" s="12"/>
      <c r="K64" s="12"/>
      <c r="L64" s="12"/>
      <c r="M64" s="12"/>
      <c r="N64" s="12"/>
      <c r="O64" s="12"/>
      <c r="P64" s="12"/>
      <c r="Q64" s="12"/>
      <c r="R64" s="12"/>
      <c r="S64" s="12"/>
      <c r="T64" s="12"/>
      <c r="U64" s="12"/>
      <c r="V64" s="12"/>
      <c r="W64" s="12"/>
      <c r="X64" s="12"/>
    </row>
    <row r="65" spans="2:24" ht="15.75">
      <c r="B65" s="12"/>
      <c r="C65" s="12"/>
      <c r="D65" s="12"/>
      <c r="E65" s="12"/>
      <c r="F65" s="12"/>
      <c r="G65" s="12"/>
      <c r="H65" s="12"/>
      <c r="I65" s="12"/>
      <c r="J65" s="12"/>
      <c r="K65" s="12"/>
      <c r="L65" s="12"/>
      <c r="M65" s="12"/>
      <c r="N65" s="12"/>
      <c r="O65" s="12"/>
      <c r="P65" s="12"/>
      <c r="Q65" s="12"/>
      <c r="R65" s="12"/>
      <c r="S65" s="12"/>
      <c r="T65" s="12"/>
      <c r="U65" s="12"/>
      <c r="V65" s="12"/>
      <c r="W65" s="12"/>
      <c r="X65" s="12"/>
    </row>
    <row r="66" spans="2:24" ht="15.75">
      <c r="B66" s="12" t="s">
        <v>250</v>
      </c>
      <c r="C66" s="12"/>
      <c r="D66" s="12"/>
      <c r="E66" s="12"/>
      <c r="F66" s="12"/>
      <c r="G66" s="12"/>
      <c r="H66" s="12"/>
      <c r="I66" s="12"/>
      <c r="J66" s="12"/>
      <c r="K66" s="12"/>
      <c r="L66" s="12"/>
      <c r="M66" s="12"/>
      <c r="N66" s="12"/>
      <c r="O66" s="12"/>
      <c r="P66" s="12"/>
      <c r="Q66" s="12"/>
      <c r="R66" s="12"/>
      <c r="S66" s="12"/>
      <c r="T66" s="12"/>
      <c r="U66" s="12"/>
      <c r="V66" s="12"/>
      <c r="W66" s="12"/>
      <c r="X66" s="12"/>
    </row>
    <row r="67" spans="2:24" ht="15.75">
      <c r="B67" s="12" t="s">
        <v>98</v>
      </c>
      <c r="C67" s="40" t="s">
        <v>44</v>
      </c>
      <c r="D67" s="39">
        <v>191361484.60999998</v>
      </c>
      <c r="E67" s="40" t="s">
        <v>44</v>
      </c>
      <c r="F67" s="39">
        <v>62119889.820000008</v>
      </c>
      <c r="G67" s="40" t="s">
        <v>44</v>
      </c>
      <c r="H67" s="39">
        <v>33575702.940000005</v>
      </c>
      <c r="I67" s="40" t="s">
        <v>44</v>
      </c>
      <c r="J67" s="39">
        <v>34271088.769999996</v>
      </c>
      <c r="K67" s="40" t="s">
        <v>44</v>
      </c>
      <c r="L67" s="39">
        <v>15376613.84</v>
      </c>
      <c r="M67" s="40" t="s">
        <v>44</v>
      </c>
      <c r="N67" s="39">
        <v>-165300.9</v>
      </c>
      <c r="O67" s="40" t="s">
        <v>44</v>
      </c>
      <c r="P67" s="39">
        <v>-10104422.110000001</v>
      </c>
      <c r="Q67" s="40" t="s">
        <v>44</v>
      </c>
      <c r="R67" s="39">
        <v>16600796</v>
      </c>
      <c r="S67" s="40" t="s">
        <v>44</v>
      </c>
      <c r="T67" s="39">
        <v>-1436.15</v>
      </c>
      <c r="U67" s="40" t="s">
        <v>44</v>
      </c>
      <c r="V67" s="39">
        <v>151672932.20999998</v>
      </c>
      <c r="W67" s="40" t="s">
        <v>44</v>
      </c>
      <c r="X67" s="12">
        <f>+D67-V67</f>
        <v>39688552.400000006</v>
      </c>
    </row>
    <row r="68" spans="2:24" ht="15.75">
      <c r="B68" s="12"/>
      <c r="C68" s="12"/>
      <c r="D68" s="38" t="s">
        <v>100</v>
      </c>
      <c r="E68" s="39"/>
      <c r="F68" s="38" t="s">
        <v>100</v>
      </c>
      <c r="G68" s="39"/>
      <c r="H68" s="38" t="s">
        <v>100</v>
      </c>
      <c r="I68" s="39"/>
      <c r="J68" s="38" t="s">
        <v>100</v>
      </c>
      <c r="K68" s="39"/>
      <c r="L68" s="38" t="s">
        <v>100</v>
      </c>
      <c r="M68" s="39"/>
      <c r="N68" s="38" t="s">
        <v>100</v>
      </c>
      <c r="O68" s="39"/>
      <c r="P68" s="38" t="s">
        <v>100</v>
      </c>
      <c r="Q68" s="39"/>
      <c r="R68" s="38" t="s">
        <v>100</v>
      </c>
      <c r="S68" s="39"/>
      <c r="T68" s="38" t="s">
        <v>100</v>
      </c>
      <c r="U68" s="39"/>
      <c r="V68" s="38" t="s">
        <v>100</v>
      </c>
      <c r="W68" s="12"/>
      <c r="X68" s="38" t="s">
        <v>100</v>
      </c>
    </row>
    <row r="69" spans="2:24" ht="15.75">
      <c r="B69" s="12" t="s">
        <v>99</v>
      </c>
      <c r="C69" s="40"/>
      <c r="D69" s="39">
        <v>190650799.49828225</v>
      </c>
      <c r="E69" s="40"/>
      <c r="F69" s="39">
        <v>62119889.820000008</v>
      </c>
      <c r="G69" s="40"/>
      <c r="H69" s="39">
        <v>33393232.369586743</v>
      </c>
      <c r="I69" s="40"/>
      <c r="J69" s="39">
        <v>34095958.126138732</v>
      </c>
      <c r="K69" s="40"/>
      <c r="L69" s="39">
        <v>15333542.599498874</v>
      </c>
      <c r="M69" s="40"/>
      <c r="N69" s="39">
        <v>-14461.899999999996</v>
      </c>
      <c r="O69" s="40"/>
      <c r="P69" s="39">
        <v>-10026273.821409201</v>
      </c>
      <c r="Q69" s="40"/>
      <c r="R69" s="39">
        <v>16472404.31341744</v>
      </c>
      <c r="S69" s="40"/>
      <c r="T69" s="39">
        <v>-1426.5281448010533</v>
      </c>
      <c r="U69" s="40"/>
      <c r="V69" s="39">
        <v>151372864.9790878</v>
      </c>
      <c r="W69" s="40"/>
      <c r="X69" s="12">
        <f>+D69-V69</f>
        <v>39277934.519194454</v>
      </c>
    </row>
    <row r="70" spans="2:24" ht="15.75">
      <c r="B70" s="12"/>
      <c r="C70" s="12"/>
      <c r="D70" s="17" t="s">
        <v>100</v>
      </c>
      <c r="E70" s="12"/>
      <c r="F70" s="17" t="s">
        <v>100</v>
      </c>
      <c r="G70" s="12"/>
      <c r="H70" s="17" t="s">
        <v>100</v>
      </c>
      <c r="I70" s="12"/>
      <c r="J70" s="17" t="s">
        <v>100</v>
      </c>
      <c r="K70" s="12"/>
      <c r="L70" s="17" t="s">
        <v>100</v>
      </c>
      <c r="M70" s="12"/>
      <c r="N70" s="17" t="s">
        <v>100</v>
      </c>
      <c r="O70" s="12"/>
      <c r="P70" s="17" t="s">
        <v>100</v>
      </c>
      <c r="Q70" s="12"/>
      <c r="R70" s="17" t="s">
        <v>100</v>
      </c>
      <c r="S70" s="12"/>
      <c r="T70" s="17" t="s">
        <v>100</v>
      </c>
      <c r="U70" s="12"/>
      <c r="V70" s="17" t="s">
        <v>100</v>
      </c>
      <c r="W70" s="12"/>
      <c r="X70" s="17" t="s">
        <v>100</v>
      </c>
    </row>
    <row r="71" spans="2:24" ht="15.75">
      <c r="B71" s="12"/>
      <c r="C71" s="12"/>
      <c r="D71" s="12"/>
      <c r="E71" s="12"/>
      <c r="F71" s="12"/>
      <c r="G71" s="12"/>
      <c r="H71" s="12"/>
      <c r="I71" s="12"/>
      <c r="J71" s="12"/>
      <c r="K71" s="12"/>
      <c r="L71" s="12"/>
      <c r="M71" s="12"/>
      <c r="N71" s="12"/>
      <c r="O71" s="12"/>
      <c r="P71" s="12"/>
      <c r="Q71" s="12"/>
      <c r="R71" s="12"/>
      <c r="S71" s="12"/>
      <c r="T71" s="12"/>
      <c r="U71" s="12"/>
      <c r="V71" s="12"/>
      <c r="W71" s="12"/>
      <c r="X71" s="12"/>
    </row>
    <row r="72" spans="2:24" ht="15.75">
      <c r="B72" s="12"/>
      <c r="C72" s="12"/>
      <c r="D72" s="12"/>
      <c r="E72" s="12"/>
      <c r="F72" s="12"/>
      <c r="G72" s="12"/>
      <c r="H72" s="12"/>
      <c r="I72" s="12"/>
      <c r="J72" s="12"/>
      <c r="K72" s="12"/>
      <c r="L72" s="12"/>
      <c r="M72" s="12"/>
      <c r="N72" s="12"/>
      <c r="O72" s="12"/>
      <c r="P72" s="12"/>
      <c r="Q72" s="12"/>
      <c r="R72" s="12"/>
      <c r="S72" s="12"/>
      <c r="T72" s="12"/>
      <c r="U72" s="12"/>
      <c r="V72" s="12"/>
      <c r="W72" s="12"/>
      <c r="X72" s="12"/>
    </row>
    <row r="73" spans="2:24" ht="15.75">
      <c r="B73" s="24" t="s">
        <v>115</v>
      </c>
      <c r="C73" s="12"/>
      <c r="D73" s="12"/>
      <c r="E73" s="12"/>
      <c r="F73" s="12"/>
      <c r="G73" s="12"/>
      <c r="H73" s="12"/>
      <c r="I73" s="12"/>
      <c r="J73" s="12"/>
      <c r="K73" s="12"/>
      <c r="L73" s="12"/>
      <c r="M73" s="12"/>
      <c r="N73" s="12"/>
      <c r="O73" s="12"/>
      <c r="P73" s="12"/>
      <c r="Q73" s="12"/>
      <c r="R73" s="12"/>
      <c r="S73" s="12"/>
      <c r="T73" s="12"/>
      <c r="U73" s="12"/>
      <c r="V73" s="12"/>
      <c r="W73" s="12"/>
      <c r="X73" s="12"/>
    </row>
    <row r="74" spans="2:24" ht="15.75">
      <c r="B74" s="24" t="s">
        <v>269</v>
      </c>
      <c r="C74" s="12"/>
      <c r="D74" s="12"/>
      <c r="E74" s="12"/>
      <c r="F74" s="12"/>
      <c r="G74" s="12"/>
      <c r="H74" s="12"/>
      <c r="I74" s="12"/>
      <c r="J74" s="12"/>
      <c r="K74" s="12"/>
      <c r="L74" s="12"/>
      <c r="M74" s="12"/>
      <c r="N74" s="12"/>
      <c r="O74" s="12"/>
      <c r="P74" s="12"/>
      <c r="Q74" s="12"/>
      <c r="R74" s="12"/>
      <c r="S74" s="12"/>
      <c r="T74" s="12"/>
      <c r="U74" s="12"/>
      <c r="V74" s="12"/>
      <c r="W74" s="12"/>
      <c r="X74" s="12"/>
    </row>
    <row r="75" spans="2:24" ht="15.75">
      <c r="B75" s="24" t="s">
        <v>116</v>
      </c>
      <c r="C75" s="12"/>
      <c r="D75" s="12"/>
      <c r="E75" s="12"/>
      <c r="F75" s="12"/>
      <c r="G75" s="12"/>
      <c r="H75" s="12"/>
      <c r="I75" s="12"/>
      <c r="J75" s="12"/>
      <c r="K75" s="12"/>
      <c r="L75" s="12"/>
      <c r="M75" s="12"/>
      <c r="N75" s="12"/>
      <c r="O75" s="12"/>
      <c r="P75" s="12"/>
      <c r="Q75" s="12"/>
      <c r="R75" s="12"/>
      <c r="S75" s="12"/>
      <c r="T75" s="12"/>
      <c r="U75" s="12"/>
      <c r="V75" s="12"/>
      <c r="W75" s="12"/>
      <c r="X75" s="12"/>
    </row>
    <row r="78" spans="2:24">
      <c r="B78" s="1">
        <f>+'5'!F39+'5'!F44</f>
        <v>57718448.480000004</v>
      </c>
    </row>
    <row r="79" spans="2:24">
      <c r="B79" s="1">
        <f>+'1'!F29+'1'!D29</f>
        <v>56989563.302185833</v>
      </c>
    </row>
    <row r="81" spans="2:24" ht="15.75">
      <c r="B81" s="12"/>
      <c r="C81" s="12"/>
      <c r="D81" s="12"/>
      <c r="E81" s="12"/>
      <c r="F81" s="12"/>
      <c r="G81" s="12"/>
      <c r="H81" s="12"/>
      <c r="I81" s="12"/>
      <c r="J81" s="14"/>
      <c r="K81" s="14"/>
      <c r="L81" s="27" t="s">
        <v>117</v>
      </c>
      <c r="M81" s="12"/>
      <c r="N81" s="12"/>
      <c r="O81" s="12"/>
      <c r="P81" s="12"/>
      <c r="Q81" s="12"/>
      <c r="R81" s="12"/>
      <c r="S81" s="12"/>
      <c r="T81" s="12"/>
      <c r="U81" s="12"/>
      <c r="V81" s="12"/>
      <c r="W81" s="12"/>
      <c r="X81" s="16" t="s">
        <v>118</v>
      </c>
    </row>
    <row r="82" spans="2:24" ht="15.75">
      <c r="B82" s="12"/>
      <c r="C82" s="12"/>
      <c r="D82" s="12"/>
      <c r="E82" s="12"/>
      <c r="F82" s="12"/>
      <c r="G82" s="12"/>
      <c r="H82" s="12"/>
      <c r="I82" s="12"/>
      <c r="J82" s="14"/>
      <c r="K82" s="14"/>
      <c r="L82" s="27" t="s">
        <v>119</v>
      </c>
      <c r="M82" s="12"/>
      <c r="N82" s="12"/>
      <c r="O82" s="12"/>
      <c r="P82" s="12"/>
      <c r="Q82" s="12"/>
      <c r="R82" s="12"/>
      <c r="S82" s="12"/>
      <c r="T82" s="12"/>
      <c r="U82" s="12"/>
      <c r="V82" s="12"/>
      <c r="W82" s="12"/>
      <c r="X82" s="16" t="s">
        <v>120</v>
      </c>
    </row>
    <row r="83" spans="2:24" ht="15.75">
      <c r="B83" s="14" t="s">
        <v>26</v>
      </c>
      <c r="C83" s="14"/>
      <c r="D83" s="84"/>
      <c r="E83" s="14"/>
      <c r="F83" s="14"/>
      <c r="G83" s="14"/>
      <c r="H83" s="14"/>
      <c r="I83" s="14"/>
      <c r="J83" s="14"/>
      <c r="K83" s="14"/>
      <c r="L83" s="14"/>
      <c r="M83" s="14"/>
      <c r="N83" s="14"/>
      <c r="O83" s="14"/>
      <c r="P83" s="14"/>
      <c r="Q83" s="14"/>
      <c r="R83" s="14"/>
      <c r="S83" s="14"/>
      <c r="T83" s="14"/>
      <c r="U83" s="14"/>
      <c r="V83" s="14"/>
      <c r="W83" s="14"/>
      <c r="X83" s="14"/>
    </row>
    <row r="84" spans="2:24" ht="15.75">
      <c r="B84" s="79" t="str">
        <f>+B5</f>
        <v>April 2022 Filed with Weather Normalization and ROE Trigger Revenues</v>
      </c>
      <c r="C84" s="14"/>
      <c r="D84" s="84"/>
      <c r="E84" s="14"/>
      <c r="F84" s="14"/>
      <c r="G84" s="14"/>
      <c r="H84" s="14"/>
      <c r="I84" s="14"/>
      <c r="J84" s="14"/>
      <c r="K84" s="14"/>
      <c r="L84" s="14"/>
      <c r="M84" s="14"/>
      <c r="N84" s="14"/>
      <c r="O84" s="14"/>
      <c r="P84" s="14"/>
      <c r="Q84" s="14"/>
      <c r="R84" s="14"/>
      <c r="S84" s="14"/>
      <c r="T84" s="14"/>
      <c r="U84" s="14"/>
      <c r="V84" s="14"/>
      <c r="W84" s="14"/>
      <c r="X84" s="14"/>
    </row>
    <row r="85" spans="2:24" ht="15.75">
      <c r="B85" s="12"/>
      <c r="C85" s="12"/>
      <c r="D85" s="12"/>
      <c r="E85" s="12"/>
      <c r="F85" s="12"/>
      <c r="G85" s="12"/>
      <c r="H85" s="12"/>
      <c r="I85" s="12"/>
      <c r="J85" s="12"/>
      <c r="K85" s="12"/>
      <c r="L85" s="16" t="s">
        <v>17</v>
      </c>
      <c r="M85" s="12"/>
      <c r="N85" s="12"/>
      <c r="O85" s="12"/>
      <c r="P85" s="12"/>
      <c r="Q85" s="12"/>
      <c r="R85" s="12"/>
      <c r="S85" s="12"/>
      <c r="T85" s="12"/>
      <c r="U85" s="12"/>
      <c r="V85" s="12"/>
      <c r="W85" s="12"/>
      <c r="X85" s="12"/>
    </row>
    <row r="86" spans="2:24" ht="15.75">
      <c r="B86" s="12"/>
      <c r="C86" s="12"/>
      <c r="D86" s="12"/>
      <c r="E86" s="12"/>
      <c r="F86" s="12"/>
      <c r="G86" s="12"/>
      <c r="H86" s="12"/>
      <c r="I86" s="12"/>
      <c r="J86" s="12"/>
      <c r="K86" s="12"/>
      <c r="L86" s="12"/>
      <c r="M86" s="12"/>
      <c r="N86" s="12"/>
      <c r="O86" s="12"/>
      <c r="P86" s="12"/>
      <c r="Q86" s="12"/>
      <c r="R86" s="12"/>
      <c r="S86" s="12"/>
      <c r="T86" s="12"/>
      <c r="U86" s="12"/>
      <c r="V86" s="12"/>
      <c r="W86" s="12"/>
      <c r="X86" s="12"/>
    </row>
    <row r="87" spans="2:24" ht="15.75">
      <c r="B87" s="12"/>
      <c r="C87" s="12"/>
      <c r="D87" s="16" t="s">
        <v>32</v>
      </c>
      <c r="E87" s="12"/>
      <c r="F87" s="16" t="s">
        <v>33</v>
      </c>
      <c r="G87" s="12"/>
      <c r="H87" s="16" t="s">
        <v>34</v>
      </c>
      <c r="I87" s="12"/>
      <c r="J87" s="16" t="s">
        <v>35</v>
      </c>
      <c r="K87" s="12"/>
      <c r="L87" s="16" t="s">
        <v>36</v>
      </c>
      <c r="M87" s="12"/>
      <c r="N87" s="16" t="s">
        <v>78</v>
      </c>
      <c r="O87" s="12"/>
      <c r="P87" s="16" t="s">
        <v>79</v>
      </c>
      <c r="Q87" s="12"/>
      <c r="R87" s="16" t="s">
        <v>80</v>
      </c>
      <c r="S87" s="12"/>
      <c r="T87" s="16" t="s">
        <v>81</v>
      </c>
      <c r="U87" s="12"/>
      <c r="V87" s="16" t="s">
        <v>121</v>
      </c>
      <c r="W87" s="12"/>
      <c r="X87" s="16" t="s">
        <v>122</v>
      </c>
    </row>
    <row r="88" spans="2:24" ht="15.75">
      <c r="B88" s="12"/>
      <c r="C88" s="12"/>
      <c r="D88" s="12"/>
      <c r="E88" s="12"/>
      <c r="F88" s="16" t="s">
        <v>123</v>
      </c>
      <c r="G88" s="12"/>
      <c r="H88" s="12"/>
      <c r="I88" s="12"/>
      <c r="J88" s="12"/>
      <c r="K88" s="12"/>
      <c r="L88" s="12"/>
      <c r="M88" s="12"/>
      <c r="N88" s="12"/>
      <c r="O88" s="12"/>
      <c r="P88" s="16" t="s">
        <v>124</v>
      </c>
      <c r="Q88" s="12"/>
      <c r="R88" s="12" t="s">
        <v>125</v>
      </c>
      <c r="S88" s="12"/>
      <c r="T88" s="12"/>
      <c r="U88" s="12"/>
      <c r="V88" s="16" t="s">
        <v>19</v>
      </c>
      <c r="W88" s="12"/>
      <c r="X88" s="16" t="s">
        <v>28</v>
      </c>
    </row>
    <row r="89" spans="2:24" ht="15.75">
      <c r="B89" s="12"/>
      <c r="C89" s="12"/>
      <c r="D89" s="16" t="s">
        <v>126</v>
      </c>
      <c r="E89" s="12"/>
      <c r="F89" s="16" t="s">
        <v>127</v>
      </c>
      <c r="G89" s="12"/>
      <c r="H89" s="16" t="s">
        <v>123</v>
      </c>
      <c r="I89" s="12"/>
      <c r="J89" s="12" t="s">
        <v>85</v>
      </c>
      <c r="K89" s="12"/>
      <c r="L89" s="16" t="s">
        <v>128</v>
      </c>
      <c r="M89" s="12"/>
      <c r="N89" s="16" t="s">
        <v>16</v>
      </c>
      <c r="O89" s="12"/>
      <c r="P89" s="16" t="s">
        <v>16</v>
      </c>
      <c r="Q89" s="12"/>
      <c r="R89" s="16" t="s">
        <v>129</v>
      </c>
      <c r="S89" s="12"/>
      <c r="T89" s="27" t="s">
        <v>130</v>
      </c>
      <c r="U89" s="12"/>
      <c r="V89" s="16" t="s">
        <v>126</v>
      </c>
      <c r="W89" s="12"/>
      <c r="X89" s="16" t="s">
        <v>126</v>
      </c>
    </row>
    <row r="90" spans="2:24" ht="15.75">
      <c r="B90" s="12"/>
      <c r="C90" s="12"/>
      <c r="D90" s="16" t="s">
        <v>131</v>
      </c>
      <c r="E90" s="12"/>
      <c r="F90" s="12" t="s">
        <v>132</v>
      </c>
      <c r="G90" s="12"/>
      <c r="H90" s="16" t="s">
        <v>102</v>
      </c>
      <c r="I90" s="12"/>
      <c r="J90" s="16" t="s">
        <v>91</v>
      </c>
      <c r="K90" s="12"/>
      <c r="L90" s="16" t="s">
        <v>133</v>
      </c>
      <c r="M90" s="12"/>
      <c r="N90" s="16" t="s">
        <v>134</v>
      </c>
      <c r="O90" s="12"/>
      <c r="P90" s="16" t="s">
        <v>94</v>
      </c>
      <c r="Q90" s="12"/>
      <c r="R90" s="16" t="s">
        <v>94</v>
      </c>
      <c r="S90" s="12"/>
      <c r="T90" s="12" t="s">
        <v>135</v>
      </c>
      <c r="U90" s="12"/>
      <c r="V90" s="16" t="s">
        <v>136</v>
      </c>
      <c r="W90" s="12"/>
      <c r="X90" s="16" t="s">
        <v>137</v>
      </c>
    </row>
    <row r="91" spans="2:24" ht="15.75">
      <c r="B91" s="12"/>
      <c r="C91" s="12"/>
      <c r="D91" s="17" t="s">
        <v>22</v>
      </c>
      <c r="E91" s="12"/>
      <c r="F91" s="17" t="s">
        <v>22</v>
      </c>
      <c r="G91" s="12"/>
      <c r="H91" s="17" t="s">
        <v>22</v>
      </c>
      <c r="I91" s="12"/>
      <c r="J91" s="17" t="s">
        <v>22</v>
      </c>
      <c r="K91" s="12"/>
      <c r="L91" s="17" t="s">
        <v>22</v>
      </c>
      <c r="M91" s="12"/>
      <c r="N91" s="17" t="s">
        <v>22</v>
      </c>
      <c r="O91" s="12"/>
      <c r="P91" s="17" t="s">
        <v>22</v>
      </c>
      <c r="Q91" s="12"/>
      <c r="R91" s="17" t="s">
        <v>22</v>
      </c>
      <c r="S91" s="12"/>
      <c r="T91" s="17" t="s">
        <v>22</v>
      </c>
      <c r="U91" s="12"/>
      <c r="V91" s="17" t="s">
        <v>22</v>
      </c>
      <c r="W91" s="12"/>
      <c r="X91" s="17" t="s">
        <v>22</v>
      </c>
    </row>
    <row r="92" spans="2:24" ht="15.75">
      <c r="B92" s="12" t="s">
        <v>98</v>
      </c>
      <c r="C92" s="28" t="s">
        <v>44</v>
      </c>
      <c r="D92" s="12">
        <v>2275001253.960001</v>
      </c>
      <c r="E92" s="12" t="s">
        <v>44</v>
      </c>
      <c r="F92" s="12">
        <v>741237172.08000004</v>
      </c>
      <c r="G92" s="28" t="s">
        <v>44</v>
      </c>
      <c r="H92" s="12">
        <v>417187910.48000044</v>
      </c>
      <c r="I92" s="28" t="s">
        <v>44</v>
      </c>
      <c r="J92" s="12">
        <v>385930653.57000005</v>
      </c>
      <c r="K92" s="28" t="s">
        <v>44</v>
      </c>
      <c r="L92" s="12">
        <v>185682564.61000001</v>
      </c>
      <c r="M92" s="28" t="s">
        <v>44</v>
      </c>
      <c r="N92" s="12">
        <v>31640849.809999999</v>
      </c>
      <c r="O92" s="28" t="s">
        <v>44</v>
      </c>
      <c r="P92" s="12">
        <v>-21918131.409999967</v>
      </c>
      <c r="Q92" s="28" t="s">
        <v>44</v>
      </c>
      <c r="R92" s="12">
        <v>60029481.300000012</v>
      </c>
      <c r="S92" s="28" t="s">
        <v>44</v>
      </c>
      <c r="T92" s="12">
        <v>-17784.82</v>
      </c>
      <c r="U92" s="28" t="s">
        <v>44</v>
      </c>
      <c r="V92" s="35">
        <f>+SUM(F92:T92)</f>
        <v>1799772715.6200008</v>
      </c>
      <c r="W92" s="28" t="s">
        <v>44</v>
      </c>
      <c r="X92" s="12">
        <f>+X13</f>
        <v>475228538.34000015</v>
      </c>
    </row>
    <row r="93" spans="2:24" ht="15.75">
      <c r="B93" s="12"/>
      <c r="C93" s="12"/>
      <c r="D93" s="17" t="s">
        <v>22</v>
      </c>
      <c r="E93" s="12"/>
      <c r="F93" s="17" t="s">
        <v>22</v>
      </c>
      <c r="G93" s="12"/>
      <c r="H93" s="17" t="s">
        <v>22</v>
      </c>
      <c r="I93" s="12"/>
      <c r="J93" s="17" t="s">
        <v>22</v>
      </c>
      <c r="K93" s="12"/>
      <c r="L93" s="17" t="s">
        <v>22</v>
      </c>
      <c r="M93" s="12"/>
      <c r="N93" s="17" t="s">
        <v>22</v>
      </c>
      <c r="O93" s="12"/>
      <c r="P93" s="17" t="s">
        <v>22</v>
      </c>
      <c r="Q93" s="12"/>
      <c r="R93" s="17" t="s">
        <v>22</v>
      </c>
      <c r="S93" s="12"/>
      <c r="T93" s="17" t="s">
        <v>22</v>
      </c>
      <c r="U93" s="12"/>
      <c r="V93" s="17" t="s">
        <v>22</v>
      </c>
      <c r="W93" s="12"/>
      <c r="X93" s="17" t="s">
        <v>22</v>
      </c>
    </row>
    <row r="94" spans="2:24" ht="15.75">
      <c r="B94" s="12"/>
      <c r="C94" s="12"/>
      <c r="D94" s="12"/>
      <c r="E94" s="12"/>
      <c r="F94" s="12"/>
      <c r="G94" s="12"/>
      <c r="H94" s="12"/>
      <c r="I94" s="12"/>
      <c r="J94" s="12"/>
      <c r="K94" s="12"/>
      <c r="L94" s="12"/>
      <c r="M94" s="12"/>
      <c r="N94" s="12"/>
      <c r="O94" s="12"/>
      <c r="P94" s="12"/>
      <c r="Q94" s="12"/>
      <c r="R94" s="12"/>
      <c r="S94" s="12"/>
      <c r="T94" s="12"/>
      <c r="U94" s="12"/>
      <c r="V94" s="12"/>
      <c r="W94" s="12"/>
      <c r="X94" s="12"/>
    </row>
    <row r="95" spans="2:24" ht="15.75">
      <c r="B95" s="12" t="s">
        <v>99</v>
      </c>
      <c r="C95" s="12"/>
      <c r="D95" s="12">
        <v>2266474295.0610008</v>
      </c>
      <c r="E95" s="12"/>
      <c r="F95" s="12">
        <v>741237172.08000004</v>
      </c>
      <c r="G95" s="12"/>
      <c r="H95" s="12">
        <v>415409571.25188887</v>
      </c>
      <c r="I95" s="12"/>
      <c r="J95" s="12">
        <v>383962108.57900131</v>
      </c>
      <c r="K95" s="12"/>
      <c r="L95" s="12">
        <v>185160008.86991251</v>
      </c>
      <c r="M95" s="12"/>
      <c r="N95" s="12">
        <v>31449694.809999999</v>
      </c>
      <c r="O95" s="12"/>
      <c r="P95" s="12">
        <v>-21748615.089308593</v>
      </c>
      <c r="Q95" s="12"/>
      <c r="R95" s="12">
        <v>59565209.204325609</v>
      </c>
      <c r="S95" s="12"/>
      <c r="T95" s="12">
        <v>-17665.666037823812</v>
      </c>
      <c r="U95" s="12"/>
      <c r="V95" s="35">
        <f>+SUM(F95:T95)</f>
        <v>1795017484.039782</v>
      </c>
      <c r="W95" s="12"/>
      <c r="X95" s="35">
        <f>+D95-V95</f>
        <v>471456811.02121878</v>
      </c>
    </row>
    <row r="96" spans="2:24" ht="15.75">
      <c r="B96" s="12"/>
      <c r="C96" s="12"/>
      <c r="D96" s="17" t="s">
        <v>100</v>
      </c>
      <c r="E96" s="12"/>
      <c r="F96" s="17" t="s">
        <v>100</v>
      </c>
      <c r="G96" s="12"/>
      <c r="H96" s="17" t="s">
        <v>100</v>
      </c>
      <c r="I96" s="12"/>
      <c r="J96" s="17" t="s">
        <v>100</v>
      </c>
      <c r="K96" s="12"/>
      <c r="L96" s="17" t="s">
        <v>100</v>
      </c>
      <c r="M96" s="12"/>
      <c r="N96" s="17" t="s">
        <v>100</v>
      </c>
      <c r="O96" s="12"/>
      <c r="P96" s="17" t="s">
        <v>100</v>
      </c>
      <c r="Q96" s="12"/>
      <c r="R96" s="17" t="s">
        <v>100</v>
      </c>
      <c r="S96" s="12"/>
      <c r="T96" s="17" t="s">
        <v>100</v>
      </c>
      <c r="U96" s="12"/>
      <c r="V96" s="17" t="s">
        <v>100</v>
      </c>
      <c r="W96" s="12"/>
      <c r="X96" s="17" t="s">
        <v>100</v>
      </c>
    </row>
    <row r="97" spans="2:24" ht="15.75">
      <c r="B97" s="12" t="s">
        <v>101</v>
      </c>
      <c r="C97" s="12"/>
      <c r="D97" s="12"/>
      <c r="E97" s="12"/>
      <c r="F97" s="12"/>
      <c r="G97" s="12"/>
      <c r="H97" s="12"/>
      <c r="I97" s="12"/>
      <c r="J97" s="12"/>
      <c r="K97" s="12"/>
      <c r="L97" s="12"/>
      <c r="M97" s="12"/>
      <c r="N97" s="12"/>
      <c r="O97" s="12"/>
      <c r="P97" s="12"/>
      <c r="Q97" s="12"/>
      <c r="R97" s="12"/>
      <c r="S97" s="12"/>
      <c r="T97" s="12"/>
      <c r="U97" s="12"/>
      <c r="V97" s="12"/>
      <c r="W97" s="12"/>
      <c r="X97" s="12"/>
    </row>
    <row r="98" spans="2:24" ht="15.75">
      <c r="B98" s="17" t="s">
        <v>22</v>
      </c>
      <c r="C98" s="12"/>
      <c r="D98" s="12"/>
      <c r="E98" s="12"/>
      <c r="F98" s="12"/>
      <c r="G98" s="12"/>
      <c r="H98" s="12"/>
      <c r="I98" s="12"/>
      <c r="J98" s="12"/>
      <c r="K98" s="12"/>
      <c r="L98" s="12"/>
      <c r="M98" s="12"/>
      <c r="N98" s="12"/>
      <c r="O98" s="12"/>
      <c r="P98" s="12"/>
      <c r="Q98" s="12"/>
      <c r="R98" s="12"/>
      <c r="S98" s="12"/>
      <c r="T98" s="12"/>
      <c r="U98" s="12"/>
      <c r="V98" s="12"/>
      <c r="W98" s="12"/>
      <c r="X98" s="12"/>
    </row>
    <row r="99" spans="2:24" ht="15.75">
      <c r="B99" s="12" t="s">
        <v>138</v>
      </c>
      <c r="C99" s="12"/>
      <c r="D99" s="35">
        <f>+'3of3'!AP46</f>
        <v>-739442766.35743999</v>
      </c>
      <c r="E99" s="12"/>
      <c r="F99" s="35">
        <f>+'3of3'!AR46</f>
        <v>-738846756.19000006</v>
      </c>
      <c r="G99" s="12"/>
      <c r="H99" s="35">
        <f>+'3of3'!AT46</f>
        <v>-70896.81</v>
      </c>
      <c r="I99" s="12"/>
      <c r="J99" s="35">
        <f>+'3of3'!AV46</f>
        <v>0</v>
      </c>
      <c r="K99" s="12"/>
      <c r="L99" s="35">
        <f>+'3of3'!AX46</f>
        <v>-525113.35743998247</v>
      </c>
      <c r="M99" s="12"/>
      <c r="N99" s="35">
        <f>+'3of3'!AZ46</f>
        <v>-38296.797357478077</v>
      </c>
      <c r="O99" s="12"/>
      <c r="P99" s="12"/>
      <c r="Q99" s="12"/>
      <c r="R99" s="12"/>
      <c r="S99" s="12"/>
      <c r="T99" s="12"/>
      <c r="U99" s="12"/>
      <c r="V99" s="35">
        <f>+SUM(F99:T99)</f>
        <v>-739481063.15479743</v>
      </c>
      <c r="W99" s="12"/>
      <c r="X99" s="35">
        <f>+D99-V99</f>
        <v>38296.797357439995</v>
      </c>
    </row>
    <row r="100" spans="2:24" ht="15.75">
      <c r="B100" s="12" t="s">
        <v>139</v>
      </c>
      <c r="C100" s="12"/>
      <c r="D100" s="35">
        <f>+'3of3'!AP47</f>
        <v>0</v>
      </c>
      <c r="E100" s="12"/>
      <c r="F100" s="35">
        <f>+'3of3'!AR47</f>
        <v>0</v>
      </c>
      <c r="G100" s="12"/>
      <c r="H100" s="35">
        <f>+'3of3'!AT47</f>
        <v>0</v>
      </c>
      <c r="I100" s="12"/>
      <c r="J100" s="35">
        <f>+'3of3'!AV47</f>
        <v>0</v>
      </c>
      <c r="K100" s="12"/>
      <c r="L100" s="35">
        <f>+'3of3'!AX47</f>
        <v>0</v>
      </c>
      <c r="M100" s="12"/>
      <c r="N100" s="35">
        <f>+'3of3'!AZ47</f>
        <v>0</v>
      </c>
      <c r="O100" s="12"/>
      <c r="P100" s="12"/>
      <c r="Q100" s="12"/>
      <c r="R100" s="12"/>
      <c r="S100" s="12"/>
      <c r="T100" s="12"/>
      <c r="U100" s="12"/>
      <c r="V100" s="35">
        <f t="shared" ref="V100:V123" si="10">+SUM(F100:T100)</f>
        <v>0</v>
      </c>
      <c r="W100" s="12"/>
      <c r="X100" s="35">
        <f t="shared" ref="X100:X123" si="11">+D100-V100</f>
        <v>0</v>
      </c>
    </row>
    <row r="101" spans="2:24" ht="15.75">
      <c r="B101" s="12" t="s">
        <v>140</v>
      </c>
      <c r="C101" s="12"/>
      <c r="D101" s="35">
        <f>+'3of3'!AP48</f>
        <v>-3132201.56256</v>
      </c>
      <c r="E101" s="12"/>
      <c r="F101" s="35">
        <f>+'3of3'!AR48</f>
        <v>0</v>
      </c>
      <c r="G101" s="12"/>
      <c r="H101" s="35">
        <f>+'3of3'!AT48</f>
        <v>0</v>
      </c>
      <c r="I101" s="12"/>
      <c r="J101" s="35">
        <f>+'3of3'!AV48</f>
        <v>0</v>
      </c>
      <c r="K101" s="12"/>
      <c r="L101" s="35">
        <f>+'3of3'!AX48</f>
        <v>-2253.5625599999912</v>
      </c>
      <c r="M101" s="12"/>
      <c r="N101" s="35">
        <f>+'3of3'!AZ48</f>
        <v>-760900.79091668397</v>
      </c>
      <c r="O101" s="12"/>
      <c r="P101" s="12"/>
      <c r="Q101" s="12"/>
      <c r="R101" s="12"/>
      <c r="S101" s="12"/>
      <c r="T101" s="12"/>
      <c r="U101" s="12"/>
      <c r="V101" s="35">
        <f t="shared" si="10"/>
        <v>-763154.35347668396</v>
      </c>
      <c r="W101" s="12"/>
      <c r="X101" s="35">
        <f t="shared" si="11"/>
        <v>-2369047.2090833159</v>
      </c>
    </row>
    <row r="102" spans="2:24" ht="15.75">
      <c r="B102" s="12" t="s">
        <v>141</v>
      </c>
      <c r="C102" s="12"/>
      <c r="D102" s="35">
        <f>+'3of3'!AP49</f>
        <v>-44077744</v>
      </c>
      <c r="E102" s="12"/>
      <c r="F102" s="35">
        <f>+'3of3'!AR49</f>
        <v>0</v>
      </c>
      <c r="G102" s="12"/>
      <c r="H102" s="35">
        <f>+'3of3'!AT49</f>
        <v>-36251375.484964795</v>
      </c>
      <c r="I102" s="12"/>
      <c r="J102" s="35">
        <f>+'3of3'!AV49</f>
        <v>-7802293.7699999996</v>
      </c>
      <c r="K102" s="12"/>
      <c r="L102" s="35">
        <f>+'3of3'!AX49</f>
        <v>-24074.745035201311</v>
      </c>
      <c r="M102" s="12"/>
      <c r="N102" s="35">
        <f>+'3of3'!AZ49</f>
        <v>3477.3500752310943</v>
      </c>
      <c r="O102" s="12"/>
      <c r="P102" s="12"/>
      <c r="Q102" s="12"/>
      <c r="R102" s="12"/>
      <c r="S102" s="12"/>
      <c r="T102" s="12"/>
      <c r="U102" s="12"/>
      <c r="V102" s="35">
        <f t="shared" si="10"/>
        <v>-44074266.64992477</v>
      </c>
      <c r="W102" s="12"/>
      <c r="X102" s="35">
        <f t="shared" si="11"/>
        <v>-3477.3500752300024</v>
      </c>
    </row>
    <row r="103" spans="2:24" ht="15.75">
      <c r="B103" s="29" t="s">
        <v>142</v>
      </c>
      <c r="C103" s="12"/>
      <c r="D103" s="35">
        <f>+'3of3'!AP50</f>
        <v>-386804.49923945236</v>
      </c>
      <c r="E103" s="12"/>
      <c r="F103" s="35">
        <f>+'3of3'!AR50</f>
        <v>0</v>
      </c>
      <c r="G103" s="12"/>
      <c r="H103" s="35">
        <f>+'3of3'!AT50</f>
        <v>0</v>
      </c>
      <c r="I103" s="12"/>
      <c r="J103" s="35">
        <f>+'3of3'!AV50</f>
        <v>0</v>
      </c>
      <c r="K103" s="12"/>
      <c r="L103" s="35">
        <f>+'3of3'!AX50</f>
        <v>-278.49923945235787</v>
      </c>
      <c r="M103" s="12"/>
      <c r="N103" s="35">
        <f>+'3of3'!AZ50</f>
        <v>-93965.758891157995</v>
      </c>
      <c r="O103" s="12"/>
      <c r="P103" s="12"/>
      <c r="Q103" s="12"/>
      <c r="R103" s="12"/>
      <c r="S103" s="12"/>
      <c r="T103" s="12"/>
      <c r="U103" s="12"/>
      <c r="V103" s="35">
        <f t="shared" si="10"/>
        <v>-94244.258130610353</v>
      </c>
      <c r="W103" s="12"/>
      <c r="X103" s="35">
        <f t="shared" si="11"/>
        <v>-292560.24110884202</v>
      </c>
    </row>
    <row r="104" spans="2:24" ht="15.75">
      <c r="B104" s="12" t="s">
        <v>143</v>
      </c>
      <c r="C104" s="12"/>
      <c r="D104" s="35">
        <f>+'3of3'!AP51</f>
        <v>-20166686</v>
      </c>
      <c r="E104" s="12"/>
      <c r="F104" s="35">
        <f>+'3of3'!AR51</f>
        <v>-6</v>
      </c>
      <c r="G104" s="12"/>
      <c r="H104" s="35">
        <f>+'3of3'!AT51</f>
        <v>-4090646</v>
      </c>
      <c r="I104" s="12"/>
      <c r="J104" s="35">
        <f>+'3of3'!AV51</f>
        <v>-16056934</v>
      </c>
      <c r="K104" s="12"/>
      <c r="L104" s="35">
        <f>+'3of3'!AX51</f>
        <v>-19099.814462214519</v>
      </c>
      <c r="M104" s="12"/>
      <c r="N104" s="35">
        <f>+'3of3'!AZ51</f>
        <v>421.73917790095214</v>
      </c>
      <c r="O104" s="12"/>
      <c r="P104" s="12"/>
      <c r="Q104" s="12"/>
      <c r="R104" s="12"/>
      <c r="S104" s="12"/>
      <c r="T104" s="12"/>
      <c r="U104" s="12"/>
      <c r="V104" s="35">
        <f t="shared" si="10"/>
        <v>-20166264.075284313</v>
      </c>
      <c r="W104" s="12"/>
      <c r="X104" s="35">
        <f t="shared" si="11"/>
        <v>-421.92471568658948</v>
      </c>
    </row>
    <row r="105" spans="2:24" ht="15.75">
      <c r="B105" s="29" t="s">
        <v>144</v>
      </c>
      <c r="C105" s="12"/>
      <c r="D105" s="35">
        <f>+'3of3'!AP52</f>
        <v>-19426842.315537788</v>
      </c>
      <c r="E105" s="12"/>
      <c r="F105" s="35">
        <f>+'3of3'!AR52</f>
        <v>0</v>
      </c>
      <c r="G105" s="12"/>
      <c r="H105" s="35">
        <f>+'3of3'!AT52</f>
        <v>0</v>
      </c>
      <c r="I105" s="12"/>
      <c r="J105" s="35">
        <f>+'3of3'!AV52</f>
        <v>0</v>
      </c>
      <c r="K105" s="12"/>
      <c r="L105" s="35">
        <f>+'3of3'!AX52</f>
        <v>-13987.315537787974</v>
      </c>
      <c r="M105" s="12"/>
      <c r="N105" s="35">
        <f>+'3of3'!AZ52</f>
        <v>-4719329.7535457155</v>
      </c>
      <c r="O105" s="12"/>
      <c r="P105" s="12"/>
      <c r="Q105" s="12"/>
      <c r="R105" s="12"/>
      <c r="S105" s="12"/>
      <c r="T105" s="12"/>
      <c r="U105" s="12"/>
      <c r="V105" s="35">
        <f t="shared" si="10"/>
        <v>-4733317.0690835034</v>
      </c>
      <c r="W105" s="12"/>
      <c r="X105" s="35">
        <f t="shared" si="11"/>
        <v>-14693525.246454284</v>
      </c>
    </row>
    <row r="106" spans="2:24" ht="15.75">
      <c r="B106" s="12" t="s">
        <v>252</v>
      </c>
      <c r="C106" s="12"/>
      <c r="D106" s="35">
        <f>+'3of3'!AP53</f>
        <v>-29585469.788560398</v>
      </c>
      <c r="E106" s="12"/>
      <c r="F106" s="35">
        <f>+'3of3'!AR53</f>
        <v>0</v>
      </c>
      <c r="G106" s="12"/>
      <c r="H106" s="35">
        <f>+'3of3'!AT53</f>
        <v>-28909041</v>
      </c>
      <c r="I106" s="12"/>
      <c r="J106" s="35">
        <f>+'3of3'!AV53</f>
        <v>-563972</v>
      </c>
      <c r="K106" s="12"/>
      <c r="L106" s="35">
        <f>+'3of3'!AX53</f>
        <v>-112456.78856039792</v>
      </c>
      <c r="M106" s="12"/>
      <c r="N106" s="35">
        <f>+'3of3'!AZ53</f>
        <v>2411.098856694</v>
      </c>
      <c r="O106" s="12"/>
      <c r="P106" s="12"/>
      <c r="Q106" s="12"/>
      <c r="R106" s="12"/>
      <c r="S106" s="12"/>
      <c r="T106" s="12"/>
      <c r="U106" s="12"/>
      <c r="V106" s="35">
        <f t="shared" si="10"/>
        <v>-29583058.689703703</v>
      </c>
      <c r="W106" s="12"/>
      <c r="X106" s="35">
        <f t="shared" si="11"/>
        <v>-2411.0988566949964</v>
      </c>
    </row>
    <row r="107" spans="2:24" ht="15.75">
      <c r="B107" s="29" t="s">
        <v>253</v>
      </c>
      <c r="C107" s="12"/>
      <c r="D107" s="35">
        <f>+'3of3'!AP54</f>
        <v>-6673401.8114395933</v>
      </c>
      <c r="E107" s="12"/>
      <c r="F107" s="35">
        <f>+'3of3'!AR54</f>
        <v>0</v>
      </c>
      <c r="G107" s="12"/>
      <c r="H107" s="35">
        <f>+'3of3'!AT54</f>
        <v>0</v>
      </c>
      <c r="I107" s="12"/>
      <c r="J107" s="35">
        <f>+'3of3'!AV54</f>
        <v>0</v>
      </c>
      <c r="K107" s="12"/>
      <c r="L107" s="35">
        <f>+'3of3'!AX54</f>
        <v>-4804.8114395933226</v>
      </c>
      <c r="M107" s="12"/>
      <c r="N107" s="35">
        <f>+'3of3'!AZ54</f>
        <v>-1621158</v>
      </c>
      <c r="O107" s="12"/>
      <c r="P107" s="12"/>
      <c r="Q107" s="12"/>
      <c r="R107" s="12"/>
      <c r="S107" s="12"/>
      <c r="T107" s="12"/>
      <c r="U107" s="12"/>
      <c r="V107" s="35">
        <f t="shared" si="10"/>
        <v>-1625962.8114395933</v>
      </c>
      <c r="W107" s="12"/>
      <c r="X107" s="35">
        <f t="shared" si="11"/>
        <v>-5047439</v>
      </c>
    </row>
    <row r="108" spans="2:24" ht="15.75">
      <c r="B108" s="29" t="s">
        <v>262</v>
      </c>
      <c r="C108" s="12"/>
      <c r="D108" s="35">
        <f>+'3of3'!AP55</f>
        <v>-9846527.9908151738</v>
      </c>
      <c r="E108" s="12"/>
      <c r="F108" s="35">
        <f>+'3of3'!AR55</f>
        <v>0</v>
      </c>
      <c r="G108" s="12"/>
      <c r="H108" s="35">
        <f>+'3of3'!AT55</f>
        <v>0</v>
      </c>
      <c r="I108" s="12"/>
      <c r="J108" s="35">
        <f>+'3of3'!AJ55</f>
        <v>-9839079</v>
      </c>
      <c r="K108" s="12"/>
      <c r="L108" s="35">
        <f>+'3of3'!AL55</f>
        <v>-7448.99081517386</v>
      </c>
      <c r="M108" s="12"/>
      <c r="N108" s="35">
        <f>+'3of3'!AN55</f>
        <v>-429033.93774835957</v>
      </c>
      <c r="O108" s="12"/>
      <c r="P108" s="12"/>
      <c r="Q108" s="12"/>
      <c r="R108" s="12"/>
      <c r="S108" s="12"/>
      <c r="T108" s="12"/>
      <c r="U108" s="12"/>
      <c r="V108" s="35">
        <f t="shared" ref="V108" si="12">+SUM(F108:T108)</f>
        <v>-10275561.928563533</v>
      </c>
      <c r="W108" s="12"/>
      <c r="X108" s="35">
        <f t="shared" ref="X108" si="13">+D108-V108</f>
        <v>429033.93774835952</v>
      </c>
    </row>
    <row r="109" spans="2:24" ht="15.75">
      <c r="B109" s="29" t="s">
        <v>265</v>
      </c>
      <c r="C109" s="12"/>
      <c r="D109" s="35">
        <f>+'3of3'!AP56</f>
        <v>-10111326.479184827</v>
      </c>
      <c r="E109" s="12"/>
      <c r="F109" s="35">
        <f>+'3of3'!AR56</f>
        <v>0</v>
      </c>
      <c r="G109" s="12"/>
      <c r="H109" s="35">
        <f>+'3of3'!AT56</f>
        <v>0</v>
      </c>
      <c r="I109" s="12"/>
      <c r="J109" s="35">
        <f>+'3of3'!AJ56</f>
        <v>0</v>
      </c>
      <c r="K109" s="12"/>
      <c r="L109" s="35">
        <f>+'3of3'!AL56</f>
        <v>-7280.479184826836</v>
      </c>
      <c r="M109" s="12"/>
      <c r="N109" s="35">
        <f>+'3of3'!AN56</f>
        <v>-2456327</v>
      </c>
      <c r="O109" s="12"/>
      <c r="P109" s="12"/>
      <c r="Q109" s="12"/>
      <c r="R109" s="12"/>
      <c r="S109" s="12"/>
      <c r="T109" s="12"/>
      <c r="U109" s="12"/>
      <c r="V109" s="35">
        <f t="shared" ref="V109" si="14">+SUM(F109:T109)</f>
        <v>-2463607.4791848268</v>
      </c>
      <c r="W109" s="12"/>
      <c r="X109" s="35">
        <f t="shared" ref="X109" si="15">+D109-V109</f>
        <v>-7647719</v>
      </c>
    </row>
    <row r="110" spans="2:24" ht="15.75">
      <c r="B110" s="12" t="s">
        <v>145</v>
      </c>
      <c r="C110" s="12"/>
      <c r="D110" s="35">
        <f>+'3of3'!AP57</f>
        <v>0</v>
      </c>
      <c r="E110" s="12"/>
      <c r="F110" s="35">
        <f>+'3of3'!AR57</f>
        <v>0</v>
      </c>
      <c r="G110" s="12"/>
      <c r="H110" s="35">
        <f>+'3of3'!AT57</f>
        <v>0</v>
      </c>
      <c r="I110" s="12"/>
      <c r="J110" s="35">
        <f>+'3of3'!AV57</f>
        <v>0</v>
      </c>
      <c r="K110" s="12"/>
      <c r="L110" s="35">
        <f>+'3of3'!AX57</f>
        <v>0</v>
      </c>
      <c r="M110" s="12"/>
      <c r="N110" s="35">
        <f>+'3of3'!AZ57</f>
        <v>0</v>
      </c>
      <c r="O110" s="12"/>
      <c r="P110" s="12"/>
      <c r="Q110" s="12"/>
      <c r="R110" s="12"/>
      <c r="S110" s="12"/>
      <c r="T110" s="12"/>
      <c r="U110" s="12"/>
      <c r="V110" s="35">
        <f t="shared" si="10"/>
        <v>0</v>
      </c>
      <c r="W110" s="12"/>
      <c r="X110" s="35">
        <f t="shared" si="11"/>
        <v>0</v>
      </c>
    </row>
    <row r="111" spans="2:24" ht="15.75">
      <c r="B111" s="12" t="s">
        <v>3</v>
      </c>
      <c r="C111" s="12"/>
      <c r="D111" s="35">
        <f>+'3of3'!AP58</f>
        <v>0</v>
      </c>
      <c r="E111" s="12"/>
      <c r="F111" s="35">
        <f>+'3of3'!AR58</f>
        <v>0</v>
      </c>
      <c r="G111" s="12"/>
      <c r="H111" s="35">
        <f>+'3of3'!AT58</f>
        <v>-4308.4381472464047</v>
      </c>
      <c r="I111" s="12"/>
      <c r="J111" s="35">
        <f>+'3of3'!AV58</f>
        <v>0</v>
      </c>
      <c r="K111" s="12"/>
      <c r="L111" s="35">
        <f>+'3of3'!AX58</f>
        <v>0</v>
      </c>
      <c r="M111" s="12"/>
      <c r="N111" s="35">
        <f>+'3of3'!AZ58</f>
        <v>1047.3956736199457</v>
      </c>
      <c r="O111" s="12"/>
      <c r="P111" s="12"/>
      <c r="Q111" s="12"/>
      <c r="R111" s="12"/>
      <c r="S111" s="12"/>
      <c r="T111" s="12"/>
      <c r="U111" s="12"/>
      <c r="V111" s="35">
        <f t="shared" si="10"/>
        <v>-3261.042473626459</v>
      </c>
      <c r="W111" s="12"/>
      <c r="X111" s="35">
        <f t="shared" si="11"/>
        <v>3261.042473626459</v>
      </c>
    </row>
    <row r="112" spans="2:24" ht="15.75">
      <c r="B112" s="12" t="s">
        <v>6</v>
      </c>
      <c r="C112" s="12"/>
      <c r="D112" s="35">
        <f>+'3of3'!AP59</f>
        <v>0</v>
      </c>
      <c r="E112" s="12"/>
      <c r="F112" s="35">
        <f>+'3of3'!AR59</f>
        <v>0</v>
      </c>
      <c r="G112" s="12"/>
      <c r="H112" s="35">
        <f>+'3of3'!AT59</f>
        <v>-217738.2685774118</v>
      </c>
      <c r="I112" s="12"/>
      <c r="J112" s="35">
        <f>+'3of3'!AV59</f>
        <v>0</v>
      </c>
      <c r="K112" s="12"/>
      <c r="L112" s="35">
        <f>+'3of3'!AX59</f>
        <v>0</v>
      </c>
      <c r="M112" s="12"/>
      <c r="N112" s="35">
        <f>+'3of3'!AZ59</f>
        <v>52932.898812817977</v>
      </c>
      <c r="O112" s="12"/>
      <c r="P112" s="12"/>
      <c r="Q112" s="12"/>
      <c r="R112" s="12"/>
      <c r="S112" s="12"/>
      <c r="T112" s="12"/>
      <c r="U112" s="12"/>
      <c r="V112" s="35">
        <f t="shared" si="10"/>
        <v>-164805.36976459384</v>
      </c>
      <c r="W112" s="12"/>
      <c r="X112" s="35">
        <f t="shared" si="11"/>
        <v>164805.36976459384</v>
      </c>
    </row>
    <row r="113" spans="2:24" ht="15.75">
      <c r="B113" s="12" t="s">
        <v>7</v>
      </c>
      <c r="C113" s="12"/>
      <c r="D113" s="35">
        <f>+'3of3'!AP60</f>
        <v>0</v>
      </c>
      <c r="E113" s="12"/>
      <c r="F113" s="35">
        <f>+'3of3'!AR60</f>
        <v>0</v>
      </c>
      <c r="G113" s="12"/>
      <c r="H113" s="35">
        <f>+'3of3'!AT60</f>
        <v>-10705.734116326177</v>
      </c>
      <c r="I113" s="12"/>
      <c r="J113" s="35">
        <f>+'3of3'!AV60</f>
        <v>0</v>
      </c>
      <c r="K113" s="12"/>
      <c r="L113" s="35">
        <f>+'3of3'!AX60</f>
        <v>0</v>
      </c>
      <c r="M113" s="12"/>
      <c r="N113" s="35">
        <f>+'3of3'!AZ60</f>
        <v>2602.5996458907034</v>
      </c>
      <c r="O113" s="12"/>
      <c r="P113" s="12"/>
      <c r="Q113" s="12"/>
      <c r="R113" s="12"/>
      <c r="S113" s="12"/>
      <c r="T113" s="12"/>
      <c r="U113" s="12"/>
      <c r="V113" s="35">
        <f t="shared" si="10"/>
        <v>-8103.1344704354742</v>
      </c>
      <c r="W113" s="12"/>
      <c r="X113" s="35">
        <f t="shared" si="11"/>
        <v>8103.1344704354742</v>
      </c>
    </row>
    <row r="114" spans="2:24" ht="15.75">
      <c r="B114" s="12" t="s">
        <v>146</v>
      </c>
      <c r="C114" s="12"/>
      <c r="D114" s="35">
        <f>+'3of3'!AP61</f>
        <v>0</v>
      </c>
      <c r="E114" s="12"/>
      <c r="F114" s="35">
        <f>+'3of3'!AR61</f>
        <v>0</v>
      </c>
      <c r="G114" s="12"/>
      <c r="H114" s="35">
        <f>+'3of3'!AT61</f>
        <v>0</v>
      </c>
      <c r="I114" s="12"/>
      <c r="J114" s="35">
        <f>+'3of3'!AV61</f>
        <v>0</v>
      </c>
      <c r="K114" s="12"/>
      <c r="L114" s="35">
        <f>+'3of3'!AX61</f>
        <v>0</v>
      </c>
      <c r="M114" s="12"/>
      <c r="N114" s="35">
        <f>+'3of3'!AZ61</f>
        <v>0</v>
      </c>
      <c r="O114" s="12"/>
      <c r="P114" s="12"/>
      <c r="Q114" s="12"/>
      <c r="R114" s="12"/>
      <c r="S114" s="12"/>
      <c r="T114" s="12"/>
      <c r="U114" s="12"/>
      <c r="V114" s="35">
        <f t="shared" si="10"/>
        <v>0</v>
      </c>
      <c r="W114" s="12"/>
      <c r="X114" s="35">
        <f t="shared" si="11"/>
        <v>0</v>
      </c>
    </row>
    <row r="115" spans="2:24" ht="15.75">
      <c r="B115" s="12" t="s">
        <v>147</v>
      </c>
      <c r="C115" s="12"/>
      <c r="D115" s="35">
        <f>+'3of3'!AP62</f>
        <v>-50768110.048500001</v>
      </c>
      <c r="E115" s="12"/>
      <c r="F115" s="35">
        <f>+'3of3'!AR62</f>
        <v>0</v>
      </c>
      <c r="G115" s="12"/>
      <c r="H115" s="35">
        <f>+'3of3'!AT62</f>
        <v>0</v>
      </c>
      <c r="I115" s="12"/>
      <c r="J115" s="35">
        <f>+'3of3'!AV62</f>
        <v>0</v>
      </c>
      <c r="K115" s="12"/>
      <c r="L115" s="35">
        <f>+'3of3'!AX62</f>
        <v>-50743950.209999993</v>
      </c>
      <c r="M115" s="12"/>
      <c r="N115" s="35">
        <f>+'3of3'!AZ62</f>
        <v>-5873.3372640936623</v>
      </c>
      <c r="O115" s="12"/>
      <c r="P115" s="12"/>
      <c r="Q115" s="12"/>
      <c r="R115" s="12"/>
      <c r="S115" s="12"/>
      <c r="T115" s="12"/>
      <c r="U115" s="12"/>
      <c r="V115" s="35">
        <f t="shared" si="10"/>
        <v>-50749823.547264084</v>
      </c>
      <c r="W115" s="12"/>
      <c r="X115" s="35">
        <f t="shared" si="11"/>
        <v>-18286.501235917211</v>
      </c>
    </row>
    <row r="116" spans="2:24" ht="15.75">
      <c r="B116" s="12" t="s">
        <v>148</v>
      </c>
      <c r="C116" s="12"/>
      <c r="D116" s="35">
        <f>+'3of3'!AP63</f>
        <v>-53128820.261500008</v>
      </c>
      <c r="E116" s="12"/>
      <c r="F116" s="35">
        <f>+'3of3'!AR63</f>
        <v>0</v>
      </c>
      <c r="G116" s="12"/>
      <c r="H116" s="35">
        <f>+'3of3'!AT63</f>
        <v>0</v>
      </c>
      <c r="I116" s="12"/>
      <c r="J116" s="35">
        <f>+'3of3'!AV63</f>
        <v>0</v>
      </c>
      <c r="K116" s="12"/>
      <c r="L116" s="35">
        <f>+'3of3'!AX63</f>
        <v>-53027317.980000004</v>
      </c>
      <c r="M116" s="12"/>
      <c r="N116" s="35">
        <f>+'3of3'!AZ63</f>
        <v>-24675.542939755269</v>
      </c>
      <c r="O116" s="12"/>
      <c r="P116" s="12"/>
      <c r="Q116" s="12"/>
      <c r="R116" s="12"/>
      <c r="S116" s="12"/>
      <c r="T116" s="12"/>
      <c r="U116" s="12"/>
      <c r="V116" s="35">
        <f t="shared" si="10"/>
        <v>-53051993.522939757</v>
      </c>
      <c r="W116" s="12"/>
      <c r="X116" s="35">
        <f t="shared" si="11"/>
        <v>-76826.738560251892</v>
      </c>
    </row>
    <row r="117" spans="2:24" ht="15.75">
      <c r="B117" s="12" t="s">
        <v>149</v>
      </c>
      <c r="C117" s="12"/>
      <c r="D117" s="35">
        <f>+'3of3'!AP64</f>
        <v>0</v>
      </c>
      <c r="E117" s="12"/>
      <c r="F117" s="35">
        <f>+'3of3'!AR64</f>
        <v>0</v>
      </c>
      <c r="G117" s="12"/>
      <c r="H117" s="35">
        <f>+'3of3'!AT64</f>
        <v>0</v>
      </c>
      <c r="I117" s="12"/>
      <c r="J117" s="35">
        <f>+'3of3'!AV64</f>
        <v>0</v>
      </c>
      <c r="K117" s="12"/>
      <c r="L117" s="35">
        <f>+'3of3'!AX64</f>
        <v>0</v>
      </c>
      <c r="M117" s="12"/>
      <c r="N117" s="35">
        <f>+'3of3'!AZ64</f>
        <v>-143651</v>
      </c>
      <c r="O117" s="12"/>
      <c r="P117" s="12"/>
      <c r="Q117" s="12"/>
      <c r="R117" s="12"/>
      <c r="S117" s="12"/>
      <c r="T117" s="12"/>
      <c r="U117" s="12"/>
      <c r="V117" s="35">
        <f t="shared" si="10"/>
        <v>-143651</v>
      </c>
      <c r="W117" s="12"/>
      <c r="X117" s="35">
        <f t="shared" si="11"/>
        <v>143651</v>
      </c>
    </row>
    <row r="118" spans="2:24" ht="15.75">
      <c r="B118" s="12" t="s">
        <v>150</v>
      </c>
      <c r="C118" s="12"/>
      <c r="D118" s="35">
        <f>+'3of3'!AP65</f>
        <v>-79492</v>
      </c>
      <c r="E118" s="12"/>
      <c r="F118" s="35">
        <f>+'3of3'!AR65</f>
        <v>-79492</v>
      </c>
      <c r="G118" s="12"/>
      <c r="H118" s="35">
        <f>+'3of3'!AT65</f>
        <v>0</v>
      </c>
      <c r="I118" s="12"/>
      <c r="J118" s="35">
        <f>+'3of3'!AV65</f>
        <v>0</v>
      </c>
      <c r="K118" s="12"/>
      <c r="L118" s="35">
        <f>+'3of3'!AX65</f>
        <v>0</v>
      </c>
      <c r="M118" s="12"/>
      <c r="N118" s="35">
        <f>+'3of3'!AZ65</f>
        <v>0</v>
      </c>
      <c r="O118" s="12"/>
      <c r="P118" s="12"/>
      <c r="Q118" s="12"/>
      <c r="R118" s="12"/>
      <c r="S118" s="12"/>
      <c r="T118" s="12"/>
      <c r="U118" s="12"/>
      <c r="V118" s="35">
        <f t="shared" si="10"/>
        <v>-79492</v>
      </c>
      <c r="W118" s="12"/>
      <c r="X118" s="35">
        <f t="shared" si="11"/>
        <v>0</v>
      </c>
    </row>
    <row r="119" spans="2:24" ht="15.75">
      <c r="B119" s="12" t="s">
        <v>0</v>
      </c>
      <c r="C119" s="12"/>
      <c r="D119" s="35">
        <f>+'3of3'!AP66</f>
        <v>0</v>
      </c>
      <c r="E119" s="12"/>
      <c r="F119" s="35">
        <f>+'3of3'!AR66</f>
        <v>0</v>
      </c>
      <c r="G119" s="12"/>
      <c r="H119" s="35">
        <f>+'3of3'!AT66</f>
        <v>-20458.720019704095</v>
      </c>
      <c r="I119" s="12"/>
      <c r="J119" s="35">
        <f>+'3of3'!AV66</f>
        <v>0</v>
      </c>
      <c r="K119" s="12"/>
      <c r="L119" s="35">
        <f>+'3of3'!AX66</f>
        <v>0</v>
      </c>
      <c r="M119" s="12"/>
      <c r="N119" s="35">
        <f>+'3of3'!AZ66</f>
        <v>4973.5830257038915</v>
      </c>
      <c r="O119" s="12"/>
      <c r="P119" s="12"/>
      <c r="Q119" s="12"/>
      <c r="R119" s="12"/>
      <c r="S119" s="12"/>
      <c r="T119" s="12"/>
      <c r="U119" s="12"/>
      <c r="V119" s="35">
        <f t="shared" si="10"/>
        <v>-15485.136994000204</v>
      </c>
      <c r="W119" s="12"/>
      <c r="X119" s="35">
        <f t="shared" si="11"/>
        <v>15485.136994000204</v>
      </c>
    </row>
    <row r="120" spans="2:24" ht="15.75">
      <c r="B120" s="12" t="s">
        <v>151</v>
      </c>
      <c r="C120" s="12"/>
      <c r="D120" s="35">
        <f>+'3of3'!AP67</f>
        <v>0</v>
      </c>
      <c r="E120" s="12"/>
      <c r="F120" s="35">
        <f>+'3of3'!AR67</f>
        <v>0</v>
      </c>
      <c r="G120" s="12"/>
      <c r="H120" s="35">
        <f>+'3of3'!AT67</f>
        <v>0</v>
      </c>
      <c r="I120" s="12"/>
      <c r="J120" s="35">
        <f>+'3of3'!AV67</f>
        <v>-184806.28081498781</v>
      </c>
      <c r="K120" s="12"/>
      <c r="L120" s="35">
        <f>+'3of3'!AX67</f>
        <v>-111500.68843751468</v>
      </c>
      <c r="M120" s="12"/>
      <c r="N120" s="35">
        <f>+'3of3'!AZ67</f>
        <v>72033.211816411873</v>
      </c>
      <c r="O120" s="12"/>
      <c r="P120" s="12"/>
      <c r="Q120" s="12"/>
      <c r="R120" s="12"/>
      <c r="S120" s="12"/>
      <c r="T120" s="12"/>
      <c r="U120" s="12"/>
      <c r="V120" s="35">
        <f t="shared" si="10"/>
        <v>-224273.75743609061</v>
      </c>
      <c r="W120" s="12"/>
      <c r="X120" s="35">
        <f t="shared" si="11"/>
        <v>224273.75743609061</v>
      </c>
    </row>
    <row r="121" spans="2:24" ht="15.75">
      <c r="B121" s="12" t="s">
        <v>5</v>
      </c>
      <c r="C121" s="12"/>
      <c r="D121" s="35"/>
      <c r="E121" s="12"/>
      <c r="F121" s="35"/>
      <c r="G121" s="12"/>
      <c r="H121" s="35"/>
      <c r="I121" s="12"/>
      <c r="J121" s="35"/>
      <c r="K121" s="12"/>
      <c r="L121" s="35"/>
      <c r="M121" s="12"/>
      <c r="N121" s="35">
        <f>+'3of3'!AZ68</f>
        <v>-3235666.6666666665</v>
      </c>
      <c r="O121" s="12"/>
      <c r="P121" s="12"/>
      <c r="Q121" s="12"/>
      <c r="R121" s="12"/>
      <c r="S121" s="12"/>
      <c r="T121" s="12"/>
      <c r="U121" s="12"/>
      <c r="V121" s="35">
        <f t="shared" ref="V121" si="16">+SUM(F121:T121)</f>
        <v>-3235666.6666666665</v>
      </c>
      <c r="W121" s="12"/>
      <c r="X121" s="35">
        <f t="shared" ref="X121" si="17">+D121-V121</f>
        <v>3235666.6666666665</v>
      </c>
    </row>
    <row r="122" spans="2:24" ht="15.75">
      <c r="B122" s="29" t="s">
        <v>4</v>
      </c>
      <c r="C122" s="12"/>
      <c r="D122" s="35">
        <f>+'3of3'!AP69</f>
        <v>0</v>
      </c>
      <c r="E122" s="12"/>
      <c r="F122" s="35">
        <f>+'3of3'!AR69</f>
        <v>0</v>
      </c>
      <c r="G122" s="12"/>
      <c r="H122" s="35">
        <f>+'3of3'!AT69</f>
        <v>-1660875.969591249</v>
      </c>
      <c r="I122" s="12"/>
      <c r="J122" s="35">
        <f>+'3of3'!AV69</f>
        <v>0</v>
      </c>
      <c r="K122" s="12"/>
      <c r="L122" s="35">
        <f>+'3of3'!AX69</f>
        <v>0</v>
      </c>
      <c r="M122" s="12"/>
      <c r="N122" s="35">
        <f>+'3of3'!AZ69</f>
        <v>403764.48390723928</v>
      </c>
      <c r="O122" s="12"/>
      <c r="P122" s="12"/>
      <c r="Q122" s="12"/>
      <c r="R122" s="12"/>
      <c r="S122" s="12"/>
      <c r="T122" s="12"/>
      <c r="U122" s="12"/>
      <c r="V122" s="35">
        <f t="shared" si="10"/>
        <v>-1257111.4856840097</v>
      </c>
      <c r="W122" s="12"/>
      <c r="X122" s="35">
        <f t="shared" si="11"/>
        <v>1257111.4856840097</v>
      </c>
    </row>
    <row r="123" spans="2:24" ht="15.75">
      <c r="B123" s="29" t="s">
        <v>1</v>
      </c>
      <c r="C123" s="12"/>
      <c r="D123" s="35">
        <f>+'3of3'!AP70</f>
        <v>0</v>
      </c>
      <c r="E123" s="12"/>
      <c r="F123" s="35">
        <f>+'3of3'!AR70</f>
        <v>0</v>
      </c>
      <c r="G123" s="12"/>
      <c r="H123" s="35">
        <f>+'3of3'!AT70</f>
        <v>-152822.77850534866</v>
      </c>
      <c r="I123" s="12"/>
      <c r="J123" s="35">
        <f>+'3of3'!AV70</f>
        <v>0</v>
      </c>
      <c r="K123" s="12"/>
      <c r="L123" s="35">
        <f>+'3of3'!AX70</f>
        <v>0</v>
      </c>
      <c r="M123" s="12"/>
      <c r="N123" s="35">
        <f>+'3of3'!AZ70</f>
        <v>37151.726812971021</v>
      </c>
      <c r="O123" s="12"/>
      <c r="P123" s="12"/>
      <c r="Q123" s="12"/>
      <c r="R123" s="12"/>
      <c r="S123" s="12"/>
      <c r="T123" s="12"/>
      <c r="U123" s="12"/>
      <c r="V123" s="35">
        <f t="shared" si="10"/>
        <v>-115671.05169237763</v>
      </c>
      <c r="W123" s="12"/>
      <c r="X123" s="35">
        <f t="shared" si="11"/>
        <v>115671.05169237763</v>
      </c>
    </row>
    <row r="124" spans="2:24" ht="15.75">
      <c r="B124" s="29" t="s">
        <v>266</v>
      </c>
      <c r="H124" s="35">
        <f>+'3of3'!AT71</f>
        <v>-1993051.1635094988</v>
      </c>
      <c r="N124" s="35">
        <f>+'3of3'!AZ71</f>
        <v>484517.38068868715</v>
      </c>
      <c r="V124" s="35">
        <f t="shared" ref="V124" si="18">+SUM(F124:T124)</f>
        <v>-1508533.7828208117</v>
      </c>
      <c r="W124" s="12"/>
      <c r="X124" s="35">
        <f t="shared" ref="X124" si="19">+D124-V124</f>
        <v>1508533.7828208117</v>
      </c>
    </row>
    <row r="125" spans="2:24" ht="15.75">
      <c r="B125" s="29" t="s">
        <v>152</v>
      </c>
      <c r="C125" s="12"/>
      <c r="D125" s="35">
        <f>+'3of3'!AP72</f>
        <v>-4819865.96</v>
      </c>
      <c r="E125" s="12"/>
      <c r="F125" s="35">
        <f>+'3of3'!AR72</f>
        <v>0</v>
      </c>
      <c r="G125" s="12"/>
      <c r="H125" s="35">
        <f>+'3of3'!AT72</f>
        <v>0</v>
      </c>
      <c r="I125" s="12"/>
      <c r="J125" s="35">
        <f>+'3of3'!AV72</f>
        <v>0</v>
      </c>
      <c r="K125" s="12"/>
      <c r="L125" s="35">
        <f>+'3of3'!AX72</f>
        <v>0</v>
      </c>
      <c r="M125" s="12"/>
      <c r="N125" s="35">
        <f>+'3of3'!AZ72</f>
        <v>-1171725.4794892448</v>
      </c>
      <c r="O125" s="12"/>
      <c r="P125" s="12"/>
      <c r="Q125" s="12"/>
      <c r="R125" s="12"/>
      <c r="S125" s="12"/>
      <c r="T125" s="12"/>
      <c r="U125" s="12"/>
      <c r="V125" s="35">
        <f>+SUM(F125:T125)</f>
        <v>-1171725.4794892448</v>
      </c>
      <c r="W125" s="12"/>
      <c r="X125" s="35">
        <f>+D125-V125</f>
        <v>-3648140.4805107554</v>
      </c>
    </row>
    <row r="126" spans="2:24" ht="15.75">
      <c r="B126" s="12"/>
      <c r="C126" s="12"/>
      <c r="D126" s="17" t="s">
        <v>22</v>
      </c>
      <c r="E126" s="12"/>
      <c r="F126" s="17" t="s">
        <v>22</v>
      </c>
      <c r="G126" s="12"/>
      <c r="H126" s="17" t="s">
        <v>22</v>
      </c>
      <c r="I126" s="12"/>
      <c r="J126" s="17" t="s">
        <v>22</v>
      </c>
      <c r="K126" s="12"/>
      <c r="L126" s="17" t="s">
        <v>22</v>
      </c>
      <c r="M126" s="12"/>
      <c r="N126" s="17" t="s">
        <v>22</v>
      </c>
      <c r="O126" s="12"/>
      <c r="P126" s="17" t="s">
        <v>22</v>
      </c>
      <c r="Q126" s="12"/>
      <c r="R126" s="17" t="s">
        <v>22</v>
      </c>
      <c r="S126" s="12"/>
      <c r="T126" s="17" t="s">
        <v>22</v>
      </c>
      <c r="U126" s="12"/>
      <c r="V126" s="17" t="s">
        <v>22</v>
      </c>
      <c r="W126" s="12"/>
      <c r="X126" s="17" t="s">
        <v>22</v>
      </c>
    </row>
    <row r="127" spans="2:24" ht="15.75">
      <c r="B127" s="12" t="s">
        <v>109</v>
      </c>
      <c r="C127" s="12"/>
      <c r="D127" s="12">
        <f>SUM(D99:D126)</f>
        <v>-991646059.07477725</v>
      </c>
      <c r="E127" s="12"/>
      <c r="F127" s="12">
        <f>SUM(F99:F126)</f>
        <v>-738926254.19000006</v>
      </c>
      <c r="G127" s="12"/>
      <c r="H127" s="12">
        <f>SUM(H99:H126)</f>
        <v>-73381920.367431581</v>
      </c>
      <c r="I127" s="12"/>
      <c r="J127" s="12">
        <f>SUM(J99:J126)</f>
        <v>-34447085.050814986</v>
      </c>
      <c r="K127" s="12"/>
      <c r="L127" s="12">
        <f>SUM(L99:L126)</f>
        <v>-104599567.24271214</v>
      </c>
      <c r="M127" s="12"/>
      <c r="N127" s="12">
        <f>SUM(N99:N126)</f>
        <v>-13635270.596325988</v>
      </c>
      <c r="O127" s="12"/>
      <c r="P127" s="12">
        <f>SUM(P99:P126)</f>
        <v>0</v>
      </c>
      <c r="Q127" s="12"/>
      <c r="R127" s="12">
        <f>SUM(R99:R126)</f>
        <v>0</v>
      </c>
      <c r="S127" s="12"/>
      <c r="T127" s="12">
        <f>SUM(T99:T126)</f>
        <v>0</v>
      </c>
      <c r="U127" s="12"/>
      <c r="V127" s="12">
        <f>SUM(V99:V126)</f>
        <v>-964990097.4472847</v>
      </c>
      <c r="W127" s="12"/>
      <c r="X127" s="12">
        <f>SUM(X99:X126)</f>
        <v>-26655961.627492566</v>
      </c>
    </row>
    <row r="128" spans="2:24" ht="15.75">
      <c r="B128" s="12"/>
      <c r="C128" s="12"/>
      <c r="D128" s="17" t="s">
        <v>22</v>
      </c>
      <c r="E128" s="12"/>
      <c r="F128" s="17" t="s">
        <v>22</v>
      </c>
      <c r="G128" s="12"/>
      <c r="H128" s="17" t="s">
        <v>22</v>
      </c>
      <c r="I128" s="12"/>
      <c r="J128" s="17" t="s">
        <v>22</v>
      </c>
      <c r="K128" s="12"/>
      <c r="L128" s="17" t="s">
        <v>22</v>
      </c>
      <c r="M128" s="12"/>
      <c r="N128" s="17" t="s">
        <v>22</v>
      </c>
      <c r="O128" s="12"/>
      <c r="P128" s="17" t="s">
        <v>22</v>
      </c>
      <c r="Q128" s="12"/>
      <c r="R128" s="17" t="s">
        <v>22</v>
      </c>
      <c r="S128" s="12"/>
      <c r="T128" s="17" t="s">
        <v>22</v>
      </c>
      <c r="U128" s="12"/>
      <c r="V128" s="17" t="s">
        <v>22</v>
      </c>
      <c r="W128" s="12"/>
      <c r="X128" s="17" t="s">
        <v>22</v>
      </c>
    </row>
    <row r="129" spans="2:24" ht="15.75">
      <c r="B129" s="12" t="s">
        <v>110</v>
      </c>
      <c r="C129" s="12"/>
      <c r="D129" s="12">
        <f>+D127+D95</f>
        <v>1274828235.9862237</v>
      </c>
      <c r="E129" s="12"/>
      <c r="F129" s="12">
        <f>+F127+F95</f>
        <v>2310917.8899999857</v>
      </c>
      <c r="G129" s="12"/>
      <c r="H129" s="12">
        <f>+H127+H95</f>
        <v>342027650.88445729</v>
      </c>
      <c r="I129" s="12"/>
      <c r="J129" s="12">
        <f>+J127+J95</f>
        <v>349515023.52818632</v>
      </c>
      <c r="K129" s="12"/>
      <c r="L129" s="12">
        <f>+L127+L95</f>
        <v>80560441.627200365</v>
      </c>
      <c r="M129" s="12"/>
      <c r="N129" s="12">
        <f>+N127+N95</f>
        <v>17814424.213674009</v>
      </c>
      <c r="O129" s="12"/>
      <c r="P129" s="12">
        <f>+P127+P95</f>
        <v>-21748615.089308593</v>
      </c>
      <c r="Q129" s="12"/>
      <c r="R129" s="12">
        <f>+R127+R95</f>
        <v>59565209.204325609</v>
      </c>
      <c r="S129" s="12"/>
      <c r="T129" s="12">
        <f>+T127+T95</f>
        <v>-17665.666037823812</v>
      </c>
      <c r="U129" s="12"/>
      <c r="V129" s="12">
        <f>+V127+V95</f>
        <v>830027386.59249735</v>
      </c>
      <c r="W129" s="12"/>
      <c r="X129" s="12">
        <f>+X127+X95</f>
        <v>444800849.39372623</v>
      </c>
    </row>
    <row r="130" spans="2:24" ht="15.75">
      <c r="B130" s="12"/>
      <c r="C130" s="12"/>
      <c r="D130" s="17" t="s">
        <v>22</v>
      </c>
      <c r="E130" s="12"/>
      <c r="F130" s="17" t="s">
        <v>22</v>
      </c>
      <c r="G130" s="12"/>
      <c r="H130" s="17" t="s">
        <v>22</v>
      </c>
      <c r="I130" s="12"/>
      <c r="J130" s="17" t="s">
        <v>22</v>
      </c>
      <c r="K130" s="12"/>
      <c r="L130" s="17" t="s">
        <v>22</v>
      </c>
      <c r="M130" s="12"/>
      <c r="N130" s="17" t="s">
        <v>22</v>
      </c>
      <c r="O130" s="12"/>
      <c r="P130" s="17" t="s">
        <v>22</v>
      </c>
      <c r="Q130" s="12"/>
      <c r="R130" s="17" t="s">
        <v>22</v>
      </c>
      <c r="S130" s="12"/>
      <c r="T130" s="17" t="s">
        <v>22</v>
      </c>
      <c r="U130" s="12"/>
      <c r="V130" s="17" t="s">
        <v>22</v>
      </c>
      <c r="W130" s="12"/>
      <c r="X130" s="17" t="s">
        <v>22</v>
      </c>
    </row>
    <row r="131" spans="2:24" ht="15.75">
      <c r="B131" s="12" t="s">
        <v>111</v>
      </c>
      <c r="C131" s="12"/>
      <c r="D131" s="12"/>
      <c r="E131" s="12"/>
      <c r="F131" s="12"/>
      <c r="G131" s="12"/>
      <c r="H131" s="12"/>
      <c r="I131" s="12"/>
      <c r="J131" s="12"/>
      <c r="K131" s="12"/>
      <c r="L131" s="12"/>
      <c r="M131" s="12"/>
      <c r="N131" s="12"/>
      <c r="O131" s="12"/>
      <c r="P131" s="12"/>
      <c r="Q131" s="12"/>
      <c r="R131" s="12"/>
      <c r="S131" s="12"/>
      <c r="T131" s="12"/>
      <c r="U131" s="12"/>
      <c r="V131" s="12"/>
      <c r="W131" s="12"/>
      <c r="X131" s="12"/>
    </row>
    <row r="132" spans="2:24" ht="15.75">
      <c r="B132" s="12" t="s">
        <v>112</v>
      </c>
      <c r="C132" s="12"/>
      <c r="D132" s="12"/>
      <c r="E132" s="12"/>
      <c r="F132" s="12"/>
      <c r="G132" s="12"/>
      <c r="H132" s="12"/>
      <c r="I132" s="12"/>
      <c r="J132" s="12"/>
      <c r="K132" s="12"/>
      <c r="L132" s="12"/>
      <c r="M132" s="12"/>
      <c r="N132" s="12"/>
      <c r="O132" s="12"/>
      <c r="P132" s="12"/>
      <c r="Q132" s="12"/>
      <c r="R132" s="12"/>
      <c r="S132" s="12"/>
      <c r="T132" s="12"/>
      <c r="U132" s="12"/>
      <c r="V132" s="12"/>
      <c r="W132" s="12"/>
      <c r="X132" s="12"/>
    </row>
    <row r="133" spans="2:24" ht="15.75">
      <c r="B133" s="17" t="s">
        <v>22</v>
      </c>
      <c r="C133" s="30"/>
      <c r="D133" s="12"/>
      <c r="E133" s="12"/>
      <c r="F133" s="12"/>
      <c r="G133" s="12"/>
      <c r="H133" s="12"/>
      <c r="I133" s="12"/>
      <c r="J133" s="12"/>
      <c r="K133" s="12"/>
      <c r="L133" s="12"/>
      <c r="M133" s="12"/>
      <c r="N133" s="12"/>
      <c r="O133" s="12"/>
      <c r="P133" s="12"/>
      <c r="Q133" s="12"/>
      <c r="R133" s="12"/>
      <c r="S133" s="12"/>
      <c r="T133" s="12"/>
      <c r="U133" s="12"/>
      <c r="V133" s="12"/>
      <c r="W133" s="12"/>
      <c r="X133" s="12"/>
    </row>
    <row r="134" spans="2:24" ht="15.75">
      <c r="B134" s="12" t="s">
        <v>153</v>
      </c>
      <c r="C134" s="12"/>
      <c r="D134" s="12"/>
      <c r="E134" s="12"/>
      <c r="F134" s="12"/>
      <c r="G134" s="12"/>
      <c r="H134" s="12"/>
      <c r="I134" s="12"/>
      <c r="J134" s="12"/>
      <c r="K134" s="12"/>
      <c r="L134" s="12"/>
      <c r="M134" s="12"/>
      <c r="N134" s="12"/>
      <c r="O134" s="12"/>
      <c r="P134" s="12">
        <v>0</v>
      </c>
      <c r="Q134" s="12"/>
      <c r="R134" s="12"/>
      <c r="S134" s="12"/>
      <c r="T134" s="12"/>
      <c r="U134" s="12"/>
      <c r="V134" s="12">
        <v>0</v>
      </c>
      <c r="W134" s="12"/>
      <c r="X134" s="35">
        <f t="shared" ref="X134" si="20">+D134-V134</f>
        <v>0</v>
      </c>
    </row>
    <row r="135" spans="2:24" ht="15.75">
      <c r="B135" s="12" t="s">
        <v>275</v>
      </c>
      <c r="C135" s="12"/>
      <c r="D135" s="35">
        <v>-4980000</v>
      </c>
      <c r="E135" s="12"/>
      <c r="F135" s="12"/>
      <c r="G135" s="12"/>
      <c r="H135" s="12"/>
      <c r="I135" s="12"/>
      <c r="J135" s="12"/>
      <c r="K135" s="12"/>
      <c r="L135" s="12"/>
      <c r="M135" s="12"/>
      <c r="N135" s="12">
        <v>-1210654.59834</v>
      </c>
      <c r="O135" s="12"/>
      <c r="P135" s="12"/>
      <c r="Q135" s="12"/>
      <c r="R135" s="12"/>
      <c r="S135" s="12"/>
      <c r="T135" s="12"/>
      <c r="U135" s="12"/>
      <c r="V135" s="35">
        <v>-1210654.59834</v>
      </c>
      <c r="W135" s="12"/>
      <c r="X135" s="35">
        <v>-3769345.40166</v>
      </c>
    </row>
    <row r="136" spans="2:24" ht="15.75">
      <c r="B136" s="12" t="s">
        <v>274</v>
      </c>
      <c r="C136" s="12"/>
      <c r="D136" s="35">
        <v>10000000</v>
      </c>
      <c r="E136" s="12"/>
      <c r="F136" s="12"/>
      <c r="G136" s="12"/>
      <c r="H136" s="12"/>
      <c r="I136" s="12"/>
      <c r="J136" s="12"/>
      <c r="K136" s="12"/>
      <c r="L136" s="12"/>
      <c r="M136" s="12"/>
      <c r="N136" s="12">
        <v>2431033.33</v>
      </c>
      <c r="O136" s="12"/>
      <c r="P136" s="12"/>
      <c r="Q136" s="12"/>
      <c r="R136" s="12"/>
      <c r="S136" s="12"/>
      <c r="T136" s="12"/>
      <c r="U136" s="12"/>
      <c r="V136" s="35">
        <v>2431033.33</v>
      </c>
      <c r="W136" s="12"/>
      <c r="X136" s="35">
        <v>7568966.6699999999</v>
      </c>
    </row>
    <row r="137" spans="2:24" ht="15.75">
      <c r="B137" s="12"/>
      <c r="C137" s="12"/>
      <c r="D137" s="17" t="s">
        <v>22</v>
      </c>
      <c r="E137" s="12"/>
      <c r="F137" s="17" t="s">
        <v>22</v>
      </c>
      <c r="G137" s="12"/>
      <c r="H137" s="17" t="s">
        <v>22</v>
      </c>
      <c r="I137" s="12"/>
      <c r="J137" s="17" t="s">
        <v>22</v>
      </c>
      <c r="K137" s="12"/>
      <c r="L137" s="17" t="s">
        <v>22</v>
      </c>
      <c r="M137" s="12"/>
      <c r="N137" s="17" t="s">
        <v>22</v>
      </c>
      <c r="O137" s="12"/>
      <c r="P137" s="17" t="s">
        <v>22</v>
      </c>
      <c r="Q137" s="12"/>
      <c r="R137" s="17" t="s">
        <v>22</v>
      </c>
      <c r="S137" s="12"/>
      <c r="T137" s="17" t="s">
        <v>22</v>
      </c>
      <c r="U137" s="12"/>
      <c r="V137" s="17" t="s">
        <v>22</v>
      </c>
      <c r="W137" s="12"/>
      <c r="X137" s="17" t="s">
        <v>22</v>
      </c>
    </row>
    <row r="138" spans="2:24" ht="15.75">
      <c r="B138" s="12" t="s">
        <v>113</v>
      </c>
      <c r="C138" s="12"/>
      <c r="D138" s="12">
        <f>+SUM(D134:D136)</f>
        <v>5020000</v>
      </c>
      <c r="E138" s="12"/>
      <c r="F138" s="12">
        <f>+SUM(F134:F136)</f>
        <v>0</v>
      </c>
      <c r="G138" s="12"/>
      <c r="H138" s="12">
        <f>+SUM(H134:H136)</f>
        <v>0</v>
      </c>
      <c r="I138" s="12"/>
      <c r="J138" s="12">
        <f>+SUM(J134:J136)</f>
        <v>0</v>
      </c>
      <c r="K138" s="12"/>
      <c r="L138" s="12">
        <f>+SUM(L134:L136)</f>
        <v>0</v>
      </c>
      <c r="M138" s="12"/>
      <c r="N138" s="12">
        <f>+SUM(N134:N136)</f>
        <v>1220378.73166</v>
      </c>
      <c r="O138" s="12"/>
      <c r="P138" s="12">
        <f>+SUM(P134:P136)</f>
        <v>0</v>
      </c>
      <c r="Q138" s="12"/>
      <c r="R138" s="12">
        <f>+SUM(R134:R136)</f>
        <v>0</v>
      </c>
      <c r="S138" s="12"/>
      <c r="T138" s="12">
        <f>+SUM(T134:T136)</f>
        <v>0</v>
      </c>
      <c r="U138" s="12"/>
      <c r="V138" s="12">
        <f>+SUM(V134:V136)</f>
        <v>1220378.73166</v>
      </c>
      <c r="W138" s="12"/>
      <c r="X138" s="12">
        <f>+SUM(X134:X136)</f>
        <v>3799621.26834</v>
      </c>
    </row>
    <row r="139" spans="2:24" ht="15.75">
      <c r="B139" s="12"/>
      <c r="C139" s="12"/>
      <c r="D139" s="17" t="s">
        <v>22</v>
      </c>
      <c r="E139" s="12"/>
      <c r="F139" s="17" t="s">
        <v>22</v>
      </c>
      <c r="G139" s="12"/>
      <c r="H139" s="17" t="s">
        <v>22</v>
      </c>
      <c r="I139" s="12"/>
      <c r="J139" s="17" t="s">
        <v>22</v>
      </c>
      <c r="K139" s="12"/>
      <c r="L139" s="17" t="s">
        <v>22</v>
      </c>
      <c r="M139" s="12"/>
      <c r="N139" s="17" t="s">
        <v>22</v>
      </c>
      <c r="O139" s="12"/>
      <c r="P139" s="17" t="s">
        <v>22</v>
      </c>
      <c r="Q139" s="12"/>
      <c r="R139" s="17" t="s">
        <v>22</v>
      </c>
      <c r="S139" s="12"/>
      <c r="T139" s="17" t="s">
        <v>22</v>
      </c>
      <c r="U139" s="12"/>
      <c r="V139" s="17" t="s">
        <v>22</v>
      </c>
      <c r="W139" s="12"/>
      <c r="X139" s="17" t="s">
        <v>22</v>
      </c>
    </row>
    <row r="140" spans="2:24" ht="15.75">
      <c r="B140" s="12" t="s">
        <v>114</v>
      </c>
      <c r="C140" s="28" t="s">
        <v>44</v>
      </c>
      <c r="D140" s="12">
        <f>+D138+D129</f>
        <v>1279848235.9862237</v>
      </c>
      <c r="E140" s="28" t="s">
        <v>44</v>
      </c>
      <c r="F140" s="12">
        <f>+F138+F129</f>
        <v>2310917.8899999857</v>
      </c>
      <c r="G140" s="28" t="s">
        <v>44</v>
      </c>
      <c r="H140" s="12">
        <f>+H138+H129</f>
        <v>342027650.88445729</v>
      </c>
      <c r="I140" s="28" t="s">
        <v>44</v>
      </c>
      <c r="J140" s="12">
        <f>+J138+J129</f>
        <v>349515023.52818632</v>
      </c>
      <c r="K140" s="28" t="s">
        <v>44</v>
      </c>
      <c r="L140" s="12">
        <f>+L138+L129</f>
        <v>80560441.627200365</v>
      </c>
      <c r="M140" s="28" t="s">
        <v>44</v>
      </c>
      <c r="N140" s="12">
        <f>+N138+N129</f>
        <v>19034802.94533401</v>
      </c>
      <c r="O140" s="28" t="s">
        <v>44</v>
      </c>
      <c r="P140" s="12">
        <f>+P138+P129</f>
        <v>-21748615.089308593</v>
      </c>
      <c r="Q140" s="28" t="s">
        <v>44</v>
      </c>
      <c r="R140" s="12">
        <f>+R138+R129</f>
        <v>59565209.204325609</v>
      </c>
      <c r="S140" s="28" t="s">
        <v>44</v>
      </c>
      <c r="T140" s="12">
        <f>+T138+T129</f>
        <v>-17665.666037823812</v>
      </c>
      <c r="U140" s="28" t="s">
        <v>44</v>
      </c>
      <c r="V140" s="12">
        <f>+V138+V129</f>
        <v>831247765.32415736</v>
      </c>
      <c r="W140" s="28" t="s">
        <v>44</v>
      </c>
      <c r="X140" s="12">
        <f>+X138+X129</f>
        <v>448600470.66206622</v>
      </c>
    </row>
    <row r="141" spans="2:24" ht="15.75">
      <c r="B141" s="12"/>
      <c r="C141" s="12"/>
      <c r="D141" s="17" t="s">
        <v>100</v>
      </c>
      <c r="E141" s="12"/>
      <c r="F141" s="17" t="s">
        <v>100</v>
      </c>
      <c r="G141" s="12"/>
      <c r="H141" s="17" t="s">
        <v>100</v>
      </c>
      <c r="I141" s="12"/>
      <c r="J141" s="17" t="s">
        <v>100</v>
      </c>
      <c r="K141" s="12"/>
      <c r="L141" s="17" t="s">
        <v>100</v>
      </c>
      <c r="M141" s="12"/>
      <c r="N141" s="17" t="s">
        <v>100</v>
      </c>
      <c r="O141" s="12"/>
      <c r="P141" s="17" t="s">
        <v>100</v>
      </c>
      <c r="Q141" s="12"/>
      <c r="R141" s="17" t="s">
        <v>100</v>
      </c>
      <c r="S141" s="12"/>
      <c r="T141" s="17" t="s">
        <v>100</v>
      </c>
      <c r="U141" s="12"/>
      <c r="V141" s="17" t="s">
        <v>100</v>
      </c>
      <c r="W141" s="12"/>
      <c r="X141" s="17" t="s">
        <v>100</v>
      </c>
    </row>
    <row r="142" spans="2:24" ht="15.75">
      <c r="B142" s="12"/>
      <c r="C142" s="12"/>
      <c r="D142" s="12"/>
      <c r="E142" s="12"/>
      <c r="F142" s="12"/>
      <c r="G142" s="12"/>
      <c r="H142" s="12"/>
      <c r="I142" s="12"/>
      <c r="J142" s="12"/>
      <c r="K142" s="12"/>
      <c r="L142" s="12"/>
      <c r="M142" s="12"/>
      <c r="N142" s="12"/>
      <c r="O142" s="12"/>
      <c r="P142" s="12"/>
      <c r="Q142" s="12"/>
      <c r="R142" s="12"/>
      <c r="S142" s="12"/>
      <c r="T142" s="12"/>
      <c r="U142" s="12"/>
      <c r="V142" s="12"/>
      <c r="W142" s="12"/>
      <c r="X142" s="12"/>
    </row>
    <row r="143" spans="2:24" ht="15.75">
      <c r="B143" s="12" t="str">
        <f>+B64</f>
        <v xml:space="preserve">          (a) The addition of earnings from AFUDC would increase the System NOI by  $57,718,448  and Jurisdictional NOI by  $56,989,563</v>
      </c>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2:24" ht="15.75">
      <c r="B144" s="12"/>
      <c r="C144" s="12"/>
      <c r="D144" s="12"/>
      <c r="E144" s="12"/>
      <c r="F144" s="12"/>
      <c r="G144" s="12"/>
      <c r="H144" s="12"/>
      <c r="I144" s="12"/>
      <c r="J144" s="12"/>
      <c r="K144" s="12"/>
      <c r="L144" s="12"/>
      <c r="M144" s="12"/>
      <c r="N144" s="12"/>
      <c r="O144" s="12"/>
      <c r="P144" s="12"/>
      <c r="Q144" s="12"/>
      <c r="R144" s="12"/>
      <c r="S144" s="12"/>
      <c r="T144" s="12"/>
      <c r="U144" s="12"/>
      <c r="V144" s="12"/>
      <c r="W144" s="12"/>
      <c r="X144" s="12"/>
    </row>
    <row r="146" spans="2:2">
      <c r="B146" s="24" t="s">
        <v>115</v>
      </c>
    </row>
    <row r="147" spans="2:2">
      <c r="B147" s="24" t="s">
        <v>269</v>
      </c>
    </row>
    <row r="148" spans="2:2">
      <c r="B148" s="24" t="s">
        <v>116</v>
      </c>
    </row>
  </sheetData>
  <printOptions horizontalCentered="1"/>
  <pageMargins left="0.45" right="0.45" top="0.75" bottom="0.75" header="0.3" footer="0.3"/>
  <pageSetup scale="44" orientation="landscape" blackAndWhite="1" horizontalDpi="1200" verticalDpi="1200"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E487-0330-4365-B23F-F8E27D827FD4}">
  <sheetPr codeName="Sheet7">
    <tabColor rgb="FF99FF99"/>
    <pageSetUpPr fitToPage="1"/>
  </sheetPr>
  <dimension ref="A1:BB96"/>
  <sheetViews>
    <sheetView zoomScale="60" zoomScaleNormal="60" workbookViewId="0"/>
  </sheetViews>
  <sheetFormatPr defaultRowHeight="15"/>
  <cols>
    <col min="1" max="1" width="43.42578125" style="25" customWidth="1"/>
    <col min="2" max="2" width="3.85546875" style="25" customWidth="1"/>
    <col min="3" max="3" width="18" style="25" customWidth="1"/>
    <col min="4" max="4" width="2.85546875" style="25" customWidth="1"/>
    <col min="5" max="5" width="18.42578125" style="25" customWidth="1"/>
    <col min="6" max="6" width="3.42578125" style="25" customWidth="1"/>
    <col min="7" max="7" width="14.85546875" style="25" customWidth="1"/>
    <col min="8" max="8" width="3.42578125" style="25" customWidth="1"/>
    <col min="9" max="9" width="16.42578125" style="25" customWidth="1"/>
    <col min="10" max="10" width="3.42578125" style="25" customWidth="1"/>
    <col min="11" max="11" width="16.42578125" style="25" customWidth="1"/>
    <col min="12" max="12" width="2.5703125" style="25" customWidth="1"/>
    <col min="13" max="13" width="15.5703125" style="25" customWidth="1"/>
    <col min="14" max="14" width="3" style="25" customWidth="1"/>
    <col min="15" max="15" width="17.85546875" style="25" customWidth="1"/>
    <col min="16" max="16" width="2.5703125" style="25" customWidth="1"/>
    <col min="17" max="17" width="20.5703125" style="25" customWidth="1"/>
    <col min="18" max="18" width="2.5703125" style="25" customWidth="1"/>
    <col min="19" max="19" width="21.42578125" style="25" customWidth="1"/>
    <col min="20" max="20" width="2.5703125" style="25" customWidth="1"/>
    <col min="21" max="21" width="18.140625" style="25" customWidth="1"/>
    <col min="22" max="22" width="2.5703125" style="25" customWidth="1"/>
    <col min="23" max="23" width="18.140625" style="25" customWidth="1"/>
    <col min="24" max="24" width="2.5703125" style="25" customWidth="1"/>
    <col min="25" max="25" width="16.42578125" style="25" bestFit="1" customWidth="1"/>
    <col min="26" max="26" width="3.42578125" style="25" customWidth="1"/>
    <col min="27" max="27" width="5.5703125" style="25" customWidth="1"/>
    <col min="28" max="28" width="45.140625" style="25" customWidth="1"/>
    <col min="29" max="29" width="3.85546875" style="32" customWidth="1"/>
    <col min="30" max="30" width="19.42578125" style="25" customWidth="1"/>
    <col min="31" max="31" width="3" style="25" customWidth="1"/>
    <col min="32" max="32" width="18.5703125" style="25" customWidth="1"/>
    <col min="33" max="33" width="3.42578125" style="25" customWidth="1"/>
    <col min="34" max="34" width="18.42578125" style="25" bestFit="1" customWidth="1"/>
    <col min="35" max="35" width="4.42578125" style="25" customWidth="1"/>
    <col min="36" max="36" width="17" style="25" customWidth="1"/>
    <col min="37" max="37" width="3.42578125" style="25" customWidth="1"/>
    <col min="38" max="38" width="16.42578125" style="25" customWidth="1"/>
    <col min="39" max="39" width="3.5703125" style="25" customWidth="1"/>
    <col min="40" max="40" width="17.85546875" style="25" customWidth="1"/>
    <col min="41" max="41" width="3.5703125" style="25" customWidth="1"/>
    <col min="42" max="42" width="18.42578125" style="25" customWidth="1"/>
    <col min="43" max="43" width="4.42578125" style="25" customWidth="1"/>
    <col min="44" max="44" width="19.5703125" style="25" bestFit="1" customWidth="1"/>
    <col min="45" max="45" width="2.5703125" style="25" bestFit="1" customWidth="1"/>
    <col min="46" max="46" width="21.5703125" style="25" customWidth="1"/>
    <col min="47" max="47" width="2.5703125" style="25" bestFit="1" customWidth="1"/>
    <col min="48" max="48" width="18.42578125" style="25" customWidth="1"/>
    <col min="49" max="49" width="2.5703125" style="25" bestFit="1" customWidth="1"/>
    <col min="50" max="50" width="18" style="25" customWidth="1"/>
    <col min="51" max="51" width="3.85546875" style="25" customWidth="1"/>
    <col min="52" max="52" width="17" style="25" customWidth="1"/>
    <col min="53" max="53" width="3" style="25" customWidth="1"/>
    <col min="54" max="54" width="4.5703125" style="25" customWidth="1"/>
    <col min="55" max="256" width="8.85546875" style="25"/>
    <col min="257" max="257" width="43.42578125" style="25" customWidth="1"/>
    <col min="258" max="258" width="3.85546875" style="25" customWidth="1"/>
    <col min="259" max="259" width="18" style="25" customWidth="1"/>
    <col min="260" max="260" width="2.85546875" style="25" customWidth="1"/>
    <col min="261" max="261" width="18.42578125" style="25" customWidth="1"/>
    <col min="262" max="262" width="3.42578125" style="25" customWidth="1"/>
    <col min="263" max="263" width="14.85546875" style="25" customWidth="1"/>
    <col min="264" max="264" width="3.42578125" style="25" customWidth="1"/>
    <col min="265" max="265" width="16.42578125" style="25" customWidth="1"/>
    <col min="266" max="266" width="3.42578125" style="25" customWidth="1"/>
    <col min="267" max="267" width="16.42578125" style="25" customWidth="1"/>
    <col min="268" max="268" width="2.5703125" style="25" customWidth="1"/>
    <col min="269" max="269" width="15.5703125" style="25" customWidth="1"/>
    <col min="270" max="270" width="3" style="25" customWidth="1"/>
    <col min="271" max="271" width="17.85546875" style="25" customWidth="1"/>
    <col min="272" max="272" width="2.5703125" style="25" customWidth="1"/>
    <col min="273" max="273" width="18.85546875" style="25" customWidth="1"/>
    <col min="274" max="274" width="2.5703125" style="25" customWidth="1"/>
    <col min="275" max="275" width="17.5703125" style="25" customWidth="1"/>
    <col min="276" max="276" width="2.5703125" style="25" customWidth="1"/>
    <col min="277" max="277" width="18.140625" style="25" customWidth="1"/>
    <col min="278" max="278" width="2.5703125" style="25" customWidth="1"/>
    <col min="279" max="279" width="16.5703125" style="25" customWidth="1"/>
    <col min="280" max="280" width="2.5703125" style="25" customWidth="1"/>
    <col min="281" max="281" width="16.140625" style="25" bestFit="1" customWidth="1"/>
    <col min="282" max="282" width="3.42578125" style="25" customWidth="1"/>
    <col min="283" max="283" width="5.5703125" style="25" customWidth="1"/>
    <col min="284" max="284" width="45.140625" style="25" customWidth="1"/>
    <col min="285" max="285" width="3.85546875" style="25" customWidth="1"/>
    <col min="286" max="286" width="19.42578125" style="25" customWidth="1"/>
    <col min="287" max="287" width="3" style="25" customWidth="1"/>
    <col min="288" max="288" width="18.5703125" style="25" customWidth="1"/>
    <col min="289" max="289" width="3.42578125" style="25" customWidth="1"/>
    <col min="290" max="290" width="15.140625" style="25" bestFit="1" customWidth="1"/>
    <col min="291" max="291" width="4.42578125" style="25" customWidth="1"/>
    <col min="292" max="292" width="17" style="25" customWidth="1"/>
    <col min="293" max="293" width="3.42578125" style="25" customWidth="1"/>
    <col min="294" max="294" width="16.42578125" style="25" customWidth="1"/>
    <col min="295" max="295" width="3.5703125" style="25" customWidth="1"/>
    <col min="296" max="296" width="14.85546875" style="25" bestFit="1" customWidth="1"/>
    <col min="297" max="297" width="3.5703125" style="25" customWidth="1"/>
    <col min="298" max="298" width="18.42578125" style="25" customWidth="1"/>
    <col min="299" max="299" width="4.42578125" style="25" customWidth="1"/>
    <col min="300" max="300" width="16.140625" style="25" bestFit="1" customWidth="1"/>
    <col min="301" max="301" width="2.5703125" style="25" bestFit="1" customWidth="1"/>
    <col min="302" max="302" width="21.5703125" style="25" customWidth="1"/>
    <col min="303" max="303" width="2.5703125" style="25" bestFit="1" customWidth="1"/>
    <col min="304" max="304" width="16.5703125" style="25" bestFit="1" customWidth="1"/>
    <col min="305" max="305" width="2.5703125" style="25" bestFit="1" customWidth="1"/>
    <col min="306" max="306" width="18" style="25" customWidth="1"/>
    <col min="307" max="307" width="3.85546875" style="25" customWidth="1"/>
    <col min="308" max="308" width="16.140625" style="25" bestFit="1" customWidth="1"/>
    <col min="309" max="309" width="3" style="25" customWidth="1"/>
    <col min="310" max="310" width="4.5703125" style="25" customWidth="1"/>
    <col min="311" max="512" width="8.85546875" style="25"/>
    <col min="513" max="513" width="43.42578125" style="25" customWidth="1"/>
    <col min="514" max="514" width="3.85546875" style="25" customWidth="1"/>
    <col min="515" max="515" width="18" style="25" customWidth="1"/>
    <col min="516" max="516" width="2.85546875" style="25" customWidth="1"/>
    <col min="517" max="517" width="18.42578125" style="25" customWidth="1"/>
    <col min="518" max="518" width="3.42578125" style="25" customWidth="1"/>
    <col min="519" max="519" width="14.85546875" style="25" customWidth="1"/>
    <col min="520" max="520" width="3.42578125" style="25" customWidth="1"/>
    <col min="521" max="521" width="16.42578125" style="25" customWidth="1"/>
    <col min="522" max="522" width="3.42578125" style="25" customWidth="1"/>
    <col min="523" max="523" width="16.42578125" style="25" customWidth="1"/>
    <col min="524" max="524" width="2.5703125" style="25" customWidth="1"/>
    <col min="525" max="525" width="15.5703125" style="25" customWidth="1"/>
    <col min="526" max="526" width="3" style="25" customWidth="1"/>
    <col min="527" max="527" width="17.85546875" style="25" customWidth="1"/>
    <col min="528" max="528" width="2.5703125" style="25" customWidth="1"/>
    <col min="529" max="529" width="18.85546875" style="25" customWidth="1"/>
    <col min="530" max="530" width="2.5703125" style="25" customWidth="1"/>
    <col min="531" max="531" width="17.5703125" style="25" customWidth="1"/>
    <col min="532" max="532" width="2.5703125" style="25" customWidth="1"/>
    <col min="533" max="533" width="18.140625" style="25" customWidth="1"/>
    <col min="534" max="534" width="2.5703125" style="25" customWidth="1"/>
    <col min="535" max="535" width="16.5703125" style="25" customWidth="1"/>
    <col min="536" max="536" width="2.5703125" style="25" customWidth="1"/>
    <col min="537" max="537" width="16.140625" style="25" bestFit="1" customWidth="1"/>
    <col min="538" max="538" width="3.42578125" style="25" customWidth="1"/>
    <col min="539" max="539" width="5.5703125" style="25" customWidth="1"/>
    <col min="540" max="540" width="45.140625" style="25" customWidth="1"/>
    <col min="541" max="541" width="3.85546875" style="25" customWidth="1"/>
    <col min="542" max="542" width="19.42578125" style="25" customWidth="1"/>
    <col min="543" max="543" width="3" style="25" customWidth="1"/>
    <col min="544" max="544" width="18.5703125" style="25" customWidth="1"/>
    <col min="545" max="545" width="3.42578125" style="25" customWidth="1"/>
    <col min="546" max="546" width="15.140625" style="25" bestFit="1" customWidth="1"/>
    <col min="547" max="547" width="4.42578125" style="25" customWidth="1"/>
    <col min="548" max="548" width="17" style="25" customWidth="1"/>
    <col min="549" max="549" width="3.42578125" style="25" customWidth="1"/>
    <col min="550" max="550" width="16.42578125" style="25" customWidth="1"/>
    <col min="551" max="551" width="3.5703125" style="25" customWidth="1"/>
    <col min="552" max="552" width="14.85546875" style="25" bestFit="1" customWidth="1"/>
    <col min="553" max="553" width="3.5703125" style="25" customWidth="1"/>
    <col min="554" max="554" width="18.42578125" style="25" customWidth="1"/>
    <col min="555" max="555" width="4.42578125" style="25" customWidth="1"/>
    <col min="556" max="556" width="16.140625" style="25" bestFit="1" customWidth="1"/>
    <col min="557" max="557" width="2.5703125" style="25" bestFit="1" customWidth="1"/>
    <col min="558" max="558" width="21.5703125" style="25" customWidth="1"/>
    <col min="559" max="559" width="2.5703125" style="25" bestFit="1" customWidth="1"/>
    <col min="560" max="560" width="16.5703125" style="25" bestFit="1" customWidth="1"/>
    <col min="561" max="561" width="2.5703125" style="25" bestFit="1" customWidth="1"/>
    <col min="562" max="562" width="18" style="25" customWidth="1"/>
    <col min="563" max="563" width="3.85546875" style="25" customWidth="1"/>
    <col min="564" max="564" width="16.140625" style="25" bestFit="1" customWidth="1"/>
    <col min="565" max="565" width="3" style="25" customWidth="1"/>
    <col min="566" max="566" width="4.5703125" style="25" customWidth="1"/>
    <col min="567" max="768" width="8.85546875" style="25"/>
    <col min="769" max="769" width="43.42578125" style="25" customWidth="1"/>
    <col min="770" max="770" width="3.85546875" style="25" customWidth="1"/>
    <col min="771" max="771" width="18" style="25" customWidth="1"/>
    <col min="772" max="772" width="2.85546875" style="25" customWidth="1"/>
    <col min="773" max="773" width="18.42578125" style="25" customWidth="1"/>
    <col min="774" max="774" width="3.42578125" style="25" customWidth="1"/>
    <col min="775" max="775" width="14.85546875" style="25" customWidth="1"/>
    <col min="776" max="776" width="3.42578125" style="25" customWidth="1"/>
    <col min="777" max="777" width="16.42578125" style="25" customWidth="1"/>
    <col min="778" max="778" width="3.42578125" style="25" customWidth="1"/>
    <col min="779" max="779" width="16.42578125" style="25" customWidth="1"/>
    <col min="780" max="780" width="2.5703125" style="25" customWidth="1"/>
    <col min="781" max="781" width="15.5703125" style="25" customWidth="1"/>
    <col min="782" max="782" width="3" style="25" customWidth="1"/>
    <col min="783" max="783" width="17.85546875" style="25" customWidth="1"/>
    <col min="784" max="784" width="2.5703125" style="25" customWidth="1"/>
    <col min="785" max="785" width="18.85546875" style="25" customWidth="1"/>
    <col min="786" max="786" width="2.5703125" style="25" customWidth="1"/>
    <col min="787" max="787" width="17.5703125" style="25" customWidth="1"/>
    <col min="788" max="788" width="2.5703125" style="25" customWidth="1"/>
    <col min="789" max="789" width="18.140625" style="25" customWidth="1"/>
    <col min="790" max="790" width="2.5703125" style="25" customWidth="1"/>
    <col min="791" max="791" width="16.5703125" style="25" customWidth="1"/>
    <col min="792" max="792" width="2.5703125" style="25" customWidth="1"/>
    <col min="793" max="793" width="16.140625" style="25" bestFit="1" customWidth="1"/>
    <col min="794" max="794" width="3.42578125" style="25" customWidth="1"/>
    <col min="795" max="795" width="5.5703125" style="25" customWidth="1"/>
    <col min="796" max="796" width="45.140625" style="25" customWidth="1"/>
    <col min="797" max="797" width="3.85546875" style="25" customWidth="1"/>
    <col min="798" max="798" width="19.42578125" style="25" customWidth="1"/>
    <col min="799" max="799" width="3" style="25" customWidth="1"/>
    <col min="800" max="800" width="18.5703125" style="25" customWidth="1"/>
    <col min="801" max="801" width="3.42578125" style="25" customWidth="1"/>
    <col min="802" max="802" width="15.140625" style="25" bestFit="1" customWidth="1"/>
    <col min="803" max="803" width="4.42578125" style="25" customWidth="1"/>
    <col min="804" max="804" width="17" style="25" customWidth="1"/>
    <col min="805" max="805" width="3.42578125" style="25" customWidth="1"/>
    <col min="806" max="806" width="16.42578125" style="25" customWidth="1"/>
    <col min="807" max="807" width="3.5703125" style="25" customWidth="1"/>
    <col min="808" max="808" width="14.85546875" style="25" bestFit="1" customWidth="1"/>
    <col min="809" max="809" width="3.5703125" style="25" customWidth="1"/>
    <col min="810" max="810" width="18.42578125" style="25" customWidth="1"/>
    <col min="811" max="811" width="4.42578125" style="25" customWidth="1"/>
    <col min="812" max="812" width="16.140625" style="25" bestFit="1" customWidth="1"/>
    <col min="813" max="813" width="2.5703125" style="25" bestFit="1" customWidth="1"/>
    <col min="814" max="814" width="21.5703125" style="25" customWidth="1"/>
    <col min="815" max="815" width="2.5703125" style="25" bestFit="1" customWidth="1"/>
    <col min="816" max="816" width="16.5703125" style="25" bestFit="1" customWidth="1"/>
    <col min="817" max="817" width="2.5703125" style="25" bestFit="1" customWidth="1"/>
    <col min="818" max="818" width="18" style="25" customWidth="1"/>
    <col min="819" max="819" width="3.85546875" style="25" customWidth="1"/>
    <col min="820" max="820" width="16.140625" style="25" bestFit="1" customWidth="1"/>
    <col min="821" max="821" width="3" style="25" customWidth="1"/>
    <col min="822" max="822" width="4.5703125" style="25" customWidth="1"/>
    <col min="823" max="1024" width="8.85546875" style="25"/>
    <col min="1025" max="1025" width="43.42578125" style="25" customWidth="1"/>
    <col min="1026" max="1026" width="3.85546875" style="25" customWidth="1"/>
    <col min="1027" max="1027" width="18" style="25" customWidth="1"/>
    <col min="1028" max="1028" width="2.85546875" style="25" customWidth="1"/>
    <col min="1029" max="1029" width="18.42578125" style="25" customWidth="1"/>
    <col min="1030" max="1030" width="3.42578125" style="25" customWidth="1"/>
    <col min="1031" max="1031" width="14.85546875" style="25" customWidth="1"/>
    <col min="1032" max="1032" width="3.42578125" style="25" customWidth="1"/>
    <col min="1033" max="1033" width="16.42578125" style="25" customWidth="1"/>
    <col min="1034" max="1034" width="3.42578125" style="25" customWidth="1"/>
    <col min="1035" max="1035" width="16.42578125" style="25" customWidth="1"/>
    <col min="1036" max="1036" width="2.5703125" style="25" customWidth="1"/>
    <col min="1037" max="1037" width="15.5703125" style="25" customWidth="1"/>
    <col min="1038" max="1038" width="3" style="25" customWidth="1"/>
    <col min="1039" max="1039" width="17.85546875" style="25" customWidth="1"/>
    <col min="1040" max="1040" width="2.5703125" style="25" customWidth="1"/>
    <col min="1041" max="1041" width="18.85546875" style="25" customWidth="1"/>
    <col min="1042" max="1042" width="2.5703125" style="25" customWidth="1"/>
    <col min="1043" max="1043" width="17.5703125" style="25" customWidth="1"/>
    <col min="1044" max="1044" width="2.5703125" style="25" customWidth="1"/>
    <col min="1045" max="1045" width="18.140625" style="25" customWidth="1"/>
    <col min="1046" max="1046" width="2.5703125" style="25" customWidth="1"/>
    <col min="1047" max="1047" width="16.5703125" style="25" customWidth="1"/>
    <col min="1048" max="1048" width="2.5703125" style="25" customWidth="1"/>
    <col min="1049" max="1049" width="16.140625" style="25" bestFit="1" customWidth="1"/>
    <col min="1050" max="1050" width="3.42578125" style="25" customWidth="1"/>
    <col min="1051" max="1051" width="5.5703125" style="25" customWidth="1"/>
    <col min="1052" max="1052" width="45.140625" style="25" customWidth="1"/>
    <col min="1053" max="1053" width="3.85546875" style="25" customWidth="1"/>
    <col min="1054" max="1054" width="19.42578125" style="25" customWidth="1"/>
    <col min="1055" max="1055" width="3" style="25" customWidth="1"/>
    <col min="1056" max="1056" width="18.5703125" style="25" customWidth="1"/>
    <col min="1057" max="1057" width="3.42578125" style="25" customWidth="1"/>
    <col min="1058" max="1058" width="15.140625" style="25" bestFit="1" customWidth="1"/>
    <col min="1059" max="1059" width="4.42578125" style="25" customWidth="1"/>
    <col min="1060" max="1060" width="17" style="25" customWidth="1"/>
    <col min="1061" max="1061" width="3.42578125" style="25" customWidth="1"/>
    <col min="1062" max="1062" width="16.42578125" style="25" customWidth="1"/>
    <col min="1063" max="1063" width="3.5703125" style="25" customWidth="1"/>
    <col min="1064" max="1064" width="14.85546875" style="25" bestFit="1" customWidth="1"/>
    <col min="1065" max="1065" width="3.5703125" style="25" customWidth="1"/>
    <col min="1066" max="1066" width="18.42578125" style="25" customWidth="1"/>
    <col min="1067" max="1067" width="4.42578125" style="25" customWidth="1"/>
    <col min="1068" max="1068" width="16.140625" style="25" bestFit="1" customWidth="1"/>
    <col min="1069" max="1069" width="2.5703125" style="25" bestFit="1" customWidth="1"/>
    <col min="1070" max="1070" width="21.5703125" style="25" customWidth="1"/>
    <col min="1071" max="1071" width="2.5703125" style="25" bestFit="1" customWidth="1"/>
    <col min="1072" max="1072" width="16.5703125" style="25" bestFit="1" customWidth="1"/>
    <col min="1073" max="1073" width="2.5703125" style="25" bestFit="1" customWidth="1"/>
    <col min="1074" max="1074" width="18" style="25" customWidth="1"/>
    <col min="1075" max="1075" width="3.85546875" style="25" customWidth="1"/>
    <col min="1076" max="1076" width="16.140625" style="25" bestFit="1" customWidth="1"/>
    <col min="1077" max="1077" width="3" style="25" customWidth="1"/>
    <col min="1078" max="1078" width="4.5703125" style="25" customWidth="1"/>
    <col min="1079" max="1280" width="8.85546875" style="25"/>
    <col min="1281" max="1281" width="43.42578125" style="25" customWidth="1"/>
    <col min="1282" max="1282" width="3.85546875" style="25" customWidth="1"/>
    <col min="1283" max="1283" width="18" style="25" customWidth="1"/>
    <col min="1284" max="1284" width="2.85546875" style="25" customWidth="1"/>
    <col min="1285" max="1285" width="18.42578125" style="25" customWidth="1"/>
    <col min="1286" max="1286" width="3.42578125" style="25" customWidth="1"/>
    <col min="1287" max="1287" width="14.85546875" style="25" customWidth="1"/>
    <col min="1288" max="1288" width="3.42578125" style="25" customWidth="1"/>
    <col min="1289" max="1289" width="16.42578125" style="25" customWidth="1"/>
    <col min="1290" max="1290" width="3.42578125" style="25" customWidth="1"/>
    <col min="1291" max="1291" width="16.42578125" style="25" customWidth="1"/>
    <col min="1292" max="1292" width="2.5703125" style="25" customWidth="1"/>
    <col min="1293" max="1293" width="15.5703125" style="25" customWidth="1"/>
    <col min="1294" max="1294" width="3" style="25" customWidth="1"/>
    <col min="1295" max="1295" width="17.85546875" style="25" customWidth="1"/>
    <col min="1296" max="1296" width="2.5703125" style="25" customWidth="1"/>
    <col min="1297" max="1297" width="18.85546875" style="25" customWidth="1"/>
    <col min="1298" max="1298" width="2.5703125" style="25" customWidth="1"/>
    <col min="1299" max="1299" width="17.5703125" style="25" customWidth="1"/>
    <col min="1300" max="1300" width="2.5703125" style="25" customWidth="1"/>
    <col min="1301" max="1301" width="18.140625" style="25" customWidth="1"/>
    <col min="1302" max="1302" width="2.5703125" style="25" customWidth="1"/>
    <col min="1303" max="1303" width="16.5703125" style="25" customWidth="1"/>
    <col min="1304" max="1304" width="2.5703125" style="25" customWidth="1"/>
    <col min="1305" max="1305" width="16.140625" style="25" bestFit="1" customWidth="1"/>
    <col min="1306" max="1306" width="3.42578125" style="25" customWidth="1"/>
    <col min="1307" max="1307" width="5.5703125" style="25" customWidth="1"/>
    <col min="1308" max="1308" width="45.140625" style="25" customWidth="1"/>
    <col min="1309" max="1309" width="3.85546875" style="25" customWidth="1"/>
    <col min="1310" max="1310" width="19.42578125" style="25" customWidth="1"/>
    <col min="1311" max="1311" width="3" style="25" customWidth="1"/>
    <col min="1312" max="1312" width="18.5703125" style="25" customWidth="1"/>
    <col min="1313" max="1313" width="3.42578125" style="25" customWidth="1"/>
    <col min="1314" max="1314" width="15.140625" style="25" bestFit="1" customWidth="1"/>
    <col min="1315" max="1315" width="4.42578125" style="25" customWidth="1"/>
    <col min="1316" max="1316" width="17" style="25" customWidth="1"/>
    <col min="1317" max="1317" width="3.42578125" style="25" customWidth="1"/>
    <col min="1318" max="1318" width="16.42578125" style="25" customWidth="1"/>
    <col min="1319" max="1319" width="3.5703125" style="25" customWidth="1"/>
    <col min="1320" max="1320" width="14.85546875" style="25" bestFit="1" customWidth="1"/>
    <col min="1321" max="1321" width="3.5703125" style="25" customWidth="1"/>
    <col min="1322" max="1322" width="18.42578125" style="25" customWidth="1"/>
    <col min="1323" max="1323" width="4.42578125" style="25" customWidth="1"/>
    <col min="1324" max="1324" width="16.140625" style="25" bestFit="1" customWidth="1"/>
    <col min="1325" max="1325" width="2.5703125" style="25" bestFit="1" customWidth="1"/>
    <col min="1326" max="1326" width="21.5703125" style="25" customWidth="1"/>
    <col min="1327" max="1327" width="2.5703125" style="25" bestFit="1" customWidth="1"/>
    <col min="1328" max="1328" width="16.5703125" style="25" bestFit="1" customWidth="1"/>
    <col min="1329" max="1329" width="2.5703125" style="25" bestFit="1" customWidth="1"/>
    <col min="1330" max="1330" width="18" style="25" customWidth="1"/>
    <col min="1331" max="1331" width="3.85546875" style="25" customWidth="1"/>
    <col min="1332" max="1332" width="16.140625" style="25" bestFit="1" customWidth="1"/>
    <col min="1333" max="1333" width="3" style="25" customWidth="1"/>
    <col min="1334" max="1334" width="4.5703125" style="25" customWidth="1"/>
    <col min="1335" max="1536" width="8.85546875" style="25"/>
    <col min="1537" max="1537" width="43.42578125" style="25" customWidth="1"/>
    <col min="1538" max="1538" width="3.85546875" style="25" customWidth="1"/>
    <col min="1539" max="1539" width="18" style="25" customWidth="1"/>
    <col min="1540" max="1540" width="2.85546875" style="25" customWidth="1"/>
    <col min="1541" max="1541" width="18.42578125" style="25" customWidth="1"/>
    <col min="1542" max="1542" width="3.42578125" style="25" customWidth="1"/>
    <col min="1543" max="1543" width="14.85546875" style="25" customWidth="1"/>
    <col min="1544" max="1544" width="3.42578125" style="25" customWidth="1"/>
    <col min="1545" max="1545" width="16.42578125" style="25" customWidth="1"/>
    <col min="1546" max="1546" width="3.42578125" style="25" customWidth="1"/>
    <col min="1547" max="1547" width="16.42578125" style="25" customWidth="1"/>
    <col min="1548" max="1548" width="2.5703125" style="25" customWidth="1"/>
    <col min="1549" max="1549" width="15.5703125" style="25" customWidth="1"/>
    <col min="1550" max="1550" width="3" style="25" customWidth="1"/>
    <col min="1551" max="1551" width="17.85546875" style="25" customWidth="1"/>
    <col min="1552" max="1552" width="2.5703125" style="25" customWidth="1"/>
    <col min="1553" max="1553" width="18.85546875" style="25" customWidth="1"/>
    <col min="1554" max="1554" width="2.5703125" style="25" customWidth="1"/>
    <col min="1555" max="1555" width="17.5703125" style="25" customWidth="1"/>
    <col min="1556" max="1556" width="2.5703125" style="25" customWidth="1"/>
    <col min="1557" max="1557" width="18.140625" style="25" customWidth="1"/>
    <col min="1558" max="1558" width="2.5703125" style="25" customWidth="1"/>
    <col min="1559" max="1559" width="16.5703125" style="25" customWidth="1"/>
    <col min="1560" max="1560" width="2.5703125" style="25" customWidth="1"/>
    <col min="1561" max="1561" width="16.140625" style="25" bestFit="1" customWidth="1"/>
    <col min="1562" max="1562" width="3.42578125" style="25" customWidth="1"/>
    <col min="1563" max="1563" width="5.5703125" style="25" customWidth="1"/>
    <col min="1564" max="1564" width="45.140625" style="25" customWidth="1"/>
    <col min="1565" max="1565" width="3.85546875" style="25" customWidth="1"/>
    <col min="1566" max="1566" width="19.42578125" style="25" customWidth="1"/>
    <col min="1567" max="1567" width="3" style="25" customWidth="1"/>
    <col min="1568" max="1568" width="18.5703125" style="25" customWidth="1"/>
    <col min="1569" max="1569" width="3.42578125" style="25" customWidth="1"/>
    <col min="1570" max="1570" width="15.140625" style="25" bestFit="1" customWidth="1"/>
    <col min="1571" max="1571" width="4.42578125" style="25" customWidth="1"/>
    <col min="1572" max="1572" width="17" style="25" customWidth="1"/>
    <col min="1573" max="1573" width="3.42578125" style="25" customWidth="1"/>
    <col min="1574" max="1574" width="16.42578125" style="25" customWidth="1"/>
    <col min="1575" max="1575" width="3.5703125" style="25" customWidth="1"/>
    <col min="1576" max="1576" width="14.85546875" style="25" bestFit="1" customWidth="1"/>
    <col min="1577" max="1577" width="3.5703125" style="25" customWidth="1"/>
    <col min="1578" max="1578" width="18.42578125" style="25" customWidth="1"/>
    <col min="1579" max="1579" width="4.42578125" style="25" customWidth="1"/>
    <col min="1580" max="1580" width="16.140625" style="25" bestFit="1" customWidth="1"/>
    <col min="1581" max="1581" width="2.5703125" style="25" bestFit="1" customWidth="1"/>
    <col min="1582" max="1582" width="21.5703125" style="25" customWidth="1"/>
    <col min="1583" max="1583" width="2.5703125" style="25" bestFit="1" customWidth="1"/>
    <col min="1584" max="1584" width="16.5703125" style="25" bestFit="1" customWidth="1"/>
    <col min="1585" max="1585" width="2.5703125" style="25" bestFit="1" customWidth="1"/>
    <col min="1586" max="1586" width="18" style="25" customWidth="1"/>
    <col min="1587" max="1587" width="3.85546875" style="25" customWidth="1"/>
    <col min="1588" max="1588" width="16.140625" style="25" bestFit="1" customWidth="1"/>
    <col min="1589" max="1589" width="3" style="25" customWidth="1"/>
    <col min="1590" max="1590" width="4.5703125" style="25" customWidth="1"/>
    <col min="1591" max="1792" width="8.85546875" style="25"/>
    <col min="1793" max="1793" width="43.42578125" style="25" customWidth="1"/>
    <col min="1794" max="1794" width="3.85546875" style="25" customWidth="1"/>
    <col min="1795" max="1795" width="18" style="25" customWidth="1"/>
    <col min="1796" max="1796" width="2.85546875" style="25" customWidth="1"/>
    <col min="1797" max="1797" width="18.42578125" style="25" customWidth="1"/>
    <col min="1798" max="1798" width="3.42578125" style="25" customWidth="1"/>
    <col min="1799" max="1799" width="14.85546875" style="25" customWidth="1"/>
    <col min="1800" max="1800" width="3.42578125" style="25" customWidth="1"/>
    <col min="1801" max="1801" width="16.42578125" style="25" customWidth="1"/>
    <col min="1802" max="1802" width="3.42578125" style="25" customWidth="1"/>
    <col min="1803" max="1803" width="16.42578125" style="25" customWidth="1"/>
    <col min="1804" max="1804" width="2.5703125" style="25" customWidth="1"/>
    <col min="1805" max="1805" width="15.5703125" style="25" customWidth="1"/>
    <col min="1806" max="1806" width="3" style="25" customWidth="1"/>
    <col min="1807" max="1807" width="17.85546875" style="25" customWidth="1"/>
    <col min="1808" max="1808" width="2.5703125" style="25" customWidth="1"/>
    <col min="1809" max="1809" width="18.85546875" style="25" customWidth="1"/>
    <col min="1810" max="1810" width="2.5703125" style="25" customWidth="1"/>
    <col min="1811" max="1811" width="17.5703125" style="25" customWidth="1"/>
    <col min="1812" max="1812" width="2.5703125" style="25" customWidth="1"/>
    <col min="1813" max="1813" width="18.140625" style="25" customWidth="1"/>
    <col min="1814" max="1814" width="2.5703125" style="25" customWidth="1"/>
    <col min="1815" max="1815" width="16.5703125" style="25" customWidth="1"/>
    <col min="1816" max="1816" width="2.5703125" style="25" customWidth="1"/>
    <col min="1817" max="1817" width="16.140625" style="25" bestFit="1" customWidth="1"/>
    <col min="1818" max="1818" width="3.42578125" style="25" customWidth="1"/>
    <col min="1819" max="1819" width="5.5703125" style="25" customWidth="1"/>
    <col min="1820" max="1820" width="45.140625" style="25" customWidth="1"/>
    <col min="1821" max="1821" width="3.85546875" style="25" customWidth="1"/>
    <col min="1822" max="1822" width="19.42578125" style="25" customWidth="1"/>
    <col min="1823" max="1823" width="3" style="25" customWidth="1"/>
    <col min="1824" max="1824" width="18.5703125" style="25" customWidth="1"/>
    <col min="1825" max="1825" width="3.42578125" style="25" customWidth="1"/>
    <col min="1826" max="1826" width="15.140625" style="25" bestFit="1" customWidth="1"/>
    <col min="1827" max="1827" width="4.42578125" style="25" customWidth="1"/>
    <col min="1828" max="1828" width="17" style="25" customWidth="1"/>
    <col min="1829" max="1829" width="3.42578125" style="25" customWidth="1"/>
    <col min="1830" max="1830" width="16.42578125" style="25" customWidth="1"/>
    <col min="1831" max="1831" width="3.5703125" style="25" customWidth="1"/>
    <col min="1832" max="1832" width="14.85546875" style="25" bestFit="1" customWidth="1"/>
    <col min="1833" max="1833" width="3.5703125" style="25" customWidth="1"/>
    <col min="1834" max="1834" width="18.42578125" style="25" customWidth="1"/>
    <col min="1835" max="1835" width="4.42578125" style="25" customWidth="1"/>
    <col min="1836" max="1836" width="16.140625" style="25" bestFit="1" customWidth="1"/>
    <col min="1837" max="1837" width="2.5703125" style="25" bestFit="1" customWidth="1"/>
    <col min="1838" max="1838" width="21.5703125" style="25" customWidth="1"/>
    <col min="1839" max="1839" width="2.5703125" style="25" bestFit="1" customWidth="1"/>
    <col min="1840" max="1840" width="16.5703125" style="25" bestFit="1" customWidth="1"/>
    <col min="1841" max="1841" width="2.5703125" style="25" bestFit="1" customWidth="1"/>
    <col min="1842" max="1842" width="18" style="25" customWidth="1"/>
    <col min="1843" max="1843" width="3.85546875" style="25" customWidth="1"/>
    <col min="1844" max="1844" width="16.140625" style="25" bestFit="1" customWidth="1"/>
    <col min="1845" max="1845" width="3" style="25" customWidth="1"/>
    <col min="1846" max="1846" width="4.5703125" style="25" customWidth="1"/>
    <col min="1847" max="2048" width="8.85546875" style="25"/>
    <col min="2049" max="2049" width="43.42578125" style="25" customWidth="1"/>
    <col min="2050" max="2050" width="3.85546875" style="25" customWidth="1"/>
    <col min="2051" max="2051" width="18" style="25" customWidth="1"/>
    <col min="2052" max="2052" width="2.85546875" style="25" customWidth="1"/>
    <col min="2053" max="2053" width="18.42578125" style="25" customWidth="1"/>
    <col min="2054" max="2054" width="3.42578125" style="25" customWidth="1"/>
    <col min="2055" max="2055" width="14.85546875" style="25" customWidth="1"/>
    <col min="2056" max="2056" width="3.42578125" style="25" customWidth="1"/>
    <col min="2057" max="2057" width="16.42578125" style="25" customWidth="1"/>
    <col min="2058" max="2058" width="3.42578125" style="25" customWidth="1"/>
    <col min="2059" max="2059" width="16.42578125" style="25" customWidth="1"/>
    <col min="2060" max="2060" width="2.5703125" style="25" customWidth="1"/>
    <col min="2061" max="2061" width="15.5703125" style="25" customWidth="1"/>
    <col min="2062" max="2062" width="3" style="25" customWidth="1"/>
    <col min="2063" max="2063" width="17.85546875" style="25" customWidth="1"/>
    <col min="2064" max="2064" width="2.5703125" style="25" customWidth="1"/>
    <col min="2065" max="2065" width="18.85546875" style="25" customWidth="1"/>
    <col min="2066" max="2066" width="2.5703125" style="25" customWidth="1"/>
    <col min="2067" max="2067" width="17.5703125" style="25" customWidth="1"/>
    <col min="2068" max="2068" width="2.5703125" style="25" customWidth="1"/>
    <col min="2069" max="2069" width="18.140625" style="25" customWidth="1"/>
    <col min="2070" max="2070" width="2.5703125" style="25" customWidth="1"/>
    <col min="2071" max="2071" width="16.5703125" style="25" customWidth="1"/>
    <col min="2072" max="2072" width="2.5703125" style="25" customWidth="1"/>
    <col min="2073" max="2073" width="16.140625" style="25" bestFit="1" customWidth="1"/>
    <col min="2074" max="2074" width="3.42578125" style="25" customWidth="1"/>
    <col min="2075" max="2075" width="5.5703125" style="25" customWidth="1"/>
    <col min="2076" max="2076" width="45.140625" style="25" customWidth="1"/>
    <col min="2077" max="2077" width="3.85546875" style="25" customWidth="1"/>
    <col min="2078" max="2078" width="19.42578125" style="25" customWidth="1"/>
    <col min="2079" max="2079" width="3" style="25" customWidth="1"/>
    <col min="2080" max="2080" width="18.5703125" style="25" customWidth="1"/>
    <col min="2081" max="2081" width="3.42578125" style="25" customWidth="1"/>
    <col min="2082" max="2082" width="15.140625" style="25" bestFit="1" customWidth="1"/>
    <col min="2083" max="2083" width="4.42578125" style="25" customWidth="1"/>
    <col min="2084" max="2084" width="17" style="25" customWidth="1"/>
    <col min="2085" max="2085" width="3.42578125" style="25" customWidth="1"/>
    <col min="2086" max="2086" width="16.42578125" style="25" customWidth="1"/>
    <col min="2087" max="2087" width="3.5703125" style="25" customWidth="1"/>
    <col min="2088" max="2088" width="14.85546875" style="25" bestFit="1" customWidth="1"/>
    <col min="2089" max="2089" width="3.5703125" style="25" customWidth="1"/>
    <col min="2090" max="2090" width="18.42578125" style="25" customWidth="1"/>
    <col min="2091" max="2091" width="4.42578125" style="25" customWidth="1"/>
    <col min="2092" max="2092" width="16.140625" style="25" bestFit="1" customWidth="1"/>
    <col min="2093" max="2093" width="2.5703125" style="25" bestFit="1" customWidth="1"/>
    <col min="2094" max="2094" width="21.5703125" style="25" customWidth="1"/>
    <col min="2095" max="2095" width="2.5703125" style="25" bestFit="1" customWidth="1"/>
    <col min="2096" max="2096" width="16.5703125" style="25" bestFit="1" customWidth="1"/>
    <col min="2097" max="2097" width="2.5703125" style="25" bestFit="1" customWidth="1"/>
    <col min="2098" max="2098" width="18" style="25" customWidth="1"/>
    <col min="2099" max="2099" width="3.85546875" style="25" customWidth="1"/>
    <col min="2100" max="2100" width="16.140625" style="25" bestFit="1" customWidth="1"/>
    <col min="2101" max="2101" width="3" style="25" customWidth="1"/>
    <col min="2102" max="2102" width="4.5703125" style="25" customWidth="1"/>
    <col min="2103" max="2304" width="8.85546875" style="25"/>
    <col min="2305" max="2305" width="43.42578125" style="25" customWidth="1"/>
    <col min="2306" max="2306" width="3.85546875" style="25" customWidth="1"/>
    <col min="2307" max="2307" width="18" style="25" customWidth="1"/>
    <col min="2308" max="2308" width="2.85546875" style="25" customWidth="1"/>
    <col min="2309" max="2309" width="18.42578125" style="25" customWidth="1"/>
    <col min="2310" max="2310" width="3.42578125" style="25" customWidth="1"/>
    <col min="2311" max="2311" width="14.85546875" style="25" customWidth="1"/>
    <col min="2312" max="2312" width="3.42578125" style="25" customWidth="1"/>
    <col min="2313" max="2313" width="16.42578125" style="25" customWidth="1"/>
    <col min="2314" max="2314" width="3.42578125" style="25" customWidth="1"/>
    <col min="2315" max="2315" width="16.42578125" style="25" customWidth="1"/>
    <col min="2316" max="2316" width="2.5703125" style="25" customWidth="1"/>
    <col min="2317" max="2317" width="15.5703125" style="25" customWidth="1"/>
    <col min="2318" max="2318" width="3" style="25" customWidth="1"/>
    <col min="2319" max="2319" width="17.85546875" style="25" customWidth="1"/>
    <col min="2320" max="2320" width="2.5703125" style="25" customWidth="1"/>
    <col min="2321" max="2321" width="18.85546875" style="25" customWidth="1"/>
    <col min="2322" max="2322" width="2.5703125" style="25" customWidth="1"/>
    <col min="2323" max="2323" width="17.5703125" style="25" customWidth="1"/>
    <col min="2324" max="2324" width="2.5703125" style="25" customWidth="1"/>
    <col min="2325" max="2325" width="18.140625" style="25" customWidth="1"/>
    <col min="2326" max="2326" width="2.5703125" style="25" customWidth="1"/>
    <col min="2327" max="2327" width="16.5703125" style="25" customWidth="1"/>
    <col min="2328" max="2328" width="2.5703125" style="25" customWidth="1"/>
    <col min="2329" max="2329" width="16.140625" style="25" bestFit="1" customWidth="1"/>
    <col min="2330" max="2330" width="3.42578125" style="25" customWidth="1"/>
    <col min="2331" max="2331" width="5.5703125" style="25" customWidth="1"/>
    <col min="2332" max="2332" width="45.140625" style="25" customWidth="1"/>
    <col min="2333" max="2333" width="3.85546875" style="25" customWidth="1"/>
    <col min="2334" max="2334" width="19.42578125" style="25" customWidth="1"/>
    <col min="2335" max="2335" width="3" style="25" customWidth="1"/>
    <col min="2336" max="2336" width="18.5703125" style="25" customWidth="1"/>
    <col min="2337" max="2337" width="3.42578125" style="25" customWidth="1"/>
    <col min="2338" max="2338" width="15.140625" style="25" bestFit="1" customWidth="1"/>
    <col min="2339" max="2339" width="4.42578125" style="25" customWidth="1"/>
    <col min="2340" max="2340" width="17" style="25" customWidth="1"/>
    <col min="2341" max="2341" width="3.42578125" style="25" customWidth="1"/>
    <col min="2342" max="2342" width="16.42578125" style="25" customWidth="1"/>
    <col min="2343" max="2343" width="3.5703125" style="25" customWidth="1"/>
    <col min="2344" max="2344" width="14.85546875" style="25" bestFit="1" customWidth="1"/>
    <col min="2345" max="2345" width="3.5703125" style="25" customWidth="1"/>
    <col min="2346" max="2346" width="18.42578125" style="25" customWidth="1"/>
    <col min="2347" max="2347" width="4.42578125" style="25" customWidth="1"/>
    <col min="2348" max="2348" width="16.140625" style="25" bestFit="1" customWidth="1"/>
    <col min="2349" max="2349" width="2.5703125" style="25" bestFit="1" customWidth="1"/>
    <col min="2350" max="2350" width="21.5703125" style="25" customWidth="1"/>
    <col min="2351" max="2351" width="2.5703125" style="25" bestFit="1" customWidth="1"/>
    <col min="2352" max="2352" width="16.5703125" style="25" bestFit="1" customWidth="1"/>
    <col min="2353" max="2353" width="2.5703125" style="25" bestFit="1" customWidth="1"/>
    <col min="2354" max="2354" width="18" style="25" customWidth="1"/>
    <col min="2355" max="2355" width="3.85546875" style="25" customWidth="1"/>
    <col min="2356" max="2356" width="16.140625" style="25" bestFit="1" customWidth="1"/>
    <col min="2357" max="2357" width="3" style="25" customWidth="1"/>
    <col min="2358" max="2358" width="4.5703125" style="25" customWidth="1"/>
    <col min="2359" max="2560" width="8.85546875" style="25"/>
    <col min="2561" max="2561" width="43.42578125" style="25" customWidth="1"/>
    <col min="2562" max="2562" width="3.85546875" style="25" customWidth="1"/>
    <col min="2563" max="2563" width="18" style="25" customWidth="1"/>
    <col min="2564" max="2564" width="2.85546875" style="25" customWidth="1"/>
    <col min="2565" max="2565" width="18.42578125" style="25" customWidth="1"/>
    <col min="2566" max="2566" width="3.42578125" style="25" customWidth="1"/>
    <col min="2567" max="2567" width="14.85546875" style="25" customWidth="1"/>
    <col min="2568" max="2568" width="3.42578125" style="25" customWidth="1"/>
    <col min="2569" max="2569" width="16.42578125" style="25" customWidth="1"/>
    <col min="2570" max="2570" width="3.42578125" style="25" customWidth="1"/>
    <col min="2571" max="2571" width="16.42578125" style="25" customWidth="1"/>
    <col min="2572" max="2572" width="2.5703125" style="25" customWidth="1"/>
    <col min="2573" max="2573" width="15.5703125" style="25" customWidth="1"/>
    <col min="2574" max="2574" width="3" style="25" customWidth="1"/>
    <col min="2575" max="2575" width="17.85546875" style="25" customWidth="1"/>
    <col min="2576" max="2576" width="2.5703125" style="25" customWidth="1"/>
    <col min="2577" max="2577" width="18.85546875" style="25" customWidth="1"/>
    <col min="2578" max="2578" width="2.5703125" style="25" customWidth="1"/>
    <col min="2579" max="2579" width="17.5703125" style="25" customWidth="1"/>
    <col min="2580" max="2580" width="2.5703125" style="25" customWidth="1"/>
    <col min="2581" max="2581" width="18.140625" style="25" customWidth="1"/>
    <col min="2582" max="2582" width="2.5703125" style="25" customWidth="1"/>
    <col min="2583" max="2583" width="16.5703125" style="25" customWidth="1"/>
    <col min="2584" max="2584" width="2.5703125" style="25" customWidth="1"/>
    <col min="2585" max="2585" width="16.140625" style="25" bestFit="1" customWidth="1"/>
    <col min="2586" max="2586" width="3.42578125" style="25" customWidth="1"/>
    <col min="2587" max="2587" width="5.5703125" style="25" customWidth="1"/>
    <col min="2588" max="2588" width="45.140625" style="25" customWidth="1"/>
    <col min="2589" max="2589" width="3.85546875" style="25" customWidth="1"/>
    <col min="2590" max="2590" width="19.42578125" style="25" customWidth="1"/>
    <col min="2591" max="2591" width="3" style="25" customWidth="1"/>
    <col min="2592" max="2592" width="18.5703125" style="25" customWidth="1"/>
    <col min="2593" max="2593" width="3.42578125" style="25" customWidth="1"/>
    <col min="2594" max="2594" width="15.140625" style="25" bestFit="1" customWidth="1"/>
    <col min="2595" max="2595" width="4.42578125" style="25" customWidth="1"/>
    <col min="2596" max="2596" width="17" style="25" customWidth="1"/>
    <col min="2597" max="2597" width="3.42578125" style="25" customWidth="1"/>
    <col min="2598" max="2598" width="16.42578125" style="25" customWidth="1"/>
    <col min="2599" max="2599" width="3.5703125" style="25" customWidth="1"/>
    <col min="2600" max="2600" width="14.85546875" style="25" bestFit="1" customWidth="1"/>
    <col min="2601" max="2601" width="3.5703125" style="25" customWidth="1"/>
    <col min="2602" max="2602" width="18.42578125" style="25" customWidth="1"/>
    <col min="2603" max="2603" width="4.42578125" style="25" customWidth="1"/>
    <col min="2604" max="2604" width="16.140625" style="25" bestFit="1" customWidth="1"/>
    <col min="2605" max="2605" width="2.5703125" style="25" bestFit="1" customWidth="1"/>
    <col min="2606" max="2606" width="21.5703125" style="25" customWidth="1"/>
    <col min="2607" max="2607" width="2.5703125" style="25" bestFit="1" customWidth="1"/>
    <col min="2608" max="2608" width="16.5703125" style="25" bestFit="1" customWidth="1"/>
    <col min="2609" max="2609" width="2.5703125" style="25" bestFit="1" customWidth="1"/>
    <col min="2610" max="2610" width="18" style="25" customWidth="1"/>
    <col min="2611" max="2611" width="3.85546875" style="25" customWidth="1"/>
    <col min="2612" max="2612" width="16.140625" style="25" bestFit="1" customWidth="1"/>
    <col min="2613" max="2613" width="3" style="25" customWidth="1"/>
    <col min="2614" max="2614" width="4.5703125" style="25" customWidth="1"/>
    <col min="2615" max="2816" width="8.85546875" style="25"/>
    <col min="2817" max="2817" width="43.42578125" style="25" customWidth="1"/>
    <col min="2818" max="2818" width="3.85546875" style="25" customWidth="1"/>
    <col min="2819" max="2819" width="18" style="25" customWidth="1"/>
    <col min="2820" max="2820" width="2.85546875" style="25" customWidth="1"/>
    <col min="2821" max="2821" width="18.42578125" style="25" customWidth="1"/>
    <col min="2822" max="2822" width="3.42578125" style="25" customWidth="1"/>
    <col min="2823" max="2823" width="14.85546875" style="25" customWidth="1"/>
    <col min="2824" max="2824" width="3.42578125" style="25" customWidth="1"/>
    <col min="2825" max="2825" width="16.42578125" style="25" customWidth="1"/>
    <col min="2826" max="2826" width="3.42578125" style="25" customWidth="1"/>
    <col min="2827" max="2827" width="16.42578125" style="25" customWidth="1"/>
    <col min="2828" max="2828" width="2.5703125" style="25" customWidth="1"/>
    <col min="2829" max="2829" width="15.5703125" style="25" customWidth="1"/>
    <col min="2830" max="2830" width="3" style="25" customWidth="1"/>
    <col min="2831" max="2831" width="17.85546875" style="25" customWidth="1"/>
    <col min="2832" max="2832" width="2.5703125" style="25" customWidth="1"/>
    <col min="2833" max="2833" width="18.85546875" style="25" customWidth="1"/>
    <col min="2834" max="2834" width="2.5703125" style="25" customWidth="1"/>
    <col min="2835" max="2835" width="17.5703125" style="25" customWidth="1"/>
    <col min="2836" max="2836" width="2.5703125" style="25" customWidth="1"/>
    <col min="2837" max="2837" width="18.140625" style="25" customWidth="1"/>
    <col min="2838" max="2838" width="2.5703125" style="25" customWidth="1"/>
    <col min="2839" max="2839" width="16.5703125" style="25" customWidth="1"/>
    <col min="2840" max="2840" width="2.5703125" style="25" customWidth="1"/>
    <col min="2841" max="2841" width="16.140625" style="25" bestFit="1" customWidth="1"/>
    <col min="2842" max="2842" width="3.42578125" style="25" customWidth="1"/>
    <col min="2843" max="2843" width="5.5703125" style="25" customWidth="1"/>
    <col min="2844" max="2844" width="45.140625" style="25" customWidth="1"/>
    <col min="2845" max="2845" width="3.85546875" style="25" customWidth="1"/>
    <col min="2846" max="2846" width="19.42578125" style="25" customWidth="1"/>
    <col min="2847" max="2847" width="3" style="25" customWidth="1"/>
    <col min="2848" max="2848" width="18.5703125" style="25" customWidth="1"/>
    <col min="2849" max="2849" width="3.42578125" style="25" customWidth="1"/>
    <col min="2850" max="2850" width="15.140625" style="25" bestFit="1" customWidth="1"/>
    <col min="2851" max="2851" width="4.42578125" style="25" customWidth="1"/>
    <col min="2852" max="2852" width="17" style="25" customWidth="1"/>
    <col min="2853" max="2853" width="3.42578125" style="25" customWidth="1"/>
    <col min="2854" max="2854" width="16.42578125" style="25" customWidth="1"/>
    <col min="2855" max="2855" width="3.5703125" style="25" customWidth="1"/>
    <col min="2856" max="2856" width="14.85546875" style="25" bestFit="1" customWidth="1"/>
    <col min="2857" max="2857" width="3.5703125" style="25" customWidth="1"/>
    <col min="2858" max="2858" width="18.42578125" style="25" customWidth="1"/>
    <col min="2859" max="2859" width="4.42578125" style="25" customWidth="1"/>
    <col min="2860" max="2860" width="16.140625" style="25" bestFit="1" customWidth="1"/>
    <col min="2861" max="2861" width="2.5703125" style="25" bestFit="1" customWidth="1"/>
    <col min="2862" max="2862" width="21.5703125" style="25" customWidth="1"/>
    <col min="2863" max="2863" width="2.5703125" style="25" bestFit="1" customWidth="1"/>
    <col min="2864" max="2864" width="16.5703125" style="25" bestFit="1" customWidth="1"/>
    <col min="2865" max="2865" width="2.5703125" style="25" bestFit="1" customWidth="1"/>
    <col min="2866" max="2866" width="18" style="25" customWidth="1"/>
    <col min="2867" max="2867" width="3.85546875" style="25" customWidth="1"/>
    <col min="2868" max="2868" width="16.140625" style="25" bestFit="1" customWidth="1"/>
    <col min="2869" max="2869" width="3" style="25" customWidth="1"/>
    <col min="2870" max="2870" width="4.5703125" style="25" customWidth="1"/>
    <col min="2871" max="3072" width="8.85546875" style="25"/>
    <col min="3073" max="3073" width="43.42578125" style="25" customWidth="1"/>
    <col min="3074" max="3074" width="3.85546875" style="25" customWidth="1"/>
    <col min="3075" max="3075" width="18" style="25" customWidth="1"/>
    <col min="3076" max="3076" width="2.85546875" style="25" customWidth="1"/>
    <col min="3077" max="3077" width="18.42578125" style="25" customWidth="1"/>
    <col min="3078" max="3078" width="3.42578125" style="25" customWidth="1"/>
    <col min="3079" max="3079" width="14.85546875" style="25" customWidth="1"/>
    <col min="3080" max="3080" width="3.42578125" style="25" customWidth="1"/>
    <col min="3081" max="3081" width="16.42578125" style="25" customWidth="1"/>
    <col min="3082" max="3082" width="3.42578125" style="25" customWidth="1"/>
    <col min="3083" max="3083" width="16.42578125" style="25" customWidth="1"/>
    <col min="3084" max="3084" width="2.5703125" style="25" customWidth="1"/>
    <col min="3085" max="3085" width="15.5703125" style="25" customWidth="1"/>
    <col min="3086" max="3086" width="3" style="25" customWidth="1"/>
    <col min="3087" max="3087" width="17.85546875" style="25" customWidth="1"/>
    <col min="3088" max="3088" width="2.5703125" style="25" customWidth="1"/>
    <col min="3089" max="3089" width="18.85546875" style="25" customWidth="1"/>
    <col min="3090" max="3090" width="2.5703125" style="25" customWidth="1"/>
    <col min="3091" max="3091" width="17.5703125" style="25" customWidth="1"/>
    <col min="3092" max="3092" width="2.5703125" style="25" customWidth="1"/>
    <col min="3093" max="3093" width="18.140625" style="25" customWidth="1"/>
    <col min="3094" max="3094" width="2.5703125" style="25" customWidth="1"/>
    <col min="3095" max="3095" width="16.5703125" style="25" customWidth="1"/>
    <col min="3096" max="3096" width="2.5703125" style="25" customWidth="1"/>
    <col min="3097" max="3097" width="16.140625" style="25" bestFit="1" customWidth="1"/>
    <col min="3098" max="3098" width="3.42578125" style="25" customWidth="1"/>
    <col min="3099" max="3099" width="5.5703125" style="25" customWidth="1"/>
    <col min="3100" max="3100" width="45.140625" style="25" customWidth="1"/>
    <col min="3101" max="3101" width="3.85546875" style="25" customWidth="1"/>
    <col min="3102" max="3102" width="19.42578125" style="25" customWidth="1"/>
    <col min="3103" max="3103" width="3" style="25" customWidth="1"/>
    <col min="3104" max="3104" width="18.5703125" style="25" customWidth="1"/>
    <col min="3105" max="3105" width="3.42578125" style="25" customWidth="1"/>
    <col min="3106" max="3106" width="15.140625" style="25" bestFit="1" customWidth="1"/>
    <col min="3107" max="3107" width="4.42578125" style="25" customWidth="1"/>
    <col min="3108" max="3108" width="17" style="25" customWidth="1"/>
    <col min="3109" max="3109" width="3.42578125" style="25" customWidth="1"/>
    <col min="3110" max="3110" width="16.42578125" style="25" customWidth="1"/>
    <col min="3111" max="3111" width="3.5703125" style="25" customWidth="1"/>
    <col min="3112" max="3112" width="14.85546875" style="25" bestFit="1" customWidth="1"/>
    <col min="3113" max="3113" width="3.5703125" style="25" customWidth="1"/>
    <col min="3114" max="3114" width="18.42578125" style="25" customWidth="1"/>
    <col min="3115" max="3115" width="4.42578125" style="25" customWidth="1"/>
    <col min="3116" max="3116" width="16.140625" style="25" bestFit="1" customWidth="1"/>
    <col min="3117" max="3117" width="2.5703125" style="25" bestFit="1" customWidth="1"/>
    <col min="3118" max="3118" width="21.5703125" style="25" customWidth="1"/>
    <col min="3119" max="3119" width="2.5703125" style="25" bestFit="1" customWidth="1"/>
    <col min="3120" max="3120" width="16.5703125" style="25" bestFit="1" customWidth="1"/>
    <col min="3121" max="3121" width="2.5703125" style="25" bestFit="1" customWidth="1"/>
    <col min="3122" max="3122" width="18" style="25" customWidth="1"/>
    <col min="3123" max="3123" width="3.85546875" style="25" customWidth="1"/>
    <col min="3124" max="3124" width="16.140625" style="25" bestFit="1" customWidth="1"/>
    <col min="3125" max="3125" width="3" style="25" customWidth="1"/>
    <col min="3126" max="3126" width="4.5703125" style="25" customWidth="1"/>
    <col min="3127" max="3328" width="8.85546875" style="25"/>
    <col min="3329" max="3329" width="43.42578125" style="25" customWidth="1"/>
    <col min="3330" max="3330" width="3.85546875" style="25" customWidth="1"/>
    <col min="3331" max="3331" width="18" style="25" customWidth="1"/>
    <col min="3332" max="3332" width="2.85546875" style="25" customWidth="1"/>
    <col min="3333" max="3333" width="18.42578125" style="25" customWidth="1"/>
    <col min="3334" max="3334" width="3.42578125" style="25" customWidth="1"/>
    <col min="3335" max="3335" width="14.85546875" style="25" customWidth="1"/>
    <col min="3336" max="3336" width="3.42578125" style="25" customWidth="1"/>
    <col min="3337" max="3337" width="16.42578125" style="25" customWidth="1"/>
    <col min="3338" max="3338" width="3.42578125" style="25" customWidth="1"/>
    <col min="3339" max="3339" width="16.42578125" style="25" customWidth="1"/>
    <col min="3340" max="3340" width="2.5703125" style="25" customWidth="1"/>
    <col min="3341" max="3341" width="15.5703125" style="25" customWidth="1"/>
    <col min="3342" max="3342" width="3" style="25" customWidth="1"/>
    <col min="3343" max="3343" width="17.85546875" style="25" customWidth="1"/>
    <col min="3344" max="3344" width="2.5703125" style="25" customWidth="1"/>
    <col min="3345" max="3345" width="18.85546875" style="25" customWidth="1"/>
    <col min="3346" max="3346" width="2.5703125" style="25" customWidth="1"/>
    <col min="3347" max="3347" width="17.5703125" style="25" customWidth="1"/>
    <col min="3348" max="3348" width="2.5703125" style="25" customWidth="1"/>
    <col min="3349" max="3349" width="18.140625" style="25" customWidth="1"/>
    <col min="3350" max="3350" width="2.5703125" style="25" customWidth="1"/>
    <col min="3351" max="3351" width="16.5703125" style="25" customWidth="1"/>
    <col min="3352" max="3352" width="2.5703125" style="25" customWidth="1"/>
    <col min="3353" max="3353" width="16.140625" style="25" bestFit="1" customWidth="1"/>
    <col min="3354" max="3354" width="3.42578125" style="25" customWidth="1"/>
    <col min="3355" max="3355" width="5.5703125" style="25" customWidth="1"/>
    <col min="3356" max="3356" width="45.140625" style="25" customWidth="1"/>
    <col min="3357" max="3357" width="3.85546875" style="25" customWidth="1"/>
    <col min="3358" max="3358" width="19.42578125" style="25" customWidth="1"/>
    <col min="3359" max="3359" width="3" style="25" customWidth="1"/>
    <col min="3360" max="3360" width="18.5703125" style="25" customWidth="1"/>
    <col min="3361" max="3361" width="3.42578125" style="25" customWidth="1"/>
    <col min="3362" max="3362" width="15.140625" style="25" bestFit="1" customWidth="1"/>
    <col min="3363" max="3363" width="4.42578125" style="25" customWidth="1"/>
    <col min="3364" max="3364" width="17" style="25" customWidth="1"/>
    <col min="3365" max="3365" width="3.42578125" style="25" customWidth="1"/>
    <col min="3366" max="3366" width="16.42578125" style="25" customWidth="1"/>
    <col min="3367" max="3367" width="3.5703125" style="25" customWidth="1"/>
    <col min="3368" max="3368" width="14.85546875" style="25" bestFit="1" customWidth="1"/>
    <col min="3369" max="3369" width="3.5703125" style="25" customWidth="1"/>
    <col min="3370" max="3370" width="18.42578125" style="25" customWidth="1"/>
    <col min="3371" max="3371" width="4.42578125" style="25" customWidth="1"/>
    <col min="3372" max="3372" width="16.140625" style="25" bestFit="1" customWidth="1"/>
    <col min="3373" max="3373" width="2.5703125" style="25" bestFit="1" customWidth="1"/>
    <col min="3374" max="3374" width="21.5703125" style="25" customWidth="1"/>
    <col min="3375" max="3375" width="2.5703125" style="25" bestFit="1" customWidth="1"/>
    <col min="3376" max="3376" width="16.5703125" style="25" bestFit="1" customWidth="1"/>
    <col min="3377" max="3377" width="2.5703125" style="25" bestFit="1" customWidth="1"/>
    <col min="3378" max="3378" width="18" style="25" customWidth="1"/>
    <col min="3379" max="3379" width="3.85546875" style="25" customWidth="1"/>
    <col min="3380" max="3380" width="16.140625" style="25" bestFit="1" customWidth="1"/>
    <col min="3381" max="3381" width="3" style="25" customWidth="1"/>
    <col min="3382" max="3382" width="4.5703125" style="25" customWidth="1"/>
    <col min="3383" max="3584" width="8.85546875" style="25"/>
    <col min="3585" max="3585" width="43.42578125" style="25" customWidth="1"/>
    <col min="3586" max="3586" width="3.85546875" style="25" customWidth="1"/>
    <col min="3587" max="3587" width="18" style="25" customWidth="1"/>
    <col min="3588" max="3588" width="2.85546875" style="25" customWidth="1"/>
    <col min="3589" max="3589" width="18.42578125" style="25" customWidth="1"/>
    <col min="3590" max="3590" width="3.42578125" style="25" customWidth="1"/>
    <col min="3591" max="3591" width="14.85546875" style="25" customWidth="1"/>
    <col min="3592" max="3592" width="3.42578125" style="25" customWidth="1"/>
    <col min="3593" max="3593" width="16.42578125" style="25" customWidth="1"/>
    <col min="3594" max="3594" width="3.42578125" style="25" customWidth="1"/>
    <col min="3595" max="3595" width="16.42578125" style="25" customWidth="1"/>
    <col min="3596" max="3596" width="2.5703125" style="25" customWidth="1"/>
    <col min="3597" max="3597" width="15.5703125" style="25" customWidth="1"/>
    <col min="3598" max="3598" width="3" style="25" customWidth="1"/>
    <col min="3599" max="3599" width="17.85546875" style="25" customWidth="1"/>
    <col min="3600" max="3600" width="2.5703125" style="25" customWidth="1"/>
    <col min="3601" max="3601" width="18.85546875" style="25" customWidth="1"/>
    <col min="3602" max="3602" width="2.5703125" style="25" customWidth="1"/>
    <col min="3603" max="3603" width="17.5703125" style="25" customWidth="1"/>
    <col min="3604" max="3604" width="2.5703125" style="25" customWidth="1"/>
    <col min="3605" max="3605" width="18.140625" style="25" customWidth="1"/>
    <col min="3606" max="3606" width="2.5703125" style="25" customWidth="1"/>
    <col min="3607" max="3607" width="16.5703125" style="25" customWidth="1"/>
    <col min="3608" max="3608" width="2.5703125" style="25" customWidth="1"/>
    <col min="3609" max="3609" width="16.140625" style="25" bestFit="1" customWidth="1"/>
    <col min="3610" max="3610" width="3.42578125" style="25" customWidth="1"/>
    <col min="3611" max="3611" width="5.5703125" style="25" customWidth="1"/>
    <col min="3612" max="3612" width="45.140625" style="25" customWidth="1"/>
    <col min="3613" max="3613" width="3.85546875" style="25" customWidth="1"/>
    <col min="3614" max="3614" width="19.42578125" style="25" customWidth="1"/>
    <col min="3615" max="3615" width="3" style="25" customWidth="1"/>
    <col min="3616" max="3616" width="18.5703125" style="25" customWidth="1"/>
    <col min="3617" max="3617" width="3.42578125" style="25" customWidth="1"/>
    <col min="3618" max="3618" width="15.140625" style="25" bestFit="1" customWidth="1"/>
    <col min="3619" max="3619" width="4.42578125" style="25" customWidth="1"/>
    <col min="3620" max="3620" width="17" style="25" customWidth="1"/>
    <col min="3621" max="3621" width="3.42578125" style="25" customWidth="1"/>
    <col min="3622" max="3622" width="16.42578125" style="25" customWidth="1"/>
    <col min="3623" max="3623" width="3.5703125" style="25" customWidth="1"/>
    <col min="3624" max="3624" width="14.85546875" style="25" bestFit="1" customWidth="1"/>
    <col min="3625" max="3625" width="3.5703125" style="25" customWidth="1"/>
    <col min="3626" max="3626" width="18.42578125" style="25" customWidth="1"/>
    <col min="3627" max="3627" width="4.42578125" style="25" customWidth="1"/>
    <col min="3628" max="3628" width="16.140625" style="25" bestFit="1" customWidth="1"/>
    <col min="3629" max="3629" width="2.5703125" style="25" bestFit="1" customWidth="1"/>
    <col min="3630" max="3630" width="21.5703125" style="25" customWidth="1"/>
    <col min="3631" max="3631" width="2.5703125" style="25" bestFit="1" customWidth="1"/>
    <col min="3632" max="3632" width="16.5703125" style="25" bestFit="1" customWidth="1"/>
    <col min="3633" max="3633" width="2.5703125" style="25" bestFit="1" customWidth="1"/>
    <col min="3634" max="3634" width="18" style="25" customWidth="1"/>
    <col min="3635" max="3635" width="3.85546875" style="25" customWidth="1"/>
    <col min="3636" max="3636" width="16.140625" style="25" bestFit="1" customWidth="1"/>
    <col min="3637" max="3637" width="3" style="25" customWidth="1"/>
    <col min="3638" max="3638" width="4.5703125" style="25" customWidth="1"/>
    <col min="3639" max="3840" width="8.85546875" style="25"/>
    <col min="3841" max="3841" width="43.42578125" style="25" customWidth="1"/>
    <col min="3842" max="3842" width="3.85546875" style="25" customWidth="1"/>
    <col min="3843" max="3843" width="18" style="25" customWidth="1"/>
    <col min="3844" max="3844" width="2.85546875" style="25" customWidth="1"/>
    <col min="3845" max="3845" width="18.42578125" style="25" customWidth="1"/>
    <col min="3846" max="3846" width="3.42578125" style="25" customWidth="1"/>
    <col min="3847" max="3847" width="14.85546875" style="25" customWidth="1"/>
    <col min="3848" max="3848" width="3.42578125" style="25" customWidth="1"/>
    <col min="3849" max="3849" width="16.42578125" style="25" customWidth="1"/>
    <col min="3850" max="3850" width="3.42578125" style="25" customWidth="1"/>
    <col min="3851" max="3851" width="16.42578125" style="25" customWidth="1"/>
    <col min="3852" max="3852" width="2.5703125" style="25" customWidth="1"/>
    <col min="3853" max="3853" width="15.5703125" style="25" customWidth="1"/>
    <col min="3854" max="3854" width="3" style="25" customWidth="1"/>
    <col min="3855" max="3855" width="17.85546875" style="25" customWidth="1"/>
    <col min="3856" max="3856" width="2.5703125" style="25" customWidth="1"/>
    <col min="3857" max="3857" width="18.85546875" style="25" customWidth="1"/>
    <col min="3858" max="3858" width="2.5703125" style="25" customWidth="1"/>
    <col min="3859" max="3859" width="17.5703125" style="25" customWidth="1"/>
    <col min="3860" max="3860" width="2.5703125" style="25" customWidth="1"/>
    <col min="3861" max="3861" width="18.140625" style="25" customWidth="1"/>
    <col min="3862" max="3862" width="2.5703125" style="25" customWidth="1"/>
    <col min="3863" max="3863" width="16.5703125" style="25" customWidth="1"/>
    <col min="3864" max="3864" width="2.5703125" style="25" customWidth="1"/>
    <col min="3865" max="3865" width="16.140625" style="25" bestFit="1" customWidth="1"/>
    <col min="3866" max="3866" width="3.42578125" style="25" customWidth="1"/>
    <col min="3867" max="3867" width="5.5703125" style="25" customWidth="1"/>
    <col min="3868" max="3868" width="45.140625" style="25" customWidth="1"/>
    <col min="3869" max="3869" width="3.85546875" style="25" customWidth="1"/>
    <col min="3870" max="3870" width="19.42578125" style="25" customWidth="1"/>
    <col min="3871" max="3871" width="3" style="25" customWidth="1"/>
    <col min="3872" max="3872" width="18.5703125" style="25" customWidth="1"/>
    <col min="3873" max="3873" width="3.42578125" style="25" customWidth="1"/>
    <col min="3874" max="3874" width="15.140625" style="25" bestFit="1" customWidth="1"/>
    <col min="3875" max="3875" width="4.42578125" style="25" customWidth="1"/>
    <col min="3876" max="3876" width="17" style="25" customWidth="1"/>
    <col min="3877" max="3877" width="3.42578125" style="25" customWidth="1"/>
    <col min="3878" max="3878" width="16.42578125" style="25" customWidth="1"/>
    <col min="3879" max="3879" width="3.5703125" style="25" customWidth="1"/>
    <col min="3880" max="3880" width="14.85546875" style="25" bestFit="1" customWidth="1"/>
    <col min="3881" max="3881" width="3.5703125" style="25" customWidth="1"/>
    <col min="3882" max="3882" width="18.42578125" style="25" customWidth="1"/>
    <col min="3883" max="3883" width="4.42578125" style="25" customWidth="1"/>
    <col min="3884" max="3884" width="16.140625" style="25" bestFit="1" customWidth="1"/>
    <col min="3885" max="3885" width="2.5703125" style="25" bestFit="1" customWidth="1"/>
    <col min="3886" max="3886" width="21.5703125" style="25" customWidth="1"/>
    <col min="3887" max="3887" width="2.5703125" style="25" bestFit="1" customWidth="1"/>
    <col min="3888" max="3888" width="16.5703125" style="25" bestFit="1" customWidth="1"/>
    <col min="3889" max="3889" width="2.5703125" style="25" bestFit="1" customWidth="1"/>
    <col min="3890" max="3890" width="18" style="25" customWidth="1"/>
    <col min="3891" max="3891" width="3.85546875" style="25" customWidth="1"/>
    <col min="3892" max="3892" width="16.140625" style="25" bestFit="1" customWidth="1"/>
    <col min="3893" max="3893" width="3" style="25" customWidth="1"/>
    <col min="3894" max="3894" width="4.5703125" style="25" customWidth="1"/>
    <col min="3895" max="4096" width="8.85546875" style="25"/>
    <col min="4097" max="4097" width="43.42578125" style="25" customWidth="1"/>
    <col min="4098" max="4098" width="3.85546875" style="25" customWidth="1"/>
    <col min="4099" max="4099" width="18" style="25" customWidth="1"/>
    <col min="4100" max="4100" width="2.85546875" style="25" customWidth="1"/>
    <col min="4101" max="4101" width="18.42578125" style="25" customWidth="1"/>
    <col min="4102" max="4102" width="3.42578125" style="25" customWidth="1"/>
    <col min="4103" max="4103" width="14.85546875" style="25" customWidth="1"/>
    <col min="4104" max="4104" width="3.42578125" style="25" customWidth="1"/>
    <col min="4105" max="4105" width="16.42578125" style="25" customWidth="1"/>
    <col min="4106" max="4106" width="3.42578125" style="25" customWidth="1"/>
    <col min="4107" max="4107" width="16.42578125" style="25" customWidth="1"/>
    <col min="4108" max="4108" width="2.5703125" style="25" customWidth="1"/>
    <col min="4109" max="4109" width="15.5703125" style="25" customWidth="1"/>
    <col min="4110" max="4110" width="3" style="25" customWidth="1"/>
    <col min="4111" max="4111" width="17.85546875" style="25" customWidth="1"/>
    <col min="4112" max="4112" width="2.5703125" style="25" customWidth="1"/>
    <col min="4113" max="4113" width="18.85546875" style="25" customWidth="1"/>
    <col min="4114" max="4114" width="2.5703125" style="25" customWidth="1"/>
    <col min="4115" max="4115" width="17.5703125" style="25" customWidth="1"/>
    <col min="4116" max="4116" width="2.5703125" style="25" customWidth="1"/>
    <col min="4117" max="4117" width="18.140625" style="25" customWidth="1"/>
    <col min="4118" max="4118" width="2.5703125" style="25" customWidth="1"/>
    <col min="4119" max="4119" width="16.5703125" style="25" customWidth="1"/>
    <col min="4120" max="4120" width="2.5703125" style="25" customWidth="1"/>
    <col min="4121" max="4121" width="16.140625" style="25" bestFit="1" customWidth="1"/>
    <col min="4122" max="4122" width="3.42578125" style="25" customWidth="1"/>
    <col min="4123" max="4123" width="5.5703125" style="25" customWidth="1"/>
    <col min="4124" max="4124" width="45.140625" style="25" customWidth="1"/>
    <col min="4125" max="4125" width="3.85546875" style="25" customWidth="1"/>
    <col min="4126" max="4126" width="19.42578125" style="25" customWidth="1"/>
    <col min="4127" max="4127" width="3" style="25" customWidth="1"/>
    <col min="4128" max="4128" width="18.5703125" style="25" customWidth="1"/>
    <col min="4129" max="4129" width="3.42578125" style="25" customWidth="1"/>
    <col min="4130" max="4130" width="15.140625" style="25" bestFit="1" customWidth="1"/>
    <col min="4131" max="4131" width="4.42578125" style="25" customWidth="1"/>
    <col min="4132" max="4132" width="17" style="25" customWidth="1"/>
    <col min="4133" max="4133" width="3.42578125" style="25" customWidth="1"/>
    <col min="4134" max="4134" width="16.42578125" style="25" customWidth="1"/>
    <col min="4135" max="4135" width="3.5703125" style="25" customWidth="1"/>
    <col min="4136" max="4136" width="14.85546875" style="25" bestFit="1" customWidth="1"/>
    <col min="4137" max="4137" width="3.5703125" style="25" customWidth="1"/>
    <col min="4138" max="4138" width="18.42578125" style="25" customWidth="1"/>
    <col min="4139" max="4139" width="4.42578125" style="25" customWidth="1"/>
    <col min="4140" max="4140" width="16.140625" style="25" bestFit="1" customWidth="1"/>
    <col min="4141" max="4141" width="2.5703125" style="25" bestFit="1" customWidth="1"/>
    <col min="4142" max="4142" width="21.5703125" style="25" customWidth="1"/>
    <col min="4143" max="4143" width="2.5703125" style="25" bestFit="1" customWidth="1"/>
    <col min="4144" max="4144" width="16.5703125" style="25" bestFit="1" customWidth="1"/>
    <col min="4145" max="4145" width="2.5703125" style="25" bestFit="1" customWidth="1"/>
    <col min="4146" max="4146" width="18" style="25" customWidth="1"/>
    <col min="4147" max="4147" width="3.85546875" style="25" customWidth="1"/>
    <col min="4148" max="4148" width="16.140625" style="25" bestFit="1" customWidth="1"/>
    <col min="4149" max="4149" width="3" style="25" customWidth="1"/>
    <col min="4150" max="4150" width="4.5703125" style="25" customWidth="1"/>
    <col min="4151" max="4352" width="8.85546875" style="25"/>
    <col min="4353" max="4353" width="43.42578125" style="25" customWidth="1"/>
    <col min="4354" max="4354" width="3.85546875" style="25" customWidth="1"/>
    <col min="4355" max="4355" width="18" style="25" customWidth="1"/>
    <col min="4356" max="4356" width="2.85546875" style="25" customWidth="1"/>
    <col min="4357" max="4357" width="18.42578125" style="25" customWidth="1"/>
    <col min="4358" max="4358" width="3.42578125" style="25" customWidth="1"/>
    <col min="4359" max="4359" width="14.85546875" style="25" customWidth="1"/>
    <col min="4360" max="4360" width="3.42578125" style="25" customWidth="1"/>
    <col min="4361" max="4361" width="16.42578125" style="25" customWidth="1"/>
    <col min="4362" max="4362" width="3.42578125" style="25" customWidth="1"/>
    <col min="4363" max="4363" width="16.42578125" style="25" customWidth="1"/>
    <col min="4364" max="4364" width="2.5703125" style="25" customWidth="1"/>
    <col min="4365" max="4365" width="15.5703125" style="25" customWidth="1"/>
    <col min="4366" max="4366" width="3" style="25" customWidth="1"/>
    <col min="4367" max="4367" width="17.85546875" style="25" customWidth="1"/>
    <col min="4368" max="4368" width="2.5703125" style="25" customWidth="1"/>
    <col min="4369" max="4369" width="18.85546875" style="25" customWidth="1"/>
    <col min="4370" max="4370" width="2.5703125" style="25" customWidth="1"/>
    <col min="4371" max="4371" width="17.5703125" style="25" customWidth="1"/>
    <col min="4372" max="4372" width="2.5703125" style="25" customWidth="1"/>
    <col min="4373" max="4373" width="18.140625" style="25" customWidth="1"/>
    <col min="4374" max="4374" width="2.5703125" style="25" customWidth="1"/>
    <col min="4375" max="4375" width="16.5703125" style="25" customWidth="1"/>
    <col min="4376" max="4376" width="2.5703125" style="25" customWidth="1"/>
    <col min="4377" max="4377" width="16.140625" style="25" bestFit="1" customWidth="1"/>
    <col min="4378" max="4378" width="3.42578125" style="25" customWidth="1"/>
    <col min="4379" max="4379" width="5.5703125" style="25" customWidth="1"/>
    <col min="4380" max="4380" width="45.140625" style="25" customWidth="1"/>
    <col min="4381" max="4381" width="3.85546875" style="25" customWidth="1"/>
    <col min="4382" max="4382" width="19.42578125" style="25" customWidth="1"/>
    <col min="4383" max="4383" width="3" style="25" customWidth="1"/>
    <col min="4384" max="4384" width="18.5703125" style="25" customWidth="1"/>
    <col min="4385" max="4385" width="3.42578125" style="25" customWidth="1"/>
    <col min="4386" max="4386" width="15.140625" style="25" bestFit="1" customWidth="1"/>
    <col min="4387" max="4387" width="4.42578125" style="25" customWidth="1"/>
    <col min="4388" max="4388" width="17" style="25" customWidth="1"/>
    <col min="4389" max="4389" width="3.42578125" style="25" customWidth="1"/>
    <col min="4390" max="4390" width="16.42578125" style="25" customWidth="1"/>
    <col min="4391" max="4391" width="3.5703125" style="25" customWidth="1"/>
    <col min="4392" max="4392" width="14.85546875" style="25" bestFit="1" customWidth="1"/>
    <col min="4393" max="4393" width="3.5703125" style="25" customWidth="1"/>
    <col min="4394" max="4394" width="18.42578125" style="25" customWidth="1"/>
    <col min="4395" max="4395" width="4.42578125" style="25" customWidth="1"/>
    <col min="4396" max="4396" width="16.140625" style="25" bestFit="1" customWidth="1"/>
    <col min="4397" max="4397" width="2.5703125" style="25" bestFit="1" customWidth="1"/>
    <col min="4398" max="4398" width="21.5703125" style="25" customWidth="1"/>
    <col min="4399" max="4399" width="2.5703125" style="25" bestFit="1" customWidth="1"/>
    <col min="4400" max="4400" width="16.5703125" style="25" bestFit="1" customWidth="1"/>
    <col min="4401" max="4401" width="2.5703125" style="25" bestFit="1" customWidth="1"/>
    <col min="4402" max="4402" width="18" style="25" customWidth="1"/>
    <col min="4403" max="4403" width="3.85546875" style="25" customWidth="1"/>
    <col min="4404" max="4404" width="16.140625" style="25" bestFit="1" customWidth="1"/>
    <col min="4405" max="4405" width="3" style="25" customWidth="1"/>
    <col min="4406" max="4406" width="4.5703125" style="25" customWidth="1"/>
    <col min="4407" max="4608" width="8.85546875" style="25"/>
    <col min="4609" max="4609" width="43.42578125" style="25" customWidth="1"/>
    <col min="4610" max="4610" width="3.85546875" style="25" customWidth="1"/>
    <col min="4611" max="4611" width="18" style="25" customWidth="1"/>
    <col min="4612" max="4612" width="2.85546875" style="25" customWidth="1"/>
    <col min="4613" max="4613" width="18.42578125" style="25" customWidth="1"/>
    <col min="4614" max="4614" width="3.42578125" style="25" customWidth="1"/>
    <col min="4615" max="4615" width="14.85546875" style="25" customWidth="1"/>
    <col min="4616" max="4616" width="3.42578125" style="25" customWidth="1"/>
    <col min="4617" max="4617" width="16.42578125" style="25" customWidth="1"/>
    <col min="4618" max="4618" width="3.42578125" style="25" customWidth="1"/>
    <col min="4619" max="4619" width="16.42578125" style="25" customWidth="1"/>
    <col min="4620" max="4620" width="2.5703125" style="25" customWidth="1"/>
    <col min="4621" max="4621" width="15.5703125" style="25" customWidth="1"/>
    <col min="4622" max="4622" width="3" style="25" customWidth="1"/>
    <col min="4623" max="4623" width="17.85546875" style="25" customWidth="1"/>
    <col min="4624" max="4624" width="2.5703125" style="25" customWidth="1"/>
    <col min="4625" max="4625" width="18.85546875" style="25" customWidth="1"/>
    <col min="4626" max="4626" width="2.5703125" style="25" customWidth="1"/>
    <col min="4627" max="4627" width="17.5703125" style="25" customWidth="1"/>
    <col min="4628" max="4628" width="2.5703125" style="25" customWidth="1"/>
    <col min="4629" max="4629" width="18.140625" style="25" customWidth="1"/>
    <col min="4630" max="4630" width="2.5703125" style="25" customWidth="1"/>
    <col min="4631" max="4631" width="16.5703125" style="25" customWidth="1"/>
    <col min="4632" max="4632" width="2.5703125" style="25" customWidth="1"/>
    <col min="4633" max="4633" width="16.140625" style="25" bestFit="1" customWidth="1"/>
    <col min="4634" max="4634" width="3.42578125" style="25" customWidth="1"/>
    <col min="4635" max="4635" width="5.5703125" style="25" customWidth="1"/>
    <col min="4636" max="4636" width="45.140625" style="25" customWidth="1"/>
    <col min="4637" max="4637" width="3.85546875" style="25" customWidth="1"/>
    <col min="4638" max="4638" width="19.42578125" style="25" customWidth="1"/>
    <col min="4639" max="4639" width="3" style="25" customWidth="1"/>
    <col min="4640" max="4640" width="18.5703125" style="25" customWidth="1"/>
    <col min="4641" max="4641" width="3.42578125" style="25" customWidth="1"/>
    <col min="4642" max="4642" width="15.140625" style="25" bestFit="1" customWidth="1"/>
    <col min="4643" max="4643" width="4.42578125" style="25" customWidth="1"/>
    <col min="4644" max="4644" width="17" style="25" customWidth="1"/>
    <col min="4645" max="4645" width="3.42578125" style="25" customWidth="1"/>
    <col min="4646" max="4646" width="16.42578125" style="25" customWidth="1"/>
    <col min="4647" max="4647" width="3.5703125" style="25" customWidth="1"/>
    <col min="4648" max="4648" width="14.85546875" style="25" bestFit="1" customWidth="1"/>
    <col min="4649" max="4649" width="3.5703125" style="25" customWidth="1"/>
    <col min="4650" max="4650" width="18.42578125" style="25" customWidth="1"/>
    <col min="4651" max="4651" width="4.42578125" style="25" customWidth="1"/>
    <col min="4652" max="4652" width="16.140625" style="25" bestFit="1" customWidth="1"/>
    <col min="4653" max="4653" width="2.5703125" style="25" bestFit="1" customWidth="1"/>
    <col min="4654" max="4654" width="21.5703125" style="25" customWidth="1"/>
    <col min="4655" max="4655" width="2.5703125" style="25" bestFit="1" customWidth="1"/>
    <col min="4656" max="4656" width="16.5703125" style="25" bestFit="1" customWidth="1"/>
    <col min="4657" max="4657" width="2.5703125" style="25" bestFit="1" customWidth="1"/>
    <col min="4658" max="4658" width="18" style="25" customWidth="1"/>
    <col min="4659" max="4659" width="3.85546875" style="25" customWidth="1"/>
    <col min="4660" max="4660" width="16.140625" style="25" bestFit="1" customWidth="1"/>
    <col min="4661" max="4661" width="3" style="25" customWidth="1"/>
    <col min="4662" max="4662" width="4.5703125" style="25" customWidth="1"/>
    <col min="4663" max="4864" width="8.85546875" style="25"/>
    <col min="4865" max="4865" width="43.42578125" style="25" customWidth="1"/>
    <col min="4866" max="4866" width="3.85546875" style="25" customWidth="1"/>
    <col min="4867" max="4867" width="18" style="25" customWidth="1"/>
    <col min="4868" max="4868" width="2.85546875" style="25" customWidth="1"/>
    <col min="4869" max="4869" width="18.42578125" style="25" customWidth="1"/>
    <col min="4870" max="4870" width="3.42578125" style="25" customWidth="1"/>
    <col min="4871" max="4871" width="14.85546875" style="25" customWidth="1"/>
    <col min="4872" max="4872" width="3.42578125" style="25" customWidth="1"/>
    <col min="4873" max="4873" width="16.42578125" style="25" customWidth="1"/>
    <col min="4874" max="4874" width="3.42578125" style="25" customWidth="1"/>
    <col min="4875" max="4875" width="16.42578125" style="25" customWidth="1"/>
    <col min="4876" max="4876" width="2.5703125" style="25" customWidth="1"/>
    <col min="4877" max="4877" width="15.5703125" style="25" customWidth="1"/>
    <col min="4878" max="4878" width="3" style="25" customWidth="1"/>
    <col min="4879" max="4879" width="17.85546875" style="25" customWidth="1"/>
    <col min="4880" max="4880" width="2.5703125" style="25" customWidth="1"/>
    <col min="4881" max="4881" width="18.85546875" style="25" customWidth="1"/>
    <col min="4882" max="4882" width="2.5703125" style="25" customWidth="1"/>
    <col min="4883" max="4883" width="17.5703125" style="25" customWidth="1"/>
    <col min="4884" max="4884" width="2.5703125" style="25" customWidth="1"/>
    <col min="4885" max="4885" width="18.140625" style="25" customWidth="1"/>
    <col min="4886" max="4886" width="2.5703125" style="25" customWidth="1"/>
    <col min="4887" max="4887" width="16.5703125" style="25" customWidth="1"/>
    <col min="4888" max="4888" width="2.5703125" style="25" customWidth="1"/>
    <col min="4889" max="4889" width="16.140625" style="25" bestFit="1" customWidth="1"/>
    <col min="4890" max="4890" width="3.42578125" style="25" customWidth="1"/>
    <col min="4891" max="4891" width="5.5703125" style="25" customWidth="1"/>
    <col min="4892" max="4892" width="45.140625" style="25" customWidth="1"/>
    <col min="4893" max="4893" width="3.85546875" style="25" customWidth="1"/>
    <col min="4894" max="4894" width="19.42578125" style="25" customWidth="1"/>
    <col min="4895" max="4895" width="3" style="25" customWidth="1"/>
    <col min="4896" max="4896" width="18.5703125" style="25" customWidth="1"/>
    <col min="4897" max="4897" width="3.42578125" style="25" customWidth="1"/>
    <col min="4898" max="4898" width="15.140625" style="25" bestFit="1" customWidth="1"/>
    <col min="4899" max="4899" width="4.42578125" style="25" customWidth="1"/>
    <col min="4900" max="4900" width="17" style="25" customWidth="1"/>
    <col min="4901" max="4901" width="3.42578125" style="25" customWidth="1"/>
    <col min="4902" max="4902" width="16.42578125" style="25" customWidth="1"/>
    <col min="4903" max="4903" width="3.5703125" style="25" customWidth="1"/>
    <col min="4904" max="4904" width="14.85546875" style="25" bestFit="1" customWidth="1"/>
    <col min="4905" max="4905" width="3.5703125" style="25" customWidth="1"/>
    <col min="4906" max="4906" width="18.42578125" style="25" customWidth="1"/>
    <col min="4907" max="4907" width="4.42578125" style="25" customWidth="1"/>
    <col min="4908" max="4908" width="16.140625" style="25" bestFit="1" customWidth="1"/>
    <col min="4909" max="4909" width="2.5703125" style="25" bestFit="1" customWidth="1"/>
    <col min="4910" max="4910" width="21.5703125" style="25" customWidth="1"/>
    <col min="4911" max="4911" width="2.5703125" style="25" bestFit="1" customWidth="1"/>
    <col min="4912" max="4912" width="16.5703125" style="25" bestFit="1" customWidth="1"/>
    <col min="4913" max="4913" width="2.5703125" style="25" bestFit="1" customWidth="1"/>
    <col min="4914" max="4914" width="18" style="25" customWidth="1"/>
    <col min="4915" max="4915" width="3.85546875" style="25" customWidth="1"/>
    <col min="4916" max="4916" width="16.140625" style="25" bestFit="1" customWidth="1"/>
    <col min="4917" max="4917" width="3" style="25" customWidth="1"/>
    <col min="4918" max="4918" width="4.5703125" style="25" customWidth="1"/>
    <col min="4919" max="5120" width="8.85546875" style="25"/>
    <col min="5121" max="5121" width="43.42578125" style="25" customWidth="1"/>
    <col min="5122" max="5122" width="3.85546875" style="25" customWidth="1"/>
    <col min="5123" max="5123" width="18" style="25" customWidth="1"/>
    <col min="5124" max="5124" width="2.85546875" style="25" customWidth="1"/>
    <col min="5125" max="5125" width="18.42578125" style="25" customWidth="1"/>
    <col min="5126" max="5126" width="3.42578125" style="25" customWidth="1"/>
    <col min="5127" max="5127" width="14.85546875" style="25" customWidth="1"/>
    <col min="5128" max="5128" width="3.42578125" style="25" customWidth="1"/>
    <col min="5129" max="5129" width="16.42578125" style="25" customWidth="1"/>
    <col min="5130" max="5130" width="3.42578125" style="25" customWidth="1"/>
    <col min="5131" max="5131" width="16.42578125" style="25" customWidth="1"/>
    <col min="5132" max="5132" width="2.5703125" style="25" customWidth="1"/>
    <col min="5133" max="5133" width="15.5703125" style="25" customWidth="1"/>
    <col min="5134" max="5134" width="3" style="25" customWidth="1"/>
    <col min="5135" max="5135" width="17.85546875" style="25" customWidth="1"/>
    <col min="5136" max="5136" width="2.5703125" style="25" customWidth="1"/>
    <col min="5137" max="5137" width="18.85546875" style="25" customWidth="1"/>
    <col min="5138" max="5138" width="2.5703125" style="25" customWidth="1"/>
    <col min="5139" max="5139" width="17.5703125" style="25" customWidth="1"/>
    <col min="5140" max="5140" width="2.5703125" style="25" customWidth="1"/>
    <col min="5141" max="5141" width="18.140625" style="25" customWidth="1"/>
    <col min="5142" max="5142" width="2.5703125" style="25" customWidth="1"/>
    <col min="5143" max="5143" width="16.5703125" style="25" customWidth="1"/>
    <col min="5144" max="5144" width="2.5703125" style="25" customWidth="1"/>
    <col min="5145" max="5145" width="16.140625" style="25" bestFit="1" customWidth="1"/>
    <col min="5146" max="5146" width="3.42578125" style="25" customWidth="1"/>
    <col min="5147" max="5147" width="5.5703125" style="25" customWidth="1"/>
    <col min="5148" max="5148" width="45.140625" style="25" customWidth="1"/>
    <col min="5149" max="5149" width="3.85546875" style="25" customWidth="1"/>
    <col min="5150" max="5150" width="19.42578125" style="25" customWidth="1"/>
    <col min="5151" max="5151" width="3" style="25" customWidth="1"/>
    <col min="5152" max="5152" width="18.5703125" style="25" customWidth="1"/>
    <col min="5153" max="5153" width="3.42578125" style="25" customWidth="1"/>
    <col min="5154" max="5154" width="15.140625" style="25" bestFit="1" customWidth="1"/>
    <col min="5155" max="5155" width="4.42578125" style="25" customWidth="1"/>
    <col min="5156" max="5156" width="17" style="25" customWidth="1"/>
    <col min="5157" max="5157" width="3.42578125" style="25" customWidth="1"/>
    <col min="5158" max="5158" width="16.42578125" style="25" customWidth="1"/>
    <col min="5159" max="5159" width="3.5703125" style="25" customWidth="1"/>
    <col min="5160" max="5160" width="14.85546875" style="25" bestFit="1" customWidth="1"/>
    <col min="5161" max="5161" width="3.5703125" style="25" customWidth="1"/>
    <col min="5162" max="5162" width="18.42578125" style="25" customWidth="1"/>
    <col min="5163" max="5163" width="4.42578125" style="25" customWidth="1"/>
    <col min="5164" max="5164" width="16.140625" style="25" bestFit="1" customWidth="1"/>
    <col min="5165" max="5165" width="2.5703125" style="25" bestFit="1" customWidth="1"/>
    <col min="5166" max="5166" width="21.5703125" style="25" customWidth="1"/>
    <col min="5167" max="5167" width="2.5703125" style="25" bestFit="1" customWidth="1"/>
    <col min="5168" max="5168" width="16.5703125" style="25" bestFit="1" customWidth="1"/>
    <col min="5169" max="5169" width="2.5703125" style="25" bestFit="1" customWidth="1"/>
    <col min="5170" max="5170" width="18" style="25" customWidth="1"/>
    <col min="5171" max="5171" width="3.85546875" style="25" customWidth="1"/>
    <col min="5172" max="5172" width="16.140625" style="25" bestFit="1" customWidth="1"/>
    <col min="5173" max="5173" width="3" style="25" customWidth="1"/>
    <col min="5174" max="5174" width="4.5703125" style="25" customWidth="1"/>
    <col min="5175" max="5376" width="8.85546875" style="25"/>
    <col min="5377" max="5377" width="43.42578125" style="25" customWidth="1"/>
    <col min="5378" max="5378" width="3.85546875" style="25" customWidth="1"/>
    <col min="5379" max="5379" width="18" style="25" customWidth="1"/>
    <col min="5380" max="5380" width="2.85546875" style="25" customWidth="1"/>
    <col min="5381" max="5381" width="18.42578125" style="25" customWidth="1"/>
    <col min="5382" max="5382" width="3.42578125" style="25" customWidth="1"/>
    <col min="5383" max="5383" width="14.85546875" style="25" customWidth="1"/>
    <col min="5384" max="5384" width="3.42578125" style="25" customWidth="1"/>
    <col min="5385" max="5385" width="16.42578125" style="25" customWidth="1"/>
    <col min="5386" max="5386" width="3.42578125" style="25" customWidth="1"/>
    <col min="5387" max="5387" width="16.42578125" style="25" customWidth="1"/>
    <col min="5388" max="5388" width="2.5703125" style="25" customWidth="1"/>
    <col min="5389" max="5389" width="15.5703125" style="25" customWidth="1"/>
    <col min="5390" max="5390" width="3" style="25" customWidth="1"/>
    <col min="5391" max="5391" width="17.85546875" style="25" customWidth="1"/>
    <col min="5392" max="5392" width="2.5703125" style="25" customWidth="1"/>
    <col min="5393" max="5393" width="18.85546875" style="25" customWidth="1"/>
    <col min="5394" max="5394" width="2.5703125" style="25" customWidth="1"/>
    <col min="5395" max="5395" width="17.5703125" style="25" customWidth="1"/>
    <col min="5396" max="5396" width="2.5703125" style="25" customWidth="1"/>
    <col min="5397" max="5397" width="18.140625" style="25" customWidth="1"/>
    <col min="5398" max="5398" width="2.5703125" style="25" customWidth="1"/>
    <col min="5399" max="5399" width="16.5703125" style="25" customWidth="1"/>
    <col min="5400" max="5400" width="2.5703125" style="25" customWidth="1"/>
    <col min="5401" max="5401" width="16.140625" style="25" bestFit="1" customWidth="1"/>
    <col min="5402" max="5402" width="3.42578125" style="25" customWidth="1"/>
    <col min="5403" max="5403" width="5.5703125" style="25" customWidth="1"/>
    <col min="5404" max="5404" width="45.140625" style="25" customWidth="1"/>
    <col min="5405" max="5405" width="3.85546875" style="25" customWidth="1"/>
    <col min="5406" max="5406" width="19.42578125" style="25" customWidth="1"/>
    <col min="5407" max="5407" width="3" style="25" customWidth="1"/>
    <col min="5408" max="5408" width="18.5703125" style="25" customWidth="1"/>
    <col min="5409" max="5409" width="3.42578125" style="25" customWidth="1"/>
    <col min="5410" max="5410" width="15.140625" style="25" bestFit="1" customWidth="1"/>
    <col min="5411" max="5411" width="4.42578125" style="25" customWidth="1"/>
    <col min="5412" max="5412" width="17" style="25" customWidth="1"/>
    <col min="5413" max="5413" width="3.42578125" style="25" customWidth="1"/>
    <col min="5414" max="5414" width="16.42578125" style="25" customWidth="1"/>
    <col min="5415" max="5415" width="3.5703125" style="25" customWidth="1"/>
    <col min="5416" max="5416" width="14.85546875" style="25" bestFit="1" customWidth="1"/>
    <col min="5417" max="5417" width="3.5703125" style="25" customWidth="1"/>
    <col min="5418" max="5418" width="18.42578125" style="25" customWidth="1"/>
    <col min="5419" max="5419" width="4.42578125" style="25" customWidth="1"/>
    <col min="5420" max="5420" width="16.140625" style="25" bestFit="1" customWidth="1"/>
    <col min="5421" max="5421" width="2.5703125" style="25" bestFit="1" customWidth="1"/>
    <col min="5422" max="5422" width="21.5703125" style="25" customWidth="1"/>
    <col min="5423" max="5423" width="2.5703125" style="25" bestFit="1" customWidth="1"/>
    <col min="5424" max="5424" width="16.5703125" style="25" bestFit="1" customWidth="1"/>
    <col min="5425" max="5425" width="2.5703125" style="25" bestFit="1" customWidth="1"/>
    <col min="5426" max="5426" width="18" style="25" customWidth="1"/>
    <col min="5427" max="5427" width="3.85546875" style="25" customWidth="1"/>
    <col min="5428" max="5428" width="16.140625" style="25" bestFit="1" customWidth="1"/>
    <col min="5429" max="5429" width="3" style="25" customWidth="1"/>
    <col min="5430" max="5430" width="4.5703125" style="25" customWidth="1"/>
    <col min="5431" max="5632" width="8.85546875" style="25"/>
    <col min="5633" max="5633" width="43.42578125" style="25" customWidth="1"/>
    <col min="5634" max="5634" width="3.85546875" style="25" customWidth="1"/>
    <col min="5635" max="5635" width="18" style="25" customWidth="1"/>
    <col min="5636" max="5636" width="2.85546875" style="25" customWidth="1"/>
    <col min="5637" max="5637" width="18.42578125" style="25" customWidth="1"/>
    <col min="5638" max="5638" width="3.42578125" style="25" customWidth="1"/>
    <col min="5639" max="5639" width="14.85546875" style="25" customWidth="1"/>
    <col min="5640" max="5640" width="3.42578125" style="25" customWidth="1"/>
    <col min="5641" max="5641" width="16.42578125" style="25" customWidth="1"/>
    <col min="5642" max="5642" width="3.42578125" style="25" customWidth="1"/>
    <col min="5643" max="5643" width="16.42578125" style="25" customWidth="1"/>
    <col min="5644" max="5644" width="2.5703125" style="25" customWidth="1"/>
    <col min="5645" max="5645" width="15.5703125" style="25" customWidth="1"/>
    <col min="5646" max="5646" width="3" style="25" customWidth="1"/>
    <col min="5647" max="5647" width="17.85546875" style="25" customWidth="1"/>
    <col min="5648" max="5648" width="2.5703125" style="25" customWidth="1"/>
    <col min="5649" max="5649" width="18.85546875" style="25" customWidth="1"/>
    <col min="5650" max="5650" width="2.5703125" style="25" customWidth="1"/>
    <col min="5651" max="5651" width="17.5703125" style="25" customWidth="1"/>
    <col min="5652" max="5652" width="2.5703125" style="25" customWidth="1"/>
    <col min="5653" max="5653" width="18.140625" style="25" customWidth="1"/>
    <col min="5654" max="5654" width="2.5703125" style="25" customWidth="1"/>
    <col min="5655" max="5655" width="16.5703125" style="25" customWidth="1"/>
    <col min="5656" max="5656" width="2.5703125" style="25" customWidth="1"/>
    <col min="5657" max="5657" width="16.140625" style="25" bestFit="1" customWidth="1"/>
    <col min="5658" max="5658" width="3.42578125" style="25" customWidth="1"/>
    <col min="5659" max="5659" width="5.5703125" style="25" customWidth="1"/>
    <col min="5660" max="5660" width="45.140625" style="25" customWidth="1"/>
    <col min="5661" max="5661" width="3.85546875" style="25" customWidth="1"/>
    <col min="5662" max="5662" width="19.42578125" style="25" customWidth="1"/>
    <col min="5663" max="5663" width="3" style="25" customWidth="1"/>
    <col min="5664" max="5664" width="18.5703125" style="25" customWidth="1"/>
    <col min="5665" max="5665" width="3.42578125" style="25" customWidth="1"/>
    <col min="5666" max="5666" width="15.140625" style="25" bestFit="1" customWidth="1"/>
    <col min="5667" max="5667" width="4.42578125" style="25" customWidth="1"/>
    <col min="5668" max="5668" width="17" style="25" customWidth="1"/>
    <col min="5669" max="5669" width="3.42578125" style="25" customWidth="1"/>
    <col min="5670" max="5670" width="16.42578125" style="25" customWidth="1"/>
    <col min="5671" max="5671" width="3.5703125" style="25" customWidth="1"/>
    <col min="5672" max="5672" width="14.85546875" style="25" bestFit="1" customWidth="1"/>
    <col min="5673" max="5673" width="3.5703125" style="25" customWidth="1"/>
    <col min="5674" max="5674" width="18.42578125" style="25" customWidth="1"/>
    <col min="5675" max="5675" width="4.42578125" style="25" customWidth="1"/>
    <col min="5676" max="5676" width="16.140625" style="25" bestFit="1" customWidth="1"/>
    <col min="5677" max="5677" width="2.5703125" style="25" bestFit="1" customWidth="1"/>
    <col min="5678" max="5678" width="21.5703125" style="25" customWidth="1"/>
    <col min="5679" max="5679" width="2.5703125" style="25" bestFit="1" customWidth="1"/>
    <col min="5680" max="5680" width="16.5703125" style="25" bestFit="1" customWidth="1"/>
    <col min="5681" max="5681" width="2.5703125" style="25" bestFit="1" customWidth="1"/>
    <col min="5682" max="5682" width="18" style="25" customWidth="1"/>
    <col min="5683" max="5683" width="3.85546875" style="25" customWidth="1"/>
    <col min="5684" max="5684" width="16.140625" style="25" bestFit="1" customWidth="1"/>
    <col min="5685" max="5685" width="3" style="25" customWidth="1"/>
    <col min="5686" max="5686" width="4.5703125" style="25" customWidth="1"/>
    <col min="5687" max="5888" width="8.85546875" style="25"/>
    <col min="5889" max="5889" width="43.42578125" style="25" customWidth="1"/>
    <col min="5890" max="5890" width="3.85546875" style="25" customWidth="1"/>
    <col min="5891" max="5891" width="18" style="25" customWidth="1"/>
    <col min="5892" max="5892" width="2.85546875" style="25" customWidth="1"/>
    <col min="5893" max="5893" width="18.42578125" style="25" customWidth="1"/>
    <col min="5894" max="5894" width="3.42578125" style="25" customWidth="1"/>
    <col min="5895" max="5895" width="14.85546875" style="25" customWidth="1"/>
    <col min="5896" max="5896" width="3.42578125" style="25" customWidth="1"/>
    <col min="5897" max="5897" width="16.42578125" style="25" customWidth="1"/>
    <col min="5898" max="5898" width="3.42578125" style="25" customWidth="1"/>
    <col min="5899" max="5899" width="16.42578125" style="25" customWidth="1"/>
    <col min="5900" max="5900" width="2.5703125" style="25" customWidth="1"/>
    <col min="5901" max="5901" width="15.5703125" style="25" customWidth="1"/>
    <col min="5902" max="5902" width="3" style="25" customWidth="1"/>
    <col min="5903" max="5903" width="17.85546875" style="25" customWidth="1"/>
    <col min="5904" max="5904" width="2.5703125" style="25" customWidth="1"/>
    <col min="5905" max="5905" width="18.85546875" style="25" customWidth="1"/>
    <col min="5906" max="5906" width="2.5703125" style="25" customWidth="1"/>
    <col min="5907" max="5907" width="17.5703125" style="25" customWidth="1"/>
    <col min="5908" max="5908" width="2.5703125" style="25" customWidth="1"/>
    <col min="5909" max="5909" width="18.140625" style="25" customWidth="1"/>
    <col min="5910" max="5910" width="2.5703125" style="25" customWidth="1"/>
    <col min="5911" max="5911" width="16.5703125" style="25" customWidth="1"/>
    <col min="5912" max="5912" width="2.5703125" style="25" customWidth="1"/>
    <col min="5913" max="5913" width="16.140625" style="25" bestFit="1" customWidth="1"/>
    <col min="5914" max="5914" width="3.42578125" style="25" customWidth="1"/>
    <col min="5915" max="5915" width="5.5703125" style="25" customWidth="1"/>
    <col min="5916" max="5916" width="45.140625" style="25" customWidth="1"/>
    <col min="5917" max="5917" width="3.85546875" style="25" customWidth="1"/>
    <col min="5918" max="5918" width="19.42578125" style="25" customWidth="1"/>
    <col min="5919" max="5919" width="3" style="25" customWidth="1"/>
    <col min="5920" max="5920" width="18.5703125" style="25" customWidth="1"/>
    <col min="5921" max="5921" width="3.42578125" style="25" customWidth="1"/>
    <col min="5922" max="5922" width="15.140625" style="25" bestFit="1" customWidth="1"/>
    <col min="5923" max="5923" width="4.42578125" style="25" customWidth="1"/>
    <col min="5924" max="5924" width="17" style="25" customWidth="1"/>
    <col min="5925" max="5925" width="3.42578125" style="25" customWidth="1"/>
    <col min="5926" max="5926" width="16.42578125" style="25" customWidth="1"/>
    <col min="5927" max="5927" width="3.5703125" style="25" customWidth="1"/>
    <col min="5928" max="5928" width="14.85546875" style="25" bestFit="1" customWidth="1"/>
    <col min="5929" max="5929" width="3.5703125" style="25" customWidth="1"/>
    <col min="5930" max="5930" width="18.42578125" style="25" customWidth="1"/>
    <col min="5931" max="5931" width="4.42578125" style="25" customWidth="1"/>
    <col min="5932" max="5932" width="16.140625" style="25" bestFit="1" customWidth="1"/>
    <col min="5933" max="5933" width="2.5703125" style="25" bestFit="1" customWidth="1"/>
    <col min="5934" max="5934" width="21.5703125" style="25" customWidth="1"/>
    <col min="5935" max="5935" width="2.5703125" style="25" bestFit="1" customWidth="1"/>
    <col min="5936" max="5936" width="16.5703125" style="25" bestFit="1" customWidth="1"/>
    <col min="5937" max="5937" width="2.5703125" style="25" bestFit="1" customWidth="1"/>
    <col min="5938" max="5938" width="18" style="25" customWidth="1"/>
    <col min="5939" max="5939" width="3.85546875" style="25" customWidth="1"/>
    <col min="5940" max="5940" width="16.140625" style="25" bestFit="1" customWidth="1"/>
    <col min="5941" max="5941" width="3" style="25" customWidth="1"/>
    <col min="5942" max="5942" width="4.5703125" style="25" customWidth="1"/>
    <col min="5943" max="6144" width="8.85546875" style="25"/>
    <col min="6145" max="6145" width="43.42578125" style="25" customWidth="1"/>
    <col min="6146" max="6146" width="3.85546875" style="25" customWidth="1"/>
    <col min="6147" max="6147" width="18" style="25" customWidth="1"/>
    <col min="6148" max="6148" width="2.85546875" style="25" customWidth="1"/>
    <col min="6149" max="6149" width="18.42578125" style="25" customWidth="1"/>
    <col min="6150" max="6150" width="3.42578125" style="25" customWidth="1"/>
    <col min="6151" max="6151" width="14.85546875" style="25" customWidth="1"/>
    <col min="6152" max="6152" width="3.42578125" style="25" customWidth="1"/>
    <col min="6153" max="6153" width="16.42578125" style="25" customWidth="1"/>
    <col min="6154" max="6154" width="3.42578125" style="25" customWidth="1"/>
    <col min="6155" max="6155" width="16.42578125" style="25" customWidth="1"/>
    <col min="6156" max="6156" width="2.5703125" style="25" customWidth="1"/>
    <col min="6157" max="6157" width="15.5703125" style="25" customWidth="1"/>
    <col min="6158" max="6158" width="3" style="25" customWidth="1"/>
    <col min="6159" max="6159" width="17.85546875" style="25" customWidth="1"/>
    <col min="6160" max="6160" width="2.5703125" style="25" customWidth="1"/>
    <col min="6161" max="6161" width="18.85546875" style="25" customWidth="1"/>
    <col min="6162" max="6162" width="2.5703125" style="25" customWidth="1"/>
    <col min="6163" max="6163" width="17.5703125" style="25" customWidth="1"/>
    <col min="6164" max="6164" width="2.5703125" style="25" customWidth="1"/>
    <col min="6165" max="6165" width="18.140625" style="25" customWidth="1"/>
    <col min="6166" max="6166" width="2.5703125" style="25" customWidth="1"/>
    <col min="6167" max="6167" width="16.5703125" style="25" customWidth="1"/>
    <col min="6168" max="6168" width="2.5703125" style="25" customWidth="1"/>
    <col min="6169" max="6169" width="16.140625" style="25" bestFit="1" customWidth="1"/>
    <col min="6170" max="6170" width="3.42578125" style="25" customWidth="1"/>
    <col min="6171" max="6171" width="5.5703125" style="25" customWidth="1"/>
    <col min="6172" max="6172" width="45.140625" style="25" customWidth="1"/>
    <col min="6173" max="6173" width="3.85546875" style="25" customWidth="1"/>
    <col min="6174" max="6174" width="19.42578125" style="25" customWidth="1"/>
    <col min="6175" max="6175" width="3" style="25" customWidth="1"/>
    <col min="6176" max="6176" width="18.5703125" style="25" customWidth="1"/>
    <col min="6177" max="6177" width="3.42578125" style="25" customWidth="1"/>
    <col min="6178" max="6178" width="15.140625" style="25" bestFit="1" customWidth="1"/>
    <col min="6179" max="6179" width="4.42578125" style="25" customWidth="1"/>
    <col min="6180" max="6180" width="17" style="25" customWidth="1"/>
    <col min="6181" max="6181" width="3.42578125" style="25" customWidth="1"/>
    <col min="6182" max="6182" width="16.42578125" style="25" customWidth="1"/>
    <col min="6183" max="6183" width="3.5703125" style="25" customWidth="1"/>
    <col min="6184" max="6184" width="14.85546875" style="25" bestFit="1" customWidth="1"/>
    <col min="6185" max="6185" width="3.5703125" style="25" customWidth="1"/>
    <col min="6186" max="6186" width="18.42578125" style="25" customWidth="1"/>
    <col min="6187" max="6187" width="4.42578125" style="25" customWidth="1"/>
    <col min="6188" max="6188" width="16.140625" style="25" bestFit="1" customWidth="1"/>
    <col min="6189" max="6189" width="2.5703125" style="25" bestFit="1" customWidth="1"/>
    <col min="6190" max="6190" width="21.5703125" style="25" customWidth="1"/>
    <col min="6191" max="6191" width="2.5703125" style="25" bestFit="1" customWidth="1"/>
    <col min="6192" max="6192" width="16.5703125" style="25" bestFit="1" customWidth="1"/>
    <col min="6193" max="6193" width="2.5703125" style="25" bestFit="1" customWidth="1"/>
    <col min="6194" max="6194" width="18" style="25" customWidth="1"/>
    <col min="6195" max="6195" width="3.85546875" style="25" customWidth="1"/>
    <col min="6196" max="6196" width="16.140625" style="25" bestFit="1" customWidth="1"/>
    <col min="6197" max="6197" width="3" style="25" customWidth="1"/>
    <col min="6198" max="6198" width="4.5703125" style="25" customWidth="1"/>
    <col min="6199" max="6400" width="8.85546875" style="25"/>
    <col min="6401" max="6401" width="43.42578125" style="25" customWidth="1"/>
    <col min="6402" max="6402" width="3.85546875" style="25" customWidth="1"/>
    <col min="6403" max="6403" width="18" style="25" customWidth="1"/>
    <col min="6404" max="6404" width="2.85546875" style="25" customWidth="1"/>
    <col min="6405" max="6405" width="18.42578125" style="25" customWidth="1"/>
    <col min="6406" max="6406" width="3.42578125" style="25" customWidth="1"/>
    <col min="6407" max="6407" width="14.85546875" style="25" customWidth="1"/>
    <col min="6408" max="6408" width="3.42578125" style="25" customWidth="1"/>
    <col min="6409" max="6409" width="16.42578125" style="25" customWidth="1"/>
    <col min="6410" max="6410" width="3.42578125" style="25" customWidth="1"/>
    <col min="6411" max="6411" width="16.42578125" style="25" customWidth="1"/>
    <col min="6412" max="6412" width="2.5703125" style="25" customWidth="1"/>
    <col min="6413" max="6413" width="15.5703125" style="25" customWidth="1"/>
    <col min="6414" max="6414" width="3" style="25" customWidth="1"/>
    <col min="6415" max="6415" width="17.85546875" style="25" customWidth="1"/>
    <col min="6416" max="6416" width="2.5703125" style="25" customWidth="1"/>
    <col min="6417" max="6417" width="18.85546875" style="25" customWidth="1"/>
    <col min="6418" max="6418" width="2.5703125" style="25" customWidth="1"/>
    <col min="6419" max="6419" width="17.5703125" style="25" customWidth="1"/>
    <col min="6420" max="6420" width="2.5703125" style="25" customWidth="1"/>
    <col min="6421" max="6421" width="18.140625" style="25" customWidth="1"/>
    <col min="6422" max="6422" width="2.5703125" style="25" customWidth="1"/>
    <col min="6423" max="6423" width="16.5703125" style="25" customWidth="1"/>
    <col min="6424" max="6424" width="2.5703125" style="25" customWidth="1"/>
    <col min="6425" max="6425" width="16.140625" style="25" bestFit="1" customWidth="1"/>
    <col min="6426" max="6426" width="3.42578125" style="25" customWidth="1"/>
    <col min="6427" max="6427" width="5.5703125" style="25" customWidth="1"/>
    <col min="6428" max="6428" width="45.140625" style="25" customWidth="1"/>
    <col min="6429" max="6429" width="3.85546875" style="25" customWidth="1"/>
    <col min="6430" max="6430" width="19.42578125" style="25" customWidth="1"/>
    <col min="6431" max="6431" width="3" style="25" customWidth="1"/>
    <col min="6432" max="6432" width="18.5703125" style="25" customWidth="1"/>
    <col min="6433" max="6433" width="3.42578125" style="25" customWidth="1"/>
    <col min="6434" max="6434" width="15.140625" style="25" bestFit="1" customWidth="1"/>
    <col min="6435" max="6435" width="4.42578125" style="25" customWidth="1"/>
    <col min="6436" max="6436" width="17" style="25" customWidth="1"/>
    <col min="6437" max="6437" width="3.42578125" style="25" customWidth="1"/>
    <col min="6438" max="6438" width="16.42578125" style="25" customWidth="1"/>
    <col min="6439" max="6439" width="3.5703125" style="25" customWidth="1"/>
    <col min="6440" max="6440" width="14.85546875" style="25" bestFit="1" customWidth="1"/>
    <col min="6441" max="6441" width="3.5703125" style="25" customWidth="1"/>
    <col min="6442" max="6442" width="18.42578125" style="25" customWidth="1"/>
    <col min="6443" max="6443" width="4.42578125" style="25" customWidth="1"/>
    <col min="6444" max="6444" width="16.140625" style="25" bestFit="1" customWidth="1"/>
    <col min="6445" max="6445" width="2.5703125" style="25" bestFit="1" customWidth="1"/>
    <col min="6446" max="6446" width="21.5703125" style="25" customWidth="1"/>
    <col min="6447" max="6447" width="2.5703125" style="25" bestFit="1" customWidth="1"/>
    <col min="6448" max="6448" width="16.5703125" style="25" bestFit="1" customWidth="1"/>
    <col min="6449" max="6449" width="2.5703125" style="25" bestFit="1" customWidth="1"/>
    <col min="6450" max="6450" width="18" style="25" customWidth="1"/>
    <col min="6451" max="6451" width="3.85546875" style="25" customWidth="1"/>
    <col min="6452" max="6452" width="16.140625" style="25" bestFit="1" customWidth="1"/>
    <col min="6453" max="6453" width="3" style="25" customWidth="1"/>
    <col min="6454" max="6454" width="4.5703125" style="25" customWidth="1"/>
    <col min="6455" max="6656" width="8.85546875" style="25"/>
    <col min="6657" max="6657" width="43.42578125" style="25" customWidth="1"/>
    <col min="6658" max="6658" width="3.85546875" style="25" customWidth="1"/>
    <col min="6659" max="6659" width="18" style="25" customWidth="1"/>
    <col min="6660" max="6660" width="2.85546875" style="25" customWidth="1"/>
    <col min="6661" max="6661" width="18.42578125" style="25" customWidth="1"/>
    <col min="6662" max="6662" width="3.42578125" style="25" customWidth="1"/>
    <col min="6663" max="6663" width="14.85546875" style="25" customWidth="1"/>
    <col min="6664" max="6664" width="3.42578125" style="25" customWidth="1"/>
    <col min="6665" max="6665" width="16.42578125" style="25" customWidth="1"/>
    <col min="6666" max="6666" width="3.42578125" style="25" customWidth="1"/>
    <col min="6667" max="6667" width="16.42578125" style="25" customWidth="1"/>
    <col min="6668" max="6668" width="2.5703125" style="25" customWidth="1"/>
    <col min="6669" max="6669" width="15.5703125" style="25" customWidth="1"/>
    <col min="6670" max="6670" width="3" style="25" customWidth="1"/>
    <col min="6671" max="6671" width="17.85546875" style="25" customWidth="1"/>
    <col min="6672" max="6672" width="2.5703125" style="25" customWidth="1"/>
    <col min="6673" max="6673" width="18.85546875" style="25" customWidth="1"/>
    <col min="6674" max="6674" width="2.5703125" style="25" customWidth="1"/>
    <col min="6675" max="6675" width="17.5703125" style="25" customWidth="1"/>
    <col min="6676" max="6676" width="2.5703125" style="25" customWidth="1"/>
    <col min="6677" max="6677" width="18.140625" style="25" customWidth="1"/>
    <col min="6678" max="6678" width="2.5703125" style="25" customWidth="1"/>
    <col min="6679" max="6679" width="16.5703125" style="25" customWidth="1"/>
    <col min="6680" max="6680" width="2.5703125" style="25" customWidth="1"/>
    <col min="6681" max="6681" width="16.140625" style="25" bestFit="1" customWidth="1"/>
    <col min="6682" max="6682" width="3.42578125" style="25" customWidth="1"/>
    <col min="6683" max="6683" width="5.5703125" style="25" customWidth="1"/>
    <col min="6684" max="6684" width="45.140625" style="25" customWidth="1"/>
    <col min="6685" max="6685" width="3.85546875" style="25" customWidth="1"/>
    <col min="6686" max="6686" width="19.42578125" style="25" customWidth="1"/>
    <col min="6687" max="6687" width="3" style="25" customWidth="1"/>
    <col min="6688" max="6688" width="18.5703125" style="25" customWidth="1"/>
    <col min="6689" max="6689" width="3.42578125" style="25" customWidth="1"/>
    <col min="6690" max="6690" width="15.140625" style="25" bestFit="1" customWidth="1"/>
    <col min="6691" max="6691" width="4.42578125" style="25" customWidth="1"/>
    <col min="6692" max="6692" width="17" style="25" customWidth="1"/>
    <col min="6693" max="6693" width="3.42578125" style="25" customWidth="1"/>
    <col min="6694" max="6694" width="16.42578125" style="25" customWidth="1"/>
    <col min="6695" max="6695" width="3.5703125" style="25" customWidth="1"/>
    <col min="6696" max="6696" width="14.85546875" style="25" bestFit="1" customWidth="1"/>
    <col min="6697" max="6697" width="3.5703125" style="25" customWidth="1"/>
    <col min="6698" max="6698" width="18.42578125" style="25" customWidth="1"/>
    <col min="6699" max="6699" width="4.42578125" style="25" customWidth="1"/>
    <col min="6700" max="6700" width="16.140625" style="25" bestFit="1" customWidth="1"/>
    <col min="6701" max="6701" width="2.5703125" style="25" bestFit="1" customWidth="1"/>
    <col min="6702" max="6702" width="21.5703125" style="25" customWidth="1"/>
    <col min="6703" max="6703" width="2.5703125" style="25" bestFit="1" customWidth="1"/>
    <col min="6704" max="6704" width="16.5703125" style="25" bestFit="1" customWidth="1"/>
    <col min="6705" max="6705" width="2.5703125" style="25" bestFit="1" customWidth="1"/>
    <col min="6706" max="6706" width="18" style="25" customWidth="1"/>
    <col min="6707" max="6707" width="3.85546875" style="25" customWidth="1"/>
    <col min="6708" max="6708" width="16.140625" style="25" bestFit="1" customWidth="1"/>
    <col min="6709" max="6709" width="3" style="25" customWidth="1"/>
    <col min="6710" max="6710" width="4.5703125" style="25" customWidth="1"/>
    <col min="6711" max="6912" width="8.85546875" style="25"/>
    <col min="6913" max="6913" width="43.42578125" style="25" customWidth="1"/>
    <col min="6914" max="6914" width="3.85546875" style="25" customWidth="1"/>
    <col min="6915" max="6915" width="18" style="25" customWidth="1"/>
    <col min="6916" max="6916" width="2.85546875" style="25" customWidth="1"/>
    <col min="6917" max="6917" width="18.42578125" style="25" customWidth="1"/>
    <col min="6918" max="6918" width="3.42578125" style="25" customWidth="1"/>
    <col min="6919" max="6919" width="14.85546875" style="25" customWidth="1"/>
    <col min="6920" max="6920" width="3.42578125" style="25" customWidth="1"/>
    <col min="6921" max="6921" width="16.42578125" style="25" customWidth="1"/>
    <col min="6922" max="6922" width="3.42578125" style="25" customWidth="1"/>
    <col min="6923" max="6923" width="16.42578125" style="25" customWidth="1"/>
    <col min="6924" max="6924" width="2.5703125" style="25" customWidth="1"/>
    <col min="6925" max="6925" width="15.5703125" style="25" customWidth="1"/>
    <col min="6926" max="6926" width="3" style="25" customWidth="1"/>
    <col min="6927" max="6927" width="17.85546875" style="25" customWidth="1"/>
    <col min="6928" max="6928" width="2.5703125" style="25" customWidth="1"/>
    <col min="6929" max="6929" width="18.85546875" style="25" customWidth="1"/>
    <col min="6930" max="6930" width="2.5703125" style="25" customWidth="1"/>
    <col min="6931" max="6931" width="17.5703125" style="25" customWidth="1"/>
    <col min="6932" max="6932" width="2.5703125" style="25" customWidth="1"/>
    <col min="6933" max="6933" width="18.140625" style="25" customWidth="1"/>
    <col min="6934" max="6934" width="2.5703125" style="25" customWidth="1"/>
    <col min="6935" max="6935" width="16.5703125" style="25" customWidth="1"/>
    <col min="6936" max="6936" width="2.5703125" style="25" customWidth="1"/>
    <col min="6937" max="6937" width="16.140625" style="25" bestFit="1" customWidth="1"/>
    <col min="6938" max="6938" width="3.42578125" style="25" customWidth="1"/>
    <col min="6939" max="6939" width="5.5703125" style="25" customWidth="1"/>
    <col min="6940" max="6940" width="45.140625" style="25" customWidth="1"/>
    <col min="6941" max="6941" width="3.85546875" style="25" customWidth="1"/>
    <col min="6942" max="6942" width="19.42578125" style="25" customWidth="1"/>
    <col min="6943" max="6943" width="3" style="25" customWidth="1"/>
    <col min="6944" max="6944" width="18.5703125" style="25" customWidth="1"/>
    <col min="6945" max="6945" width="3.42578125" style="25" customWidth="1"/>
    <col min="6946" max="6946" width="15.140625" style="25" bestFit="1" customWidth="1"/>
    <col min="6947" max="6947" width="4.42578125" style="25" customWidth="1"/>
    <col min="6948" max="6948" width="17" style="25" customWidth="1"/>
    <col min="6949" max="6949" width="3.42578125" style="25" customWidth="1"/>
    <col min="6950" max="6950" width="16.42578125" style="25" customWidth="1"/>
    <col min="6951" max="6951" width="3.5703125" style="25" customWidth="1"/>
    <col min="6952" max="6952" width="14.85546875" style="25" bestFit="1" customWidth="1"/>
    <col min="6953" max="6953" width="3.5703125" style="25" customWidth="1"/>
    <col min="6954" max="6954" width="18.42578125" style="25" customWidth="1"/>
    <col min="6955" max="6955" width="4.42578125" style="25" customWidth="1"/>
    <col min="6956" max="6956" width="16.140625" style="25" bestFit="1" customWidth="1"/>
    <col min="6957" max="6957" width="2.5703125" style="25" bestFit="1" customWidth="1"/>
    <col min="6958" max="6958" width="21.5703125" style="25" customWidth="1"/>
    <col min="6959" max="6959" width="2.5703125" style="25" bestFit="1" customWidth="1"/>
    <col min="6960" max="6960" width="16.5703125" style="25" bestFit="1" customWidth="1"/>
    <col min="6961" max="6961" width="2.5703125" style="25" bestFit="1" customWidth="1"/>
    <col min="6962" max="6962" width="18" style="25" customWidth="1"/>
    <col min="6963" max="6963" width="3.85546875" style="25" customWidth="1"/>
    <col min="6964" max="6964" width="16.140625" style="25" bestFit="1" customWidth="1"/>
    <col min="6965" max="6965" width="3" style="25" customWidth="1"/>
    <col min="6966" max="6966" width="4.5703125" style="25" customWidth="1"/>
    <col min="6967" max="7168" width="8.85546875" style="25"/>
    <col min="7169" max="7169" width="43.42578125" style="25" customWidth="1"/>
    <col min="7170" max="7170" width="3.85546875" style="25" customWidth="1"/>
    <col min="7171" max="7171" width="18" style="25" customWidth="1"/>
    <col min="7172" max="7172" width="2.85546875" style="25" customWidth="1"/>
    <col min="7173" max="7173" width="18.42578125" style="25" customWidth="1"/>
    <col min="7174" max="7174" width="3.42578125" style="25" customWidth="1"/>
    <col min="7175" max="7175" width="14.85546875" style="25" customWidth="1"/>
    <col min="7176" max="7176" width="3.42578125" style="25" customWidth="1"/>
    <col min="7177" max="7177" width="16.42578125" style="25" customWidth="1"/>
    <col min="7178" max="7178" width="3.42578125" style="25" customWidth="1"/>
    <col min="7179" max="7179" width="16.42578125" style="25" customWidth="1"/>
    <col min="7180" max="7180" width="2.5703125" style="25" customWidth="1"/>
    <col min="7181" max="7181" width="15.5703125" style="25" customWidth="1"/>
    <col min="7182" max="7182" width="3" style="25" customWidth="1"/>
    <col min="7183" max="7183" width="17.85546875" style="25" customWidth="1"/>
    <col min="7184" max="7184" width="2.5703125" style="25" customWidth="1"/>
    <col min="7185" max="7185" width="18.85546875" style="25" customWidth="1"/>
    <col min="7186" max="7186" width="2.5703125" style="25" customWidth="1"/>
    <col min="7187" max="7187" width="17.5703125" style="25" customWidth="1"/>
    <col min="7188" max="7188" width="2.5703125" style="25" customWidth="1"/>
    <col min="7189" max="7189" width="18.140625" style="25" customWidth="1"/>
    <col min="7190" max="7190" width="2.5703125" style="25" customWidth="1"/>
    <col min="7191" max="7191" width="16.5703125" style="25" customWidth="1"/>
    <col min="7192" max="7192" width="2.5703125" style="25" customWidth="1"/>
    <col min="7193" max="7193" width="16.140625" style="25" bestFit="1" customWidth="1"/>
    <col min="7194" max="7194" width="3.42578125" style="25" customWidth="1"/>
    <col min="7195" max="7195" width="5.5703125" style="25" customWidth="1"/>
    <col min="7196" max="7196" width="45.140625" style="25" customWidth="1"/>
    <col min="7197" max="7197" width="3.85546875" style="25" customWidth="1"/>
    <col min="7198" max="7198" width="19.42578125" style="25" customWidth="1"/>
    <col min="7199" max="7199" width="3" style="25" customWidth="1"/>
    <col min="7200" max="7200" width="18.5703125" style="25" customWidth="1"/>
    <col min="7201" max="7201" width="3.42578125" style="25" customWidth="1"/>
    <col min="7202" max="7202" width="15.140625" style="25" bestFit="1" customWidth="1"/>
    <col min="7203" max="7203" width="4.42578125" style="25" customWidth="1"/>
    <col min="7204" max="7204" width="17" style="25" customWidth="1"/>
    <col min="7205" max="7205" width="3.42578125" style="25" customWidth="1"/>
    <col min="7206" max="7206" width="16.42578125" style="25" customWidth="1"/>
    <col min="7207" max="7207" width="3.5703125" style="25" customWidth="1"/>
    <col min="7208" max="7208" width="14.85546875" style="25" bestFit="1" customWidth="1"/>
    <col min="7209" max="7209" width="3.5703125" style="25" customWidth="1"/>
    <col min="7210" max="7210" width="18.42578125" style="25" customWidth="1"/>
    <col min="7211" max="7211" width="4.42578125" style="25" customWidth="1"/>
    <col min="7212" max="7212" width="16.140625" style="25" bestFit="1" customWidth="1"/>
    <col min="7213" max="7213" width="2.5703125" style="25" bestFit="1" customWidth="1"/>
    <col min="7214" max="7214" width="21.5703125" style="25" customWidth="1"/>
    <col min="7215" max="7215" width="2.5703125" style="25" bestFit="1" customWidth="1"/>
    <col min="7216" max="7216" width="16.5703125" style="25" bestFit="1" customWidth="1"/>
    <col min="7217" max="7217" width="2.5703125" style="25" bestFit="1" customWidth="1"/>
    <col min="7218" max="7218" width="18" style="25" customWidth="1"/>
    <col min="7219" max="7219" width="3.85546875" style="25" customWidth="1"/>
    <col min="7220" max="7220" width="16.140625" style="25" bestFit="1" customWidth="1"/>
    <col min="7221" max="7221" width="3" style="25" customWidth="1"/>
    <col min="7222" max="7222" width="4.5703125" style="25" customWidth="1"/>
    <col min="7223" max="7424" width="8.85546875" style="25"/>
    <col min="7425" max="7425" width="43.42578125" style="25" customWidth="1"/>
    <col min="7426" max="7426" width="3.85546875" style="25" customWidth="1"/>
    <col min="7427" max="7427" width="18" style="25" customWidth="1"/>
    <col min="7428" max="7428" width="2.85546875" style="25" customWidth="1"/>
    <col min="7429" max="7429" width="18.42578125" style="25" customWidth="1"/>
    <col min="7430" max="7430" width="3.42578125" style="25" customWidth="1"/>
    <col min="7431" max="7431" width="14.85546875" style="25" customWidth="1"/>
    <col min="7432" max="7432" width="3.42578125" style="25" customWidth="1"/>
    <col min="7433" max="7433" width="16.42578125" style="25" customWidth="1"/>
    <col min="7434" max="7434" width="3.42578125" style="25" customWidth="1"/>
    <col min="7435" max="7435" width="16.42578125" style="25" customWidth="1"/>
    <col min="7436" max="7436" width="2.5703125" style="25" customWidth="1"/>
    <col min="7437" max="7437" width="15.5703125" style="25" customWidth="1"/>
    <col min="7438" max="7438" width="3" style="25" customWidth="1"/>
    <col min="7439" max="7439" width="17.85546875" style="25" customWidth="1"/>
    <col min="7440" max="7440" width="2.5703125" style="25" customWidth="1"/>
    <col min="7441" max="7441" width="18.85546875" style="25" customWidth="1"/>
    <col min="7442" max="7442" width="2.5703125" style="25" customWidth="1"/>
    <col min="7443" max="7443" width="17.5703125" style="25" customWidth="1"/>
    <col min="7444" max="7444" width="2.5703125" style="25" customWidth="1"/>
    <col min="7445" max="7445" width="18.140625" style="25" customWidth="1"/>
    <col min="7446" max="7446" width="2.5703125" style="25" customWidth="1"/>
    <col min="7447" max="7447" width="16.5703125" style="25" customWidth="1"/>
    <col min="7448" max="7448" width="2.5703125" style="25" customWidth="1"/>
    <col min="7449" max="7449" width="16.140625" style="25" bestFit="1" customWidth="1"/>
    <col min="7450" max="7450" width="3.42578125" style="25" customWidth="1"/>
    <col min="7451" max="7451" width="5.5703125" style="25" customWidth="1"/>
    <col min="7452" max="7452" width="45.140625" style="25" customWidth="1"/>
    <col min="7453" max="7453" width="3.85546875" style="25" customWidth="1"/>
    <col min="7454" max="7454" width="19.42578125" style="25" customWidth="1"/>
    <col min="7455" max="7455" width="3" style="25" customWidth="1"/>
    <col min="7456" max="7456" width="18.5703125" style="25" customWidth="1"/>
    <col min="7457" max="7457" width="3.42578125" style="25" customWidth="1"/>
    <col min="7458" max="7458" width="15.140625" style="25" bestFit="1" customWidth="1"/>
    <col min="7459" max="7459" width="4.42578125" style="25" customWidth="1"/>
    <col min="7460" max="7460" width="17" style="25" customWidth="1"/>
    <col min="7461" max="7461" width="3.42578125" style="25" customWidth="1"/>
    <col min="7462" max="7462" width="16.42578125" style="25" customWidth="1"/>
    <col min="7463" max="7463" width="3.5703125" style="25" customWidth="1"/>
    <col min="7464" max="7464" width="14.85546875" style="25" bestFit="1" customWidth="1"/>
    <col min="7465" max="7465" width="3.5703125" style="25" customWidth="1"/>
    <col min="7466" max="7466" width="18.42578125" style="25" customWidth="1"/>
    <col min="7467" max="7467" width="4.42578125" style="25" customWidth="1"/>
    <col min="7468" max="7468" width="16.140625" style="25" bestFit="1" customWidth="1"/>
    <col min="7469" max="7469" width="2.5703125" style="25" bestFit="1" customWidth="1"/>
    <col min="7470" max="7470" width="21.5703125" style="25" customWidth="1"/>
    <col min="7471" max="7471" width="2.5703125" style="25" bestFit="1" customWidth="1"/>
    <col min="7472" max="7472" width="16.5703125" style="25" bestFit="1" customWidth="1"/>
    <col min="7473" max="7473" width="2.5703125" style="25" bestFit="1" customWidth="1"/>
    <col min="7474" max="7474" width="18" style="25" customWidth="1"/>
    <col min="7475" max="7475" width="3.85546875" style="25" customWidth="1"/>
    <col min="7476" max="7476" width="16.140625" style="25" bestFit="1" customWidth="1"/>
    <col min="7477" max="7477" width="3" style="25" customWidth="1"/>
    <col min="7478" max="7478" width="4.5703125" style="25" customWidth="1"/>
    <col min="7479" max="7680" width="8.85546875" style="25"/>
    <col min="7681" max="7681" width="43.42578125" style="25" customWidth="1"/>
    <col min="7682" max="7682" width="3.85546875" style="25" customWidth="1"/>
    <col min="7683" max="7683" width="18" style="25" customWidth="1"/>
    <col min="7684" max="7684" width="2.85546875" style="25" customWidth="1"/>
    <col min="7685" max="7685" width="18.42578125" style="25" customWidth="1"/>
    <col min="7686" max="7686" width="3.42578125" style="25" customWidth="1"/>
    <col min="7687" max="7687" width="14.85546875" style="25" customWidth="1"/>
    <col min="7688" max="7688" width="3.42578125" style="25" customWidth="1"/>
    <col min="7689" max="7689" width="16.42578125" style="25" customWidth="1"/>
    <col min="7690" max="7690" width="3.42578125" style="25" customWidth="1"/>
    <col min="7691" max="7691" width="16.42578125" style="25" customWidth="1"/>
    <col min="7692" max="7692" width="2.5703125" style="25" customWidth="1"/>
    <col min="7693" max="7693" width="15.5703125" style="25" customWidth="1"/>
    <col min="7694" max="7694" width="3" style="25" customWidth="1"/>
    <col min="7695" max="7695" width="17.85546875" style="25" customWidth="1"/>
    <col min="7696" max="7696" width="2.5703125" style="25" customWidth="1"/>
    <col min="7697" max="7697" width="18.85546875" style="25" customWidth="1"/>
    <col min="7698" max="7698" width="2.5703125" style="25" customWidth="1"/>
    <col min="7699" max="7699" width="17.5703125" style="25" customWidth="1"/>
    <col min="7700" max="7700" width="2.5703125" style="25" customWidth="1"/>
    <col min="7701" max="7701" width="18.140625" style="25" customWidth="1"/>
    <col min="7702" max="7702" width="2.5703125" style="25" customWidth="1"/>
    <col min="7703" max="7703" width="16.5703125" style="25" customWidth="1"/>
    <col min="7704" max="7704" width="2.5703125" style="25" customWidth="1"/>
    <col min="7705" max="7705" width="16.140625" style="25" bestFit="1" customWidth="1"/>
    <col min="7706" max="7706" width="3.42578125" style="25" customWidth="1"/>
    <col min="7707" max="7707" width="5.5703125" style="25" customWidth="1"/>
    <col min="7708" max="7708" width="45.140625" style="25" customWidth="1"/>
    <col min="7709" max="7709" width="3.85546875" style="25" customWidth="1"/>
    <col min="7710" max="7710" width="19.42578125" style="25" customWidth="1"/>
    <col min="7711" max="7711" width="3" style="25" customWidth="1"/>
    <col min="7712" max="7712" width="18.5703125" style="25" customWidth="1"/>
    <col min="7713" max="7713" width="3.42578125" style="25" customWidth="1"/>
    <col min="7714" max="7714" width="15.140625" style="25" bestFit="1" customWidth="1"/>
    <col min="7715" max="7715" width="4.42578125" style="25" customWidth="1"/>
    <col min="7716" max="7716" width="17" style="25" customWidth="1"/>
    <col min="7717" max="7717" width="3.42578125" style="25" customWidth="1"/>
    <col min="7718" max="7718" width="16.42578125" style="25" customWidth="1"/>
    <col min="7719" max="7719" width="3.5703125" style="25" customWidth="1"/>
    <col min="7720" max="7720" width="14.85546875" style="25" bestFit="1" customWidth="1"/>
    <col min="7721" max="7721" width="3.5703125" style="25" customWidth="1"/>
    <col min="7722" max="7722" width="18.42578125" style="25" customWidth="1"/>
    <col min="7723" max="7723" width="4.42578125" style="25" customWidth="1"/>
    <col min="7724" max="7724" width="16.140625" style="25" bestFit="1" customWidth="1"/>
    <col min="7725" max="7725" width="2.5703125" style="25" bestFit="1" customWidth="1"/>
    <col min="7726" max="7726" width="21.5703125" style="25" customWidth="1"/>
    <col min="7727" max="7727" width="2.5703125" style="25" bestFit="1" customWidth="1"/>
    <col min="7728" max="7728" width="16.5703125" style="25" bestFit="1" customWidth="1"/>
    <col min="7729" max="7729" width="2.5703125" style="25" bestFit="1" customWidth="1"/>
    <col min="7730" max="7730" width="18" style="25" customWidth="1"/>
    <col min="7731" max="7731" width="3.85546875" style="25" customWidth="1"/>
    <col min="7732" max="7732" width="16.140625" style="25" bestFit="1" customWidth="1"/>
    <col min="7733" max="7733" width="3" style="25" customWidth="1"/>
    <col min="7734" max="7734" width="4.5703125" style="25" customWidth="1"/>
    <col min="7735" max="7936" width="8.85546875" style="25"/>
    <col min="7937" max="7937" width="43.42578125" style="25" customWidth="1"/>
    <col min="7938" max="7938" width="3.85546875" style="25" customWidth="1"/>
    <col min="7939" max="7939" width="18" style="25" customWidth="1"/>
    <col min="7940" max="7940" width="2.85546875" style="25" customWidth="1"/>
    <col min="7941" max="7941" width="18.42578125" style="25" customWidth="1"/>
    <col min="7942" max="7942" width="3.42578125" style="25" customWidth="1"/>
    <col min="7943" max="7943" width="14.85546875" style="25" customWidth="1"/>
    <col min="7944" max="7944" width="3.42578125" style="25" customWidth="1"/>
    <col min="7945" max="7945" width="16.42578125" style="25" customWidth="1"/>
    <col min="7946" max="7946" width="3.42578125" style="25" customWidth="1"/>
    <col min="7947" max="7947" width="16.42578125" style="25" customWidth="1"/>
    <col min="7948" max="7948" width="2.5703125" style="25" customWidth="1"/>
    <col min="7949" max="7949" width="15.5703125" style="25" customWidth="1"/>
    <col min="7950" max="7950" width="3" style="25" customWidth="1"/>
    <col min="7951" max="7951" width="17.85546875" style="25" customWidth="1"/>
    <col min="7952" max="7952" width="2.5703125" style="25" customWidth="1"/>
    <col min="7953" max="7953" width="18.85546875" style="25" customWidth="1"/>
    <col min="7954" max="7954" width="2.5703125" style="25" customWidth="1"/>
    <col min="7955" max="7955" width="17.5703125" style="25" customWidth="1"/>
    <col min="7956" max="7956" width="2.5703125" style="25" customWidth="1"/>
    <col min="7957" max="7957" width="18.140625" style="25" customWidth="1"/>
    <col min="7958" max="7958" width="2.5703125" style="25" customWidth="1"/>
    <col min="7959" max="7959" width="16.5703125" style="25" customWidth="1"/>
    <col min="7960" max="7960" width="2.5703125" style="25" customWidth="1"/>
    <col min="7961" max="7961" width="16.140625" style="25" bestFit="1" customWidth="1"/>
    <col min="7962" max="7962" width="3.42578125" style="25" customWidth="1"/>
    <col min="7963" max="7963" width="5.5703125" style="25" customWidth="1"/>
    <col min="7964" max="7964" width="45.140625" style="25" customWidth="1"/>
    <col min="7965" max="7965" width="3.85546875" style="25" customWidth="1"/>
    <col min="7966" max="7966" width="19.42578125" style="25" customWidth="1"/>
    <col min="7967" max="7967" width="3" style="25" customWidth="1"/>
    <col min="7968" max="7968" width="18.5703125" style="25" customWidth="1"/>
    <col min="7969" max="7969" width="3.42578125" style="25" customWidth="1"/>
    <col min="7970" max="7970" width="15.140625" style="25" bestFit="1" customWidth="1"/>
    <col min="7971" max="7971" width="4.42578125" style="25" customWidth="1"/>
    <col min="7972" max="7972" width="17" style="25" customWidth="1"/>
    <col min="7973" max="7973" width="3.42578125" style="25" customWidth="1"/>
    <col min="7974" max="7974" width="16.42578125" style="25" customWidth="1"/>
    <col min="7975" max="7975" width="3.5703125" style="25" customWidth="1"/>
    <col min="7976" max="7976" width="14.85546875" style="25" bestFit="1" customWidth="1"/>
    <col min="7977" max="7977" width="3.5703125" style="25" customWidth="1"/>
    <col min="7978" max="7978" width="18.42578125" style="25" customWidth="1"/>
    <col min="7979" max="7979" width="4.42578125" style="25" customWidth="1"/>
    <col min="7980" max="7980" width="16.140625" style="25" bestFit="1" customWidth="1"/>
    <col min="7981" max="7981" width="2.5703125" style="25" bestFit="1" customWidth="1"/>
    <col min="7982" max="7982" width="21.5703125" style="25" customWidth="1"/>
    <col min="7983" max="7983" width="2.5703125" style="25" bestFit="1" customWidth="1"/>
    <col min="7984" max="7984" width="16.5703125" style="25" bestFit="1" customWidth="1"/>
    <col min="7985" max="7985" width="2.5703125" style="25" bestFit="1" customWidth="1"/>
    <col min="7986" max="7986" width="18" style="25" customWidth="1"/>
    <col min="7987" max="7987" width="3.85546875" style="25" customWidth="1"/>
    <col min="7988" max="7988" width="16.140625" style="25" bestFit="1" customWidth="1"/>
    <col min="7989" max="7989" width="3" style="25" customWidth="1"/>
    <col min="7990" max="7990" width="4.5703125" style="25" customWidth="1"/>
    <col min="7991" max="8192" width="8.85546875" style="25"/>
    <col min="8193" max="8193" width="43.42578125" style="25" customWidth="1"/>
    <col min="8194" max="8194" width="3.85546875" style="25" customWidth="1"/>
    <col min="8195" max="8195" width="18" style="25" customWidth="1"/>
    <col min="8196" max="8196" width="2.85546875" style="25" customWidth="1"/>
    <col min="8197" max="8197" width="18.42578125" style="25" customWidth="1"/>
    <col min="8198" max="8198" width="3.42578125" style="25" customWidth="1"/>
    <col min="8199" max="8199" width="14.85546875" style="25" customWidth="1"/>
    <col min="8200" max="8200" width="3.42578125" style="25" customWidth="1"/>
    <col min="8201" max="8201" width="16.42578125" style="25" customWidth="1"/>
    <col min="8202" max="8202" width="3.42578125" style="25" customWidth="1"/>
    <col min="8203" max="8203" width="16.42578125" style="25" customWidth="1"/>
    <col min="8204" max="8204" width="2.5703125" style="25" customWidth="1"/>
    <col min="8205" max="8205" width="15.5703125" style="25" customWidth="1"/>
    <col min="8206" max="8206" width="3" style="25" customWidth="1"/>
    <col min="8207" max="8207" width="17.85546875" style="25" customWidth="1"/>
    <col min="8208" max="8208" width="2.5703125" style="25" customWidth="1"/>
    <col min="8209" max="8209" width="18.85546875" style="25" customWidth="1"/>
    <col min="8210" max="8210" width="2.5703125" style="25" customWidth="1"/>
    <col min="8211" max="8211" width="17.5703125" style="25" customWidth="1"/>
    <col min="8212" max="8212" width="2.5703125" style="25" customWidth="1"/>
    <col min="8213" max="8213" width="18.140625" style="25" customWidth="1"/>
    <col min="8214" max="8214" width="2.5703125" style="25" customWidth="1"/>
    <col min="8215" max="8215" width="16.5703125" style="25" customWidth="1"/>
    <col min="8216" max="8216" width="2.5703125" style="25" customWidth="1"/>
    <col min="8217" max="8217" width="16.140625" style="25" bestFit="1" customWidth="1"/>
    <col min="8218" max="8218" width="3.42578125" style="25" customWidth="1"/>
    <col min="8219" max="8219" width="5.5703125" style="25" customWidth="1"/>
    <col min="8220" max="8220" width="45.140625" style="25" customWidth="1"/>
    <col min="8221" max="8221" width="3.85546875" style="25" customWidth="1"/>
    <col min="8222" max="8222" width="19.42578125" style="25" customWidth="1"/>
    <col min="8223" max="8223" width="3" style="25" customWidth="1"/>
    <col min="8224" max="8224" width="18.5703125" style="25" customWidth="1"/>
    <col min="8225" max="8225" width="3.42578125" style="25" customWidth="1"/>
    <col min="8226" max="8226" width="15.140625" style="25" bestFit="1" customWidth="1"/>
    <col min="8227" max="8227" width="4.42578125" style="25" customWidth="1"/>
    <col min="8228" max="8228" width="17" style="25" customWidth="1"/>
    <col min="8229" max="8229" width="3.42578125" style="25" customWidth="1"/>
    <col min="8230" max="8230" width="16.42578125" style="25" customWidth="1"/>
    <col min="8231" max="8231" width="3.5703125" style="25" customWidth="1"/>
    <col min="8232" max="8232" width="14.85546875" style="25" bestFit="1" customWidth="1"/>
    <col min="8233" max="8233" width="3.5703125" style="25" customWidth="1"/>
    <col min="8234" max="8234" width="18.42578125" style="25" customWidth="1"/>
    <col min="8235" max="8235" width="4.42578125" style="25" customWidth="1"/>
    <col min="8236" max="8236" width="16.140625" style="25" bestFit="1" customWidth="1"/>
    <col min="8237" max="8237" width="2.5703125" style="25" bestFit="1" customWidth="1"/>
    <col min="8238" max="8238" width="21.5703125" style="25" customWidth="1"/>
    <col min="8239" max="8239" width="2.5703125" style="25" bestFit="1" customWidth="1"/>
    <col min="8240" max="8240" width="16.5703125" style="25" bestFit="1" customWidth="1"/>
    <col min="8241" max="8241" width="2.5703125" style="25" bestFit="1" customWidth="1"/>
    <col min="8242" max="8242" width="18" style="25" customWidth="1"/>
    <col min="8243" max="8243" width="3.85546875" style="25" customWidth="1"/>
    <col min="8244" max="8244" width="16.140625" style="25" bestFit="1" customWidth="1"/>
    <col min="8245" max="8245" width="3" style="25" customWidth="1"/>
    <col min="8246" max="8246" width="4.5703125" style="25" customWidth="1"/>
    <col min="8247" max="8448" width="8.85546875" style="25"/>
    <col min="8449" max="8449" width="43.42578125" style="25" customWidth="1"/>
    <col min="8450" max="8450" width="3.85546875" style="25" customWidth="1"/>
    <col min="8451" max="8451" width="18" style="25" customWidth="1"/>
    <col min="8452" max="8452" width="2.85546875" style="25" customWidth="1"/>
    <col min="8453" max="8453" width="18.42578125" style="25" customWidth="1"/>
    <col min="8454" max="8454" width="3.42578125" style="25" customWidth="1"/>
    <col min="8455" max="8455" width="14.85546875" style="25" customWidth="1"/>
    <col min="8456" max="8456" width="3.42578125" style="25" customWidth="1"/>
    <col min="8457" max="8457" width="16.42578125" style="25" customWidth="1"/>
    <col min="8458" max="8458" width="3.42578125" style="25" customWidth="1"/>
    <col min="8459" max="8459" width="16.42578125" style="25" customWidth="1"/>
    <col min="8460" max="8460" width="2.5703125" style="25" customWidth="1"/>
    <col min="8461" max="8461" width="15.5703125" style="25" customWidth="1"/>
    <col min="8462" max="8462" width="3" style="25" customWidth="1"/>
    <col min="8463" max="8463" width="17.85546875" style="25" customWidth="1"/>
    <col min="8464" max="8464" width="2.5703125" style="25" customWidth="1"/>
    <col min="8465" max="8465" width="18.85546875" style="25" customWidth="1"/>
    <col min="8466" max="8466" width="2.5703125" style="25" customWidth="1"/>
    <col min="8467" max="8467" width="17.5703125" style="25" customWidth="1"/>
    <col min="8468" max="8468" width="2.5703125" style="25" customWidth="1"/>
    <col min="8469" max="8469" width="18.140625" style="25" customWidth="1"/>
    <col min="8470" max="8470" width="2.5703125" style="25" customWidth="1"/>
    <col min="8471" max="8471" width="16.5703125" style="25" customWidth="1"/>
    <col min="8472" max="8472" width="2.5703125" style="25" customWidth="1"/>
    <col min="8473" max="8473" width="16.140625" style="25" bestFit="1" customWidth="1"/>
    <col min="8474" max="8474" width="3.42578125" style="25" customWidth="1"/>
    <col min="8475" max="8475" width="5.5703125" style="25" customWidth="1"/>
    <col min="8476" max="8476" width="45.140625" style="25" customWidth="1"/>
    <col min="8477" max="8477" width="3.85546875" style="25" customWidth="1"/>
    <col min="8478" max="8478" width="19.42578125" style="25" customWidth="1"/>
    <col min="8479" max="8479" width="3" style="25" customWidth="1"/>
    <col min="8480" max="8480" width="18.5703125" style="25" customWidth="1"/>
    <col min="8481" max="8481" width="3.42578125" style="25" customWidth="1"/>
    <col min="8482" max="8482" width="15.140625" style="25" bestFit="1" customWidth="1"/>
    <col min="8483" max="8483" width="4.42578125" style="25" customWidth="1"/>
    <col min="8484" max="8484" width="17" style="25" customWidth="1"/>
    <col min="8485" max="8485" width="3.42578125" style="25" customWidth="1"/>
    <col min="8486" max="8486" width="16.42578125" style="25" customWidth="1"/>
    <col min="8487" max="8487" width="3.5703125" style="25" customWidth="1"/>
    <col min="8488" max="8488" width="14.85546875" style="25" bestFit="1" customWidth="1"/>
    <col min="8489" max="8489" width="3.5703125" style="25" customWidth="1"/>
    <col min="8490" max="8490" width="18.42578125" style="25" customWidth="1"/>
    <col min="8491" max="8491" width="4.42578125" style="25" customWidth="1"/>
    <col min="8492" max="8492" width="16.140625" style="25" bestFit="1" customWidth="1"/>
    <col min="8493" max="8493" width="2.5703125" style="25" bestFit="1" customWidth="1"/>
    <col min="8494" max="8494" width="21.5703125" style="25" customWidth="1"/>
    <col min="8495" max="8495" width="2.5703125" style="25" bestFit="1" customWidth="1"/>
    <col min="8496" max="8496" width="16.5703125" style="25" bestFit="1" customWidth="1"/>
    <col min="8497" max="8497" width="2.5703125" style="25" bestFit="1" customWidth="1"/>
    <col min="8498" max="8498" width="18" style="25" customWidth="1"/>
    <col min="8499" max="8499" width="3.85546875" style="25" customWidth="1"/>
    <col min="8500" max="8500" width="16.140625" style="25" bestFit="1" customWidth="1"/>
    <col min="8501" max="8501" width="3" style="25" customWidth="1"/>
    <col min="8502" max="8502" width="4.5703125" style="25" customWidth="1"/>
    <col min="8503" max="8704" width="8.85546875" style="25"/>
    <col min="8705" max="8705" width="43.42578125" style="25" customWidth="1"/>
    <col min="8706" max="8706" width="3.85546875" style="25" customWidth="1"/>
    <col min="8707" max="8707" width="18" style="25" customWidth="1"/>
    <col min="8708" max="8708" width="2.85546875" style="25" customWidth="1"/>
    <col min="8709" max="8709" width="18.42578125" style="25" customWidth="1"/>
    <col min="8710" max="8710" width="3.42578125" style="25" customWidth="1"/>
    <col min="8711" max="8711" width="14.85546875" style="25" customWidth="1"/>
    <col min="8712" max="8712" width="3.42578125" style="25" customWidth="1"/>
    <col min="8713" max="8713" width="16.42578125" style="25" customWidth="1"/>
    <col min="8714" max="8714" width="3.42578125" style="25" customWidth="1"/>
    <col min="8715" max="8715" width="16.42578125" style="25" customWidth="1"/>
    <col min="8716" max="8716" width="2.5703125" style="25" customWidth="1"/>
    <col min="8717" max="8717" width="15.5703125" style="25" customWidth="1"/>
    <col min="8718" max="8718" width="3" style="25" customWidth="1"/>
    <col min="8719" max="8719" width="17.85546875" style="25" customWidth="1"/>
    <col min="8720" max="8720" width="2.5703125" style="25" customWidth="1"/>
    <col min="8721" max="8721" width="18.85546875" style="25" customWidth="1"/>
    <col min="8722" max="8722" width="2.5703125" style="25" customWidth="1"/>
    <col min="8723" max="8723" width="17.5703125" style="25" customWidth="1"/>
    <col min="8724" max="8724" width="2.5703125" style="25" customWidth="1"/>
    <col min="8725" max="8725" width="18.140625" style="25" customWidth="1"/>
    <col min="8726" max="8726" width="2.5703125" style="25" customWidth="1"/>
    <col min="8727" max="8727" width="16.5703125" style="25" customWidth="1"/>
    <col min="8728" max="8728" width="2.5703125" style="25" customWidth="1"/>
    <col min="8729" max="8729" width="16.140625" style="25" bestFit="1" customWidth="1"/>
    <col min="8730" max="8730" width="3.42578125" style="25" customWidth="1"/>
    <col min="8731" max="8731" width="5.5703125" style="25" customWidth="1"/>
    <col min="8732" max="8732" width="45.140625" style="25" customWidth="1"/>
    <col min="8733" max="8733" width="3.85546875" style="25" customWidth="1"/>
    <col min="8734" max="8734" width="19.42578125" style="25" customWidth="1"/>
    <col min="8735" max="8735" width="3" style="25" customWidth="1"/>
    <col min="8736" max="8736" width="18.5703125" style="25" customWidth="1"/>
    <col min="8737" max="8737" width="3.42578125" style="25" customWidth="1"/>
    <col min="8738" max="8738" width="15.140625" style="25" bestFit="1" customWidth="1"/>
    <col min="8739" max="8739" width="4.42578125" style="25" customWidth="1"/>
    <col min="8740" max="8740" width="17" style="25" customWidth="1"/>
    <col min="8741" max="8741" width="3.42578125" style="25" customWidth="1"/>
    <col min="8742" max="8742" width="16.42578125" style="25" customWidth="1"/>
    <col min="8743" max="8743" width="3.5703125" style="25" customWidth="1"/>
    <col min="8744" max="8744" width="14.85546875" style="25" bestFit="1" customWidth="1"/>
    <col min="8745" max="8745" width="3.5703125" style="25" customWidth="1"/>
    <col min="8746" max="8746" width="18.42578125" style="25" customWidth="1"/>
    <col min="8747" max="8747" width="4.42578125" style="25" customWidth="1"/>
    <col min="8748" max="8748" width="16.140625" style="25" bestFit="1" customWidth="1"/>
    <col min="8749" max="8749" width="2.5703125" style="25" bestFit="1" customWidth="1"/>
    <col min="8750" max="8750" width="21.5703125" style="25" customWidth="1"/>
    <col min="8751" max="8751" width="2.5703125" style="25" bestFit="1" customWidth="1"/>
    <col min="8752" max="8752" width="16.5703125" style="25" bestFit="1" customWidth="1"/>
    <col min="8753" max="8753" width="2.5703125" style="25" bestFit="1" customWidth="1"/>
    <col min="8754" max="8754" width="18" style="25" customWidth="1"/>
    <col min="8755" max="8755" width="3.85546875" style="25" customWidth="1"/>
    <col min="8756" max="8756" width="16.140625" style="25" bestFit="1" customWidth="1"/>
    <col min="8757" max="8757" width="3" style="25" customWidth="1"/>
    <col min="8758" max="8758" width="4.5703125" style="25" customWidth="1"/>
    <col min="8759" max="8960" width="8.85546875" style="25"/>
    <col min="8961" max="8961" width="43.42578125" style="25" customWidth="1"/>
    <col min="8962" max="8962" width="3.85546875" style="25" customWidth="1"/>
    <col min="8963" max="8963" width="18" style="25" customWidth="1"/>
    <col min="8964" max="8964" width="2.85546875" style="25" customWidth="1"/>
    <col min="8965" max="8965" width="18.42578125" style="25" customWidth="1"/>
    <col min="8966" max="8966" width="3.42578125" style="25" customWidth="1"/>
    <col min="8967" max="8967" width="14.85546875" style="25" customWidth="1"/>
    <col min="8968" max="8968" width="3.42578125" style="25" customWidth="1"/>
    <col min="8969" max="8969" width="16.42578125" style="25" customWidth="1"/>
    <col min="8970" max="8970" width="3.42578125" style="25" customWidth="1"/>
    <col min="8971" max="8971" width="16.42578125" style="25" customWidth="1"/>
    <col min="8972" max="8972" width="2.5703125" style="25" customWidth="1"/>
    <col min="8973" max="8973" width="15.5703125" style="25" customWidth="1"/>
    <col min="8974" max="8974" width="3" style="25" customWidth="1"/>
    <col min="8975" max="8975" width="17.85546875" style="25" customWidth="1"/>
    <col min="8976" max="8976" width="2.5703125" style="25" customWidth="1"/>
    <col min="8977" max="8977" width="18.85546875" style="25" customWidth="1"/>
    <col min="8978" max="8978" width="2.5703125" style="25" customWidth="1"/>
    <col min="8979" max="8979" width="17.5703125" style="25" customWidth="1"/>
    <col min="8980" max="8980" width="2.5703125" style="25" customWidth="1"/>
    <col min="8981" max="8981" width="18.140625" style="25" customWidth="1"/>
    <col min="8982" max="8982" width="2.5703125" style="25" customWidth="1"/>
    <col min="8983" max="8983" width="16.5703125" style="25" customWidth="1"/>
    <col min="8984" max="8984" width="2.5703125" style="25" customWidth="1"/>
    <col min="8985" max="8985" width="16.140625" style="25" bestFit="1" customWidth="1"/>
    <col min="8986" max="8986" width="3.42578125" style="25" customWidth="1"/>
    <col min="8987" max="8987" width="5.5703125" style="25" customWidth="1"/>
    <col min="8988" max="8988" width="45.140625" style="25" customWidth="1"/>
    <col min="8989" max="8989" width="3.85546875" style="25" customWidth="1"/>
    <col min="8990" max="8990" width="19.42578125" style="25" customWidth="1"/>
    <col min="8991" max="8991" width="3" style="25" customWidth="1"/>
    <col min="8992" max="8992" width="18.5703125" style="25" customWidth="1"/>
    <col min="8993" max="8993" width="3.42578125" style="25" customWidth="1"/>
    <col min="8994" max="8994" width="15.140625" style="25" bestFit="1" customWidth="1"/>
    <col min="8995" max="8995" width="4.42578125" style="25" customWidth="1"/>
    <col min="8996" max="8996" width="17" style="25" customWidth="1"/>
    <col min="8997" max="8997" width="3.42578125" style="25" customWidth="1"/>
    <col min="8998" max="8998" width="16.42578125" style="25" customWidth="1"/>
    <col min="8999" max="8999" width="3.5703125" style="25" customWidth="1"/>
    <col min="9000" max="9000" width="14.85546875" style="25" bestFit="1" customWidth="1"/>
    <col min="9001" max="9001" width="3.5703125" style="25" customWidth="1"/>
    <col min="9002" max="9002" width="18.42578125" style="25" customWidth="1"/>
    <col min="9003" max="9003" width="4.42578125" style="25" customWidth="1"/>
    <col min="9004" max="9004" width="16.140625" style="25" bestFit="1" customWidth="1"/>
    <col min="9005" max="9005" width="2.5703125" style="25" bestFit="1" customWidth="1"/>
    <col min="9006" max="9006" width="21.5703125" style="25" customWidth="1"/>
    <col min="9007" max="9007" width="2.5703125" style="25" bestFit="1" customWidth="1"/>
    <col min="9008" max="9008" width="16.5703125" style="25" bestFit="1" customWidth="1"/>
    <col min="9009" max="9009" width="2.5703125" style="25" bestFit="1" customWidth="1"/>
    <col min="9010" max="9010" width="18" style="25" customWidth="1"/>
    <col min="9011" max="9011" width="3.85546875" style="25" customWidth="1"/>
    <col min="9012" max="9012" width="16.140625" style="25" bestFit="1" customWidth="1"/>
    <col min="9013" max="9013" width="3" style="25" customWidth="1"/>
    <col min="9014" max="9014" width="4.5703125" style="25" customWidth="1"/>
    <col min="9015" max="9216" width="8.85546875" style="25"/>
    <col min="9217" max="9217" width="43.42578125" style="25" customWidth="1"/>
    <col min="9218" max="9218" width="3.85546875" style="25" customWidth="1"/>
    <col min="9219" max="9219" width="18" style="25" customWidth="1"/>
    <col min="9220" max="9220" width="2.85546875" style="25" customWidth="1"/>
    <col min="9221" max="9221" width="18.42578125" style="25" customWidth="1"/>
    <col min="9222" max="9222" width="3.42578125" style="25" customWidth="1"/>
    <col min="9223" max="9223" width="14.85546875" style="25" customWidth="1"/>
    <col min="9224" max="9224" width="3.42578125" style="25" customWidth="1"/>
    <col min="9225" max="9225" width="16.42578125" style="25" customWidth="1"/>
    <col min="9226" max="9226" width="3.42578125" style="25" customWidth="1"/>
    <col min="9227" max="9227" width="16.42578125" style="25" customWidth="1"/>
    <col min="9228" max="9228" width="2.5703125" style="25" customWidth="1"/>
    <col min="9229" max="9229" width="15.5703125" style="25" customWidth="1"/>
    <col min="9230" max="9230" width="3" style="25" customWidth="1"/>
    <col min="9231" max="9231" width="17.85546875" style="25" customWidth="1"/>
    <col min="9232" max="9232" width="2.5703125" style="25" customWidth="1"/>
    <col min="9233" max="9233" width="18.85546875" style="25" customWidth="1"/>
    <col min="9234" max="9234" width="2.5703125" style="25" customWidth="1"/>
    <col min="9235" max="9235" width="17.5703125" style="25" customWidth="1"/>
    <col min="9236" max="9236" width="2.5703125" style="25" customWidth="1"/>
    <col min="9237" max="9237" width="18.140625" style="25" customWidth="1"/>
    <col min="9238" max="9238" width="2.5703125" style="25" customWidth="1"/>
    <col min="9239" max="9239" width="16.5703125" style="25" customWidth="1"/>
    <col min="9240" max="9240" width="2.5703125" style="25" customWidth="1"/>
    <col min="9241" max="9241" width="16.140625" style="25" bestFit="1" customWidth="1"/>
    <col min="9242" max="9242" width="3.42578125" style="25" customWidth="1"/>
    <col min="9243" max="9243" width="5.5703125" style="25" customWidth="1"/>
    <col min="9244" max="9244" width="45.140625" style="25" customWidth="1"/>
    <col min="9245" max="9245" width="3.85546875" style="25" customWidth="1"/>
    <col min="9246" max="9246" width="19.42578125" style="25" customWidth="1"/>
    <col min="9247" max="9247" width="3" style="25" customWidth="1"/>
    <col min="9248" max="9248" width="18.5703125" style="25" customWidth="1"/>
    <col min="9249" max="9249" width="3.42578125" style="25" customWidth="1"/>
    <col min="9250" max="9250" width="15.140625" style="25" bestFit="1" customWidth="1"/>
    <col min="9251" max="9251" width="4.42578125" style="25" customWidth="1"/>
    <col min="9252" max="9252" width="17" style="25" customWidth="1"/>
    <col min="9253" max="9253" width="3.42578125" style="25" customWidth="1"/>
    <col min="9254" max="9254" width="16.42578125" style="25" customWidth="1"/>
    <col min="9255" max="9255" width="3.5703125" style="25" customWidth="1"/>
    <col min="9256" max="9256" width="14.85546875" style="25" bestFit="1" customWidth="1"/>
    <col min="9257" max="9257" width="3.5703125" style="25" customWidth="1"/>
    <col min="9258" max="9258" width="18.42578125" style="25" customWidth="1"/>
    <col min="9259" max="9259" width="4.42578125" style="25" customWidth="1"/>
    <col min="9260" max="9260" width="16.140625" style="25" bestFit="1" customWidth="1"/>
    <col min="9261" max="9261" width="2.5703125" style="25" bestFit="1" customWidth="1"/>
    <col min="9262" max="9262" width="21.5703125" style="25" customWidth="1"/>
    <col min="9263" max="9263" width="2.5703125" style="25" bestFit="1" customWidth="1"/>
    <col min="9264" max="9264" width="16.5703125" style="25" bestFit="1" customWidth="1"/>
    <col min="9265" max="9265" width="2.5703125" style="25" bestFit="1" customWidth="1"/>
    <col min="9266" max="9266" width="18" style="25" customWidth="1"/>
    <col min="9267" max="9267" width="3.85546875" style="25" customWidth="1"/>
    <col min="9268" max="9268" width="16.140625" style="25" bestFit="1" customWidth="1"/>
    <col min="9269" max="9269" width="3" style="25" customWidth="1"/>
    <col min="9270" max="9270" width="4.5703125" style="25" customWidth="1"/>
    <col min="9271" max="9472" width="8.85546875" style="25"/>
    <col min="9473" max="9473" width="43.42578125" style="25" customWidth="1"/>
    <col min="9474" max="9474" width="3.85546875" style="25" customWidth="1"/>
    <col min="9475" max="9475" width="18" style="25" customWidth="1"/>
    <col min="9476" max="9476" width="2.85546875" style="25" customWidth="1"/>
    <col min="9477" max="9477" width="18.42578125" style="25" customWidth="1"/>
    <col min="9478" max="9478" width="3.42578125" style="25" customWidth="1"/>
    <col min="9479" max="9479" width="14.85546875" style="25" customWidth="1"/>
    <col min="9480" max="9480" width="3.42578125" style="25" customWidth="1"/>
    <col min="9481" max="9481" width="16.42578125" style="25" customWidth="1"/>
    <col min="9482" max="9482" width="3.42578125" style="25" customWidth="1"/>
    <col min="9483" max="9483" width="16.42578125" style="25" customWidth="1"/>
    <col min="9484" max="9484" width="2.5703125" style="25" customWidth="1"/>
    <col min="9485" max="9485" width="15.5703125" style="25" customWidth="1"/>
    <col min="9486" max="9486" width="3" style="25" customWidth="1"/>
    <col min="9487" max="9487" width="17.85546875" style="25" customWidth="1"/>
    <col min="9488" max="9488" width="2.5703125" style="25" customWidth="1"/>
    <col min="9489" max="9489" width="18.85546875" style="25" customWidth="1"/>
    <col min="9490" max="9490" width="2.5703125" style="25" customWidth="1"/>
    <col min="9491" max="9491" width="17.5703125" style="25" customWidth="1"/>
    <col min="9492" max="9492" width="2.5703125" style="25" customWidth="1"/>
    <col min="9493" max="9493" width="18.140625" style="25" customWidth="1"/>
    <col min="9494" max="9494" width="2.5703125" style="25" customWidth="1"/>
    <col min="9495" max="9495" width="16.5703125" style="25" customWidth="1"/>
    <col min="9496" max="9496" width="2.5703125" style="25" customWidth="1"/>
    <col min="9497" max="9497" width="16.140625" style="25" bestFit="1" customWidth="1"/>
    <col min="9498" max="9498" width="3.42578125" style="25" customWidth="1"/>
    <col min="9499" max="9499" width="5.5703125" style="25" customWidth="1"/>
    <col min="9500" max="9500" width="45.140625" style="25" customWidth="1"/>
    <col min="9501" max="9501" width="3.85546875" style="25" customWidth="1"/>
    <col min="9502" max="9502" width="19.42578125" style="25" customWidth="1"/>
    <col min="9503" max="9503" width="3" style="25" customWidth="1"/>
    <col min="9504" max="9504" width="18.5703125" style="25" customWidth="1"/>
    <col min="9505" max="9505" width="3.42578125" style="25" customWidth="1"/>
    <col min="9506" max="9506" width="15.140625" style="25" bestFit="1" customWidth="1"/>
    <col min="9507" max="9507" width="4.42578125" style="25" customWidth="1"/>
    <col min="9508" max="9508" width="17" style="25" customWidth="1"/>
    <col min="9509" max="9509" width="3.42578125" style="25" customWidth="1"/>
    <col min="9510" max="9510" width="16.42578125" style="25" customWidth="1"/>
    <col min="9511" max="9511" width="3.5703125" style="25" customWidth="1"/>
    <col min="9512" max="9512" width="14.85546875" style="25" bestFit="1" customWidth="1"/>
    <col min="9513" max="9513" width="3.5703125" style="25" customWidth="1"/>
    <col min="9514" max="9514" width="18.42578125" style="25" customWidth="1"/>
    <col min="9515" max="9515" width="4.42578125" style="25" customWidth="1"/>
    <col min="9516" max="9516" width="16.140625" style="25" bestFit="1" customWidth="1"/>
    <col min="9517" max="9517" width="2.5703125" style="25" bestFit="1" customWidth="1"/>
    <col min="9518" max="9518" width="21.5703125" style="25" customWidth="1"/>
    <col min="9519" max="9519" width="2.5703125" style="25" bestFit="1" customWidth="1"/>
    <col min="9520" max="9520" width="16.5703125" style="25" bestFit="1" customWidth="1"/>
    <col min="9521" max="9521" width="2.5703125" style="25" bestFit="1" customWidth="1"/>
    <col min="9522" max="9522" width="18" style="25" customWidth="1"/>
    <col min="9523" max="9523" width="3.85546875" style="25" customWidth="1"/>
    <col min="9524" max="9524" width="16.140625" style="25" bestFit="1" customWidth="1"/>
    <col min="9525" max="9525" width="3" style="25" customWidth="1"/>
    <col min="9526" max="9526" width="4.5703125" style="25" customWidth="1"/>
    <col min="9527" max="9728" width="8.85546875" style="25"/>
    <col min="9729" max="9729" width="43.42578125" style="25" customWidth="1"/>
    <col min="9730" max="9730" width="3.85546875" style="25" customWidth="1"/>
    <col min="9731" max="9731" width="18" style="25" customWidth="1"/>
    <col min="9732" max="9732" width="2.85546875" style="25" customWidth="1"/>
    <col min="9733" max="9733" width="18.42578125" style="25" customWidth="1"/>
    <col min="9734" max="9734" width="3.42578125" style="25" customWidth="1"/>
    <col min="9735" max="9735" width="14.85546875" style="25" customWidth="1"/>
    <col min="9736" max="9736" width="3.42578125" style="25" customWidth="1"/>
    <col min="9737" max="9737" width="16.42578125" style="25" customWidth="1"/>
    <col min="9738" max="9738" width="3.42578125" style="25" customWidth="1"/>
    <col min="9739" max="9739" width="16.42578125" style="25" customWidth="1"/>
    <col min="9740" max="9740" width="2.5703125" style="25" customWidth="1"/>
    <col min="9741" max="9741" width="15.5703125" style="25" customWidth="1"/>
    <col min="9742" max="9742" width="3" style="25" customWidth="1"/>
    <col min="9743" max="9743" width="17.85546875" style="25" customWidth="1"/>
    <col min="9744" max="9744" width="2.5703125" style="25" customWidth="1"/>
    <col min="9745" max="9745" width="18.85546875" style="25" customWidth="1"/>
    <col min="9746" max="9746" width="2.5703125" style="25" customWidth="1"/>
    <col min="9747" max="9747" width="17.5703125" style="25" customWidth="1"/>
    <col min="9748" max="9748" width="2.5703125" style="25" customWidth="1"/>
    <col min="9749" max="9749" width="18.140625" style="25" customWidth="1"/>
    <col min="9750" max="9750" width="2.5703125" style="25" customWidth="1"/>
    <col min="9751" max="9751" width="16.5703125" style="25" customWidth="1"/>
    <col min="9752" max="9752" width="2.5703125" style="25" customWidth="1"/>
    <col min="9753" max="9753" width="16.140625" style="25" bestFit="1" customWidth="1"/>
    <col min="9754" max="9754" width="3.42578125" style="25" customWidth="1"/>
    <col min="9755" max="9755" width="5.5703125" style="25" customWidth="1"/>
    <col min="9756" max="9756" width="45.140625" style="25" customWidth="1"/>
    <col min="9757" max="9757" width="3.85546875" style="25" customWidth="1"/>
    <col min="9758" max="9758" width="19.42578125" style="25" customWidth="1"/>
    <col min="9759" max="9759" width="3" style="25" customWidth="1"/>
    <col min="9760" max="9760" width="18.5703125" style="25" customWidth="1"/>
    <col min="9761" max="9761" width="3.42578125" style="25" customWidth="1"/>
    <col min="9762" max="9762" width="15.140625" style="25" bestFit="1" customWidth="1"/>
    <col min="9763" max="9763" width="4.42578125" style="25" customWidth="1"/>
    <col min="9764" max="9764" width="17" style="25" customWidth="1"/>
    <col min="9765" max="9765" width="3.42578125" style="25" customWidth="1"/>
    <col min="9766" max="9766" width="16.42578125" style="25" customWidth="1"/>
    <col min="9767" max="9767" width="3.5703125" style="25" customWidth="1"/>
    <col min="9768" max="9768" width="14.85546875" style="25" bestFit="1" customWidth="1"/>
    <col min="9769" max="9769" width="3.5703125" style="25" customWidth="1"/>
    <col min="9770" max="9770" width="18.42578125" style="25" customWidth="1"/>
    <col min="9771" max="9771" width="4.42578125" style="25" customWidth="1"/>
    <col min="9772" max="9772" width="16.140625" style="25" bestFit="1" customWidth="1"/>
    <col min="9773" max="9773" width="2.5703125" style="25" bestFit="1" customWidth="1"/>
    <col min="9774" max="9774" width="21.5703125" style="25" customWidth="1"/>
    <col min="9775" max="9775" width="2.5703125" style="25" bestFit="1" customWidth="1"/>
    <col min="9776" max="9776" width="16.5703125" style="25" bestFit="1" customWidth="1"/>
    <col min="9777" max="9777" width="2.5703125" style="25" bestFit="1" customWidth="1"/>
    <col min="9778" max="9778" width="18" style="25" customWidth="1"/>
    <col min="9779" max="9779" width="3.85546875" style="25" customWidth="1"/>
    <col min="9780" max="9780" width="16.140625" style="25" bestFit="1" customWidth="1"/>
    <col min="9781" max="9781" width="3" style="25" customWidth="1"/>
    <col min="9782" max="9782" width="4.5703125" style="25" customWidth="1"/>
    <col min="9783" max="9984" width="8.85546875" style="25"/>
    <col min="9985" max="9985" width="43.42578125" style="25" customWidth="1"/>
    <col min="9986" max="9986" width="3.85546875" style="25" customWidth="1"/>
    <col min="9987" max="9987" width="18" style="25" customWidth="1"/>
    <col min="9988" max="9988" width="2.85546875" style="25" customWidth="1"/>
    <col min="9989" max="9989" width="18.42578125" style="25" customWidth="1"/>
    <col min="9990" max="9990" width="3.42578125" style="25" customWidth="1"/>
    <col min="9991" max="9991" width="14.85546875" style="25" customWidth="1"/>
    <col min="9992" max="9992" width="3.42578125" style="25" customWidth="1"/>
    <col min="9993" max="9993" width="16.42578125" style="25" customWidth="1"/>
    <col min="9994" max="9994" width="3.42578125" style="25" customWidth="1"/>
    <col min="9995" max="9995" width="16.42578125" style="25" customWidth="1"/>
    <col min="9996" max="9996" width="2.5703125" style="25" customWidth="1"/>
    <col min="9997" max="9997" width="15.5703125" style="25" customWidth="1"/>
    <col min="9998" max="9998" width="3" style="25" customWidth="1"/>
    <col min="9999" max="9999" width="17.85546875" style="25" customWidth="1"/>
    <col min="10000" max="10000" width="2.5703125" style="25" customWidth="1"/>
    <col min="10001" max="10001" width="18.85546875" style="25" customWidth="1"/>
    <col min="10002" max="10002" width="2.5703125" style="25" customWidth="1"/>
    <col min="10003" max="10003" width="17.5703125" style="25" customWidth="1"/>
    <col min="10004" max="10004" width="2.5703125" style="25" customWidth="1"/>
    <col min="10005" max="10005" width="18.140625" style="25" customWidth="1"/>
    <col min="10006" max="10006" width="2.5703125" style="25" customWidth="1"/>
    <col min="10007" max="10007" width="16.5703125" style="25" customWidth="1"/>
    <col min="10008" max="10008" width="2.5703125" style="25" customWidth="1"/>
    <col min="10009" max="10009" width="16.140625" style="25" bestFit="1" customWidth="1"/>
    <col min="10010" max="10010" width="3.42578125" style="25" customWidth="1"/>
    <col min="10011" max="10011" width="5.5703125" style="25" customWidth="1"/>
    <col min="10012" max="10012" width="45.140625" style="25" customWidth="1"/>
    <col min="10013" max="10013" width="3.85546875" style="25" customWidth="1"/>
    <col min="10014" max="10014" width="19.42578125" style="25" customWidth="1"/>
    <col min="10015" max="10015" width="3" style="25" customWidth="1"/>
    <col min="10016" max="10016" width="18.5703125" style="25" customWidth="1"/>
    <col min="10017" max="10017" width="3.42578125" style="25" customWidth="1"/>
    <col min="10018" max="10018" width="15.140625" style="25" bestFit="1" customWidth="1"/>
    <col min="10019" max="10019" width="4.42578125" style="25" customWidth="1"/>
    <col min="10020" max="10020" width="17" style="25" customWidth="1"/>
    <col min="10021" max="10021" width="3.42578125" style="25" customWidth="1"/>
    <col min="10022" max="10022" width="16.42578125" style="25" customWidth="1"/>
    <col min="10023" max="10023" width="3.5703125" style="25" customWidth="1"/>
    <col min="10024" max="10024" width="14.85546875" style="25" bestFit="1" customWidth="1"/>
    <col min="10025" max="10025" width="3.5703125" style="25" customWidth="1"/>
    <col min="10026" max="10026" width="18.42578125" style="25" customWidth="1"/>
    <col min="10027" max="10027" width="4.42578125" style="25" customWidth="1"/>
    <col min="10028" max="10028" width="16.140625" style="25" bestFit="1" customWidth="1"/>
    <col min="10029" max="10029" width="2.5703125" style="25" bestFit="1" customWidth="1"/>
    <col min="10030" max="10030" width="21.5703125" style="25" customWidth="1"/>
    <col min="10031" max="10031" width="2.5703125" style="25" bestFit="1" customWidth="1"/>
    <col min="10032" max="10032" width="16.5703125" style="25" bestFit="1" customWidth="1"/>
    <col min="10033" max="10033" width="2.5703125" style="25" bestFit="1" customWidth="1"/>
    <col min="10034" max="10034" width="18" style="25" customWidth="1"/>
    <col min="10035" max="10035" width="3.85546875" style="25" customWidth="1"/>
    <col min="10036" max="10036" width="16.140625" style="25" bestFit="1" customWidth="1"/>
    <col min="10037" max="10037" width="3" style="25" customWidth="1"/>
    <col min="10038" max="10038" width="4.5703125" style="25" customWidth="1"/>
    <col min="10039" max="10240" width="8.85546875" style="25"/>
    <col min="10241" max="10241" width="43.42578125" style="25" customWidth="1"/>
    <col min="10242" max="10242" width="3.85546875" style="25" customWidth="1"/>
    <col min="10243" max="10243" width="18" style="25" customWidth="1"/>
    <col min="10244" max="10244" width="2.85546875" style="25" customWidth="1"/>
    <col min="10245" max="10245" width="18.42578125" style="25" customWidth="1"/>
    <col min="10246" max="10246" width="3.42578125" style="25" customWidth="1"/>
    <col min="10247" max="10247" width="14.85546875" style="25" customWidth="1"/>
    <col min="10248" max="10248" width="3.42578125" style="25" customWidth="1"/>
    <col min="10249" max="10249" width="16.42578125" style="25" customWidth="1"/>
    <col min="10250" max="10250" width="3.42578125" style="25" customWidth="1"/>
    <col min="10251" max="10251" width="16.42578125" style="25" customWidth="1"/>
    <col min="10252" max="10252" width="2.5703125" style="25" customWidth="1"/>
    <col min="10253" max="10253" width="15.5703125" style="25" customWidth="1"/>
    <col min="10254" max="10254" width="3" style="25" customWidth="1"/>
    <col min="10255" max="10255" width="17.85546875" style="25" customWidth="1"/>
    <col min="10256" max="10256" width="2.5703125" style="25" customWidth="1"/>
    <col min="10257" max="10257" width="18.85546875" style="25" customWidth="1"/>
    <col min="10258" max="10258" width="2.5703125" style="25" customWidth="1"/>
    <col min="10259" max="10259" width="17.5703125" style="25" customWidth="1"/>
    <col min="10260" max="10260" width="2.5703125" style="25" customWidth="1"/>
    <col min="10261" max="10261" width="18.140625" style="25" customWidth="1"/>
    <col min="10262" max="10262" width="2.5703125" style="25" customWidth="1"/>
    <col min="10263" max="10263" width="16.5703125" style="25" customWidth="1"/>
    <col min="10264" max="10264" width="2.5703125" style="25" customWidth="1"/>
    <col min="10265" max="10265" width="16.140625" style="25" bestFit="1" customWidth="1"/>
    <col min="10266" max="10266" width="3.42578125" style="25" customWidth="1"/>
    <col min="10267" max="10267" width="5.5703125" style="25" customWidth="1"/>
    <col min="10268" max="10268" width="45.140625" style="25" customWidth="1"/>
    <col min="10269" max="10269" width="3.85546875" style="25" customWidth="1"/>
    <col min="10270" max="10270" width="19.42578125" style="25" customWidth="1"/>
    <col min="10271" max="10271" width="3" style="25" customWidth="1"/>
    <col min="10272" max="10272" width="18.5703125" style="25" customWidth="1"/>
    <col min="10273" max="10273" width="3.42578125" style="25" customWidth="1"/>
    <col min="10274" max="10274" width="15.140625" style="25" bestFit="1" customWidth="1"/>
    <col min="10275" max="10275" width="4.42578125" style="25" customWidth="1"/>
    <col min="10276" max="10276" width="17" style="25" customWidth="1"/>
    <col min="10277" max="10277" width="3.42578125" style="25" customWidth="1"/>
    <col min="10278" max="10278" width="16.42578125" style="25" customWidth="1"/>
    <col min="10279" max="10279" width="3.5703125" style="25" customWidth="1"/>
    <col min="10280" max="10280" width="14.85546875" style="25" bestFit="1" customWidth="1"/>
    <col min="10281" max="10281" width="3.5703125" style="25" customWidth="1"/>
    <col min="10282" max="10282" width="18.42578125" style="25" customWidth="1"/>
    <col min="10283" max="10283" width="4.42578125" style="25" customWidth="1"/>
    <col min="10284" max="10284" width="16.140625" style="25" bestFit="1" customWidth="1"/>
    <col min="10285" max="10285" width="2.5703125" style="25" bestFit="1" customWidth="1"/>
    <col min="10286" max="10286" width="21.5703125" style="25" customWidth="1"/>
    <col min="10287" max="10287" width="2.5703125" style="25" bestFit="1" customWidth="1"/>
    <col min="10288" max="10288" width="16.5703125" style="25" bestFit="1" customWidth="1"/>
    <col min="10289" max="10289" width="2.5703125" style="25" bestFit="1" customWidth="1"/>
    <col min="10290" max="10290" width="18" style="25" customWidth="1"/>
    <col min="10291" max="10291" width="3.85546875" style="25" customWidth="1"/>
    <col min="10292" max="10292" width="16.140625" style="25" bestFit="1" customWidth="1"/>
    <col min="10293" max="10293" width="3" style="25" customWidth="1"/>
    <col min="10294" max="10294" width="4.5703125" style="25" customWidth="1"/>
    <col min="10295" max="10496" width="8.85546875" style="25"/>
    <col min="10497" max="10497" width="43.42578125" style="25" customWidth="1"/>
    <col min="10498" max="10498" width="3.85546875" style="25" customWidth="1"/>
    <col min="10499" max="10499" width="18" style="25" customWidth="1"/>
    <col min="10500" max="10500" width="2.85546875" style="25" customWidth="1"/>
    <col min="10501" max="10501" width="18.42578125" style="25" customWidth="1"/>
    <col min="10502" max="10502" width="3.42578125" style="25" customWidth="1"/>
    <col min="10503" max="10503" width="14.85546875" style="25" customWidth="1"/>
    <col min="10504" max="10504" width="3.42578125" style="25" customWidth="1"/>
    <col min="10505" max="10505" width="16.42578125" style="25" customWidth="1"/>
    <col min="10506" max="10506" width="3.42578125" style="25" customWidth="1"/>
    <col min="10507" max="10507" width="16.42578125" style="25" customWidth="1"/>
    <col min="10508" max="10508" width="2.5703125" style="25" customWidth="1"/>
    <col min="10509" max="10509" width="15.5703125" style="25" customWidth="1"/>
    <col min="10510" max="10510" width="3" style="25" customWidth="1"/>
    <col min="10511" max="10511" width="17.85546875" style="25" customWidth="1"/>
    <col min="10512" max="10512" width="2.5703125" style="25" customWidth="1"/>
    <col min="10513" max="10513" width="18.85546875" style="25" customWidth="1"/>
    <col min="10514" max="10514" width="2.5703125" style="25" customWidth="1"/>
    <col min="10515" max="10515" width="17.5703125" style="25" customWidth="1"/>
    <col min="10516" max="10516" width="2.5703125" style="25" customWidth="1"/>
    <col min="10517" max="10517" width="18.140625" style="25" customWidth="1"/>
    <col min="10518" max="10518" width="2.5703125" style="25" customWidth="1"/>
    <col min="10519" max="10519" width="16.5703125" style="25" customWidth="1"/>
    <col min="10520" max="10520" width="2.5703125" style="25" customWidth="1"/>
    <col min="10521" max="10521" width="16.140625" style="25" bestFit="1" customWidth="1"/>
    <col min="10522" max="10522" width="3.42578125" style="25" customWidth="1"/>
    <col min="10523" max="10523" width="5.5703125" style="25" customWidth="1"/>
    <col min="10524" max="10524" width="45.140625" style="25" customWidth="1"/>
    <col min="10525" max="10525" width="3.85546875" style="25" customWidth="1"/>
    <col min="10526" max="10526" width="19.42578125" style="25" customWidth="1"/>
    <col min="10527" max="10527" width="3" style="25" customWidth="1"/>
    <col min="10528" max="10528" width="18.5703125" style="25" customWidth="1"/>
    <col min="10529" max="10529" width="3.42578125" style="25" customWidth="1"/>
    <col min="10530" max="10530" width="15.140625" style="25" bestFit="1" customWidth="1"/>
    <col min="10531" max="10531" width="4.42578125" style="25" customWidth="1"/>
    <col min="10532" max="10532" width="17" style="25" customWidth="1"/>
    <col min="10533" max="10533" width="3.42578125" style="25" customWidth="1"/>
    <col min="10534" max="10534" width="16.42578125" style="25" customWidth="1"/>
    <col min="10535" max="10535" width="3.5703125" style="25" customWidth="1"/>
    <col min="10536" max="10536" width="14.85546875" style="25" bestFit="1" customWidth="1"/>
    <col min="10537" max="10537" width="3.5703125" style="25" customWidth="1"/>
    <col min="10538" max="10538" width="18.42578125" style="25" customWidth="1"/>
    <col min="10539" max="10539" width="4.42578125" style="25" customWidth="1"/>
    <col min="10540" max="10540" width="16.140625" style="25" bestFit="1" customWidth="1"/>
    <col min="10541" max="10541" width="2.5703125" style="25" bestFit="1" customWidth="1"/>
    <col min="10542" max="10542" width="21.5703125" style="25" customWidth="1"/>
    <col min="10543" max="10543" width="2.5703125" style="25" bestFit="1" customWidth="1"/>
    <col min="10544" max="10544" width="16.5703125" style="25" bestFit="1" customWidth="1"/>
    <col min="10545" max="10545" width="2.5703125" style="25" bestFit="1" customWidth="1"/>
    <col min="10546" max="10546" width="18" style="25" customWidth="1"/>
    <col min="10547" max="10547" width="3.85546875" style="25" customWidth="1"/>
    <col min="10548" max="10548" width="16.140625" style="25" bestFit="1" customWidth="1"/>
    <col min="10549" max="10549" width="3" style="25" customWidth="1"/>
    <col min="10550" max="10550" width="4.5703125" style="25" customWidth="1"/>
    <col min="10551" max="10752" width="8.85546875" style="25"/>
    <col min="10753" max="10753" width="43.42578125" style="25" customWidth="1"/>
    <col min="10754" max="10754" width="3.85546875" style="25" customWidth="1"/>
    <col min="10755" max="10755" width="18" style="25" customWidth="1"/>
    <col min="10756" max="10756" width="2.85546875" style="25" customWidth="1"/>
    <col min="10757" max="10757" width="18.42578125" style="25" customWidth="1"/>
    <col min="10758" max="10758" width="3.42578125" style="25" customWidth="1"/>
    <col min="10759" max="10759" width="14.85546875" style="25" customWidth="1"/>
    <col min="10760" max="10760" width="3.42578125" style="25" customWidth="1"/>
    <col min="10761" max="10761" width="16.42578125" style="25" customWidth="1"/>
    <col min="10762" max="10762" width="3.42578125" style="25" customWidth="1"/>
    <col min="10763" max="10763" width="16.42578125" style="25" customWidth="1"/>
    <col min="10764" max="10764" width="2.5703125" style="25" customWidth="1"/>
    <col min="10765" max="10765" width="15.5703125" style="25" customWidth="1"/>
    <col min="10766" max="10766" width="3" style="25" customWidth="1"/>
    <col min="10767" max="10767" width="17.85546875" style="25" customWidth="1"/>
    <col min="10768" max="10768" width="2.5703125" style="25" customWidth="1"/>
    <col min="10769" max="10769" width="18.85546875" style="25" customWidth="1"/>
    <col min="10770" max="10770" width="2.5703125" style="25" customWidth="1"/>
    <col min="10771" max="10771" width="17.5703125" style="25" customWidth="1"/>
    <col min="10772" max="10772" width="2.5703125" style="25" customWidth="1"/>
    <col min="10773" max="10773" width="18.140625" style="25" customWidth="1"/>
    <col min="10774" max="10774" width="2.5703125" style="25" customWidth="1"/>
    <col min="10775" max="10775" width="16.5703125" style="25" customWidth="1"/>
    <col min="10776" max="10776" width="2.5703125" style="25" customWidth="1"/>
    <col min="10777" max="10777" width="16.140625" style="25" bestFit="1" customWidth="1"/>
    <col min="10778" max="10778" width="3.42578125" style="25" customWidth="1"/>
    <col min="10779" max="10779" width="5.5703125" style="25" customWidth="1"/>
    <col min="10780" max="10780" width="45.140625" style="25" customWidth="1"/>
    <col min="10781" max="10781" width="3.85546875" style="25" customWidth="1"/>
    <col min="10782" max="10782" width="19.42578125" style="25" customWidth="1"/>
    <col min="10783" max="10783" width="3" style="25" customWidth="1"/>
    <col min="10784" max="10784" width="18.5703125" style="25" customWidth="1"/>
    <col min="10785" max="10785" width="3.42578125" style="25" customWidth="1"/>
    <col min="10786" max="10786" width="15.140625" style="25" bestFit="1" customWidth="1"/>
    <col min="10787" max="10787" width="4.42578125" style="25" customWidth="1"/>
    <col min="10788" max="10788" width="17" style="25" customWidth="1"/>
    <col min="10789" max="10789" width="3.42578125" style="25" customWidth="1"/>
    <col min="10790" max="10790" width="16.42578125" style="25" customWidth="1"/>
    <col min="10791" max="10791" width="3.5703125" style="25" customWidth="1"/>
    <col min="10792" max="10792" width="14.85546875" style="25" bestFit="1" customWidth="1"/>
    <col min="10793" max="10793" width="3.5703125" style="25" customWidth="1"/>
    <col min="10794" max="10794" width="18.42578125" style="25" customWidth="1"/>
    <col min="10795" max="10795" width="4.42578125" style="25" customWidth="1"/>
    <col min="10796" max="10796" width="16.140625" style="25" bestFit="1" customWidth="1"/>
    <col min="10797" max="10797" width="2.5703125" style="25" bestFit="1" customWidth="1"/>
    <col min="10798" max="10798" width="21.5703125" style="25" customWidth="1"/>
    <col min="10799" max="10799" width="2.5703125" style="25" bestFit="1" customWidth="1"/>
    <col min="10800" max="10800" width="16.5703125" style="25" bestFit="1" customWidth="1"/>
    <col min="10801" max="10801" width="2.5703125" style="25" bestFit="1" customWidth="1"/>
    <col min="10802" max="10802" width="18" style="25" customWidth="1"/>
    <col min="10803" max="10803" width="3.85546875" style="25" customWidth="1"/>
    <col min="10804" max="10804" width="16.140625" style="25" bestFit="1" customWidth="1"/>
    <col min="10805" max="10805" width="3" style="25" customWidth="1"/>
    <col min="10806" max="10806" width="4.5703125" style="25" customWidth="1"/>
    <col min="10807" max="11008" width="8.85546875" style="25"/>
    <col min="11009" max="11009" width="43.42578125" style="25" customWidth="1"/>
    <col min="11010" max="11010" width="3.85546875" style="25" customWidth="1"/>
    <col min="11011" max="11011" width="18" style="25" customWidth="1"/>
    <col min="11012" max="11012" width="2.85546875" style="25" customWidth="1"/>
    <col min="11013" max="11013" width="18.42578125" style="25" customWidth="1"/>
    <col min="11014" max="11014" width="3.42578125" style="25" customWidth="1"/>
    <col min="11015" max="11015" width="14.85546875" style="25" customWidth="1"/>
    <col min="11016" max="11016" width="3.42578125" style="25" customWidth="1"/>
    <col min="11017" max="11017" width="16.42578125" style="25" customWidth="1"/>
    <col min="11018" max="11018" width="3.42578125" style="25" customWidth="1"/>
    <col min="11019" max="11019" width="16.42578125" style="25" customWidth="1"/>
    <col min="11020" max="11020" width="2.5703125" style="25" customWidth="1"/>
    <col min="11021" max="11021" width="15.5703125" style="25" customWidth="1"/>
    <col min="11022" max="11022" width="3" style="25" customWidth="1"/>
    <col min="11023" max="11023" width="17.85546875" style="25" customWidth="1"/>
    <col min="11024" max="11024" width="2.5703125" style="25" customWidth="1"/>
    <col min="11025" max="11025" width="18.85546875" style="25" customWidth="1"/>
    <col min="11026" max="11026" width="2.5703125" style="25" customWidth="1"/>
    <col min="11027" max="11027" width="17.5703125" style="25" customWidth="1"/>
    <col min="11028" max="11028" width="2.5703125" style="25" customWidth="1"/>
    <col min="11029" max="11029" width="18.140625" style="25" customWidth="1"/>
    <col min="11030" max="11030" width="2.5703125" style="25" customWidth="1"/>
    <col min="11031" max="11031" width="16.5703125" style="25" customWidth="1"/>
    <col min="11032" max="11032" width="2.5703125" style="25" customWidth="1"/>
    <col min="11033" max="11033" width="16.140625" style="25" bestFit="1" customWidth="1"/>
    <col min="11034" max="11034" width="3.42578125" style="25" customWidth="1"/>
    <col min="11035" max="11035" width="5.5703125" style="25" customWidth="1"/>
    <col min="11036" max="11036" width="45.140625" style="25" customWidth="1"/>
    <col min="11037" max="11037" width="3.85546875" style="25" customWidth="1"/>
    <col min="11038" max="11038" width="19.42578125" style="25" customWidth="1"/>
    <col min="11039" max="11039" width="3" style="25" customWidth="1"/>
    <col min="11040" max="11040" width="18.5703125" style="25" customWidth="1"/>
    <col min="11041" max="11041" width="3.42578125" style="25" customWidth="1"/>
    <col min="11042" max="11042" width="15.140625" style="25" bestFit="1" customWidth="1"/>
    <col min="11043" max="11043" width="4.42578125" style="25" customWidth="1"/>
    <col min="11044" max="11044" width="17" style="25" customWidth="1"/>
    <col min="11045" max="11045" width="3.42578125" style="25" customWidth="1"/>
    <col min="11046" max="11046" width="16.42578125" style="25" customWidth="1"/>
    <col min="11047" max="11047" width="3.5703125" style="25" customWidth="1"/>
    <col min="11048" max="11048" width="14.85546875" style="25" bestFit="1" customWidth="1"/>
    <col min="11049" max="11049" width="3.5703125" style="25" customWidth="1"/>
    <col min="11050" max="11050" width="18.42578125" style="25" customWidth="1"/>
    <col min="11051" max="11051" width="4.42578125" style="25" customWidth="1"/>
    <col min="11052" max="11052" width="16.140625" style="25" bestFit="1" customWidth="1"/>
    <col min="11053" max="11053" width="2.5703125" style="25" bestFit="1" customWidth="1"/>
    <col min="11054" max="11054" width="21.5703125" style="25" customWidth="1"/>
    <col min="11055" max="11055" width="2.5703125" style="25" bestFit="1" customWidth="1"/>
    <col min="11056" max="11056" width="16.5703125" style="25" bestFit="1" customWidth="1"/>
    <col min="11057" max="11057" width="2.5703125" style="25" bestFit="1" customWidth="1"/>
    <col min="11058" max="11058" width="18" style="25" customWidth="1"/>
    <col min="11059" max="11059" width="3.85546875" style="25" customWidth="1"/>
    <col min="11060" max="11060" width="16.140625" style="25" bestFit="1" customWidth="1"/>
    <col min="11061" max="11061" width="3" style="25" customWidth="1"/>
    <col min="11062" max="11062" width="4.5703125" style="25" customWidth="1"/>
    <col min="11063" max="11264" width="8.85546875" style="25"/>
    <col min="11265" max="11265" width="43.42578125" style="25" customWidth="1"/>
    <col min="11266" max="11266" width="3.85546875" style="25" customWidth="1"/>
    <col min="11267" max="11267" width="18" style="25" customWidth="1"/>
    <col min="11268" max="11268" width="2.85546875" style="25" customWidth="1"/>
    <col min="11269" max="11269" width="18.42578125" style="25" customWidth="1"/>
    <col min="11270" max="11270" width="3.42578125" style="25" customWidth="1"/>
    <col min="11271" max="11271" width="14.85546875" style="25" customWidth="1"/>
    <col min="11272" max="11272" width="3.42578125" style="25" customWidth="1"/>
    <col min="11273" max="11273" width="16.42578125" style="25" customWidth="1"/>
    <col min="11274" max="11274" width="3.42578125" style="25" customWidth="1"/>
    <col min="11275" max="11275" width="16.42578125" style="25" customWidth="1"/>
    <col min="11276" max="11276" width="2.5703125" style="25" customWidth="1"/>
    <col min="11277" max="11277" width="15.5703125" style="25" customWidth="1"/>
    <col min="11278" max="11278" width="3" style="25" customWidth="1"/>
    <col min="11279" max="11279" width="17.85546875" style="25" customWidth="1"/>
    <col min="11280" max="11280" width="2.5703125" style="25" customWidth="1"/>
    <col min="11281" max="11281" width="18.85546875" style="25" customWidth="1"/>
    <col min="11282" max="11282" width="2.5703125" style="25" customWidth="1"/>
    <col min="11283" max="11283" width="17.5703125" style="25" customWidth="1"/>
    <col min="11284" max="11284" width="2.5703125" style="25" customWidth="1"/>
    <col min="11285" max="11285" width="18.140625" style="25" customWidth="1"/>
    <col min="11286" max="11286" width="2.5703125" style="25" customWidth="1"/>
    <col min="11287" max="11287" width="16.5703125" style="25" customWidth="1"/>
    <col min="11288" max="11288" width="2.5703125" style="25" customWidth="1"/>
    <col min="11289" max="11289" width="16.140625" style="25" bestFit="1" customWidth="1"/>
    <col min="11290" max="11290" width="3.42578125" style="25" customWidth="1"/>
    <col min="11291" max="11291" width="5.5703125" style="25" customWidth="1"/>
    <col min="11292" max="11292" width="45.140625" style="25" customWidth="1"/>
    <col min="11293" max="11293" width="3.85546875" style="25" customWidth="1"/>
    <col min="11294" max="11294" width="19.42578125" style="25" customWidth="1"/>
    <col min="11295" max="11295" width="3" style="25" customWidth="1"/>
    <col min="11296" max="11296" width="18.5703125" style="25" customWidth="1"/>
    <col min="11297" max="11297" width="3.42578125" style="25" customWidth="1"/>
    <col min="11298" max="11298" width="15.140625" style="25" bestFit="1" customWidth="1"/>
    <col min="11299" max="11299" width="4.42578125" style="25" customWidth="1"/>
    <col min="11300" max="11300" width="17" style="25" customWidth="1"/>
    <col min="11301" max="11301" width="3.42578125" style="25" customWidth="1"/>
    <col min="11302" max="11302" width="16.42578125" style="25" customWidth="1"/>
    <col min="11303" max="11303" width="3.5703125" style="25" customWidth="1"/>
    <col min="11304" max="11304" width="14.85546875" style="25" bestFit="1" customWidth="1"/>
    <col min="11305" max="11305" width="3.5703125" style="25" customWidth="1"/>
    <col min="11306" max="11306" width="18.42578125" style="25" customWidth="1"/>
    <col min="11307" max="11307" width="4.42578125" style="25" customWidth="1"/>
    <col min="11308" max="11308" width="16.140625" style="25" bestFit="1" customWidth="1"/>
    <col min="11309" max="11309" width="2.5703125" style="25" bestFit="1" customWidth="1"/>
    <col min="11310" max="11310" width="21.5703125" style="25" customWidth="1"/>
    <col min="11311" max="11311" width="2.5703125" style="25" bestFit="1" customWidth="1"/>
    <col min="11312" max="11312" width="16.5703125" style="25" bestFit="1" customWidth="1"/>
    <col min="11313" max="11313" width="2.5703125" style="25" bestFit="1" customWidth="1"/>
    <col min="11314" max="11314" width="18" style="25" customWidth="1"/>
    <col min="11315" max="11315" width="3.85546875" style="25" customWidth="1"/>
    <col min="11316" max="11316" width="16.140625" style="25" bestFit="1" customWidth="1"/>
    <col min="11317" max="11317" width="3" style="25" customWidth="1"/>
    <col min="11318" max="11318" width="4.5703125" style="25" customWidth="1"/>
    <col min="11319" max="11520" width="8.85546875" style="25"/>
    <col min="11521" max="11521" width="43.42578125" style="25" customWidth="1"/>
    <col min="11522" max="11522" width="3.85546875" style="25" customWidth="1"/>
    <col min="11523" max="11523" width="18" style="25" customWidth="1"/>
    <col min="11524" max="11524" width="2.85546875" style="25" customWidth="1"/>
    <col min="11525" max="11525" width="18.42578125" style="25" customWidth="1"/>
    <col min="11526" max="11526" width="3.42578125" style="25" customWidth="1"/>
    <col min="11527" max="11527" width="14.85546875" style="25" customWidth="1"/>
    <col min="11528" max="11528" width="3.42578125" style="25" customWidth="1"/>
    <col min="11529" max="11529" width="16.42578125" style="25" customWidth="1"/>
    <col min="11530" max="11530" width="3.42578125" style="25" customWidth="1"/>
    <col min="11531" max="11531" width="16.42578125" style="25" customWidth="1"/>
    <col min="11532" max="11532" width="2.5703125" style="25" customWidth="1"/>
    <col min="11533" max="11533" width="15.5703125" style="25" customWidth="1"/>
    <col min="11534" max="11534" width="3" style="25" customWidth="1"/>
    <col min="11535" max="11535" width="17.85546875" style="25" customWidth="1"/>
    <col min="11536" max="11536" width="2.5703125" style="25" customWidth="1"/>
    <col min="11537" max="11537" width="18.85546875" style="25" customWidth="1"/>
    <col min="11538" max="11538" width="2.5703125" style="25" customWidth="1"/>
    <col min="11539" max="11539" width="17.5703125" style="25" customWidth="1"/>
    <col min="11540" max="11540" width="2.5703125" style="25" customWidth="1"/>
    <col min="11541" max="11541" width="18.140625" style="25" customWidth="1"/>
    <col min="11542" max="11542" width="2.5703125" style="25" customWidth="1"/>
    <col min="11543" max="11543" width="16.5703125" style="25" customWidth="1"/>
    <col min="11544" max="11544" width="2.5703125" style="25" customWidth="1"/>
    <col min="11545" max="11545" width="16.140625" style="25" bestFit="1" customWidth="1"/>
    <col min="11546" max="11546" width="3.42578125" style="25" customWidth="1"/>
    <col min="11547" max="11547" width="5.5703125" style="25" customWidth="1"/>
    <col min="11548" max="11548" width="45.140625" style="25" customWidth="1"/>
    <col min="11549" max="11549" width="3.85546875" style="25" customWidth="1"/>
    <col min="11550" max="11550" width="19.42578125" style="25" customWidth="1"/>
    <col min="11551" max="11551" width="3" style="25" customWidth="1"/>
    <col min="11552" max="11552" width="18.5703125" style="25" customWidth="1"/>
    <col min="11553" max="11553" width="3.42578125" style="25" customWidth="1"/>
    <col min="11554" max="11554" width="15.140625" style="25" bestFit="1" customWidth="1"/>
    <col min="11555" max="11555" width="4.42578125" style="25" customWidth="1"/>
    <col min="11556" max="11556" width="17" style="25" customWidth="1"/>
    <col min="11557" max="11557" width="3.42578125" style="25" customWidth="1"/>
    <col min="11558" max="11558" width="16.42578125" style="25" customWidth="1"/>
    <col min="11559" max="11559" width="3.5703125" style="25" customWidth="1"/>
    <col min="11560" max="11560" width="14.85546875" style="25" bestFit="1" customWidth="1"/>
    <col min="11561" max="11561" width="3.5703125" style="25" customWidth="1"/>
    <col min="11562" max="11562" width="18.42578125" style="25" customWidth="1"/>
    <col min="11563" max="11563" width="4.42578125" style="25" customWidth="1"/>
    <col min="11564" max="11564" width="16.140625" style="25" bestFit="1" customWidth="1"/>
    <col min="11565" max="11565" width="2.5703125" style="25" bestFit="1" customWidth="1"/>
    <col min="11566" max="11566" width="21.5703125" style="25" customWidth="1"/>
    <col min="11567" max="11567" width="2.5703125" style="25" bestFit="1" customWidth="1"/>
    <col min="11568" max="11568" width="16.5703125" style="25" bestFit="1" customWidth="1"/>
    <col min="11569" max="11569" width="2.5703125" style="25" bestFit="1" customWidth="1"/>
    <col min="11570" max="11570" width="18" style="25" customWidth="1"/>
    <col min="11571" max="11571" width="3.85546875" style="25" customWidth="1"/>
    <col min="11572" max="11572" width="16.140625" style="25" bestFit="1" customWidth="1"/>
    <col min="11573" max="11573" width="3" style="25" customWidth="1"/>
    <col min="11574" max="11574" width="4.5703125" style="25" customWidth="1"/>
    <col min="11575" max="11776" width="8.85546875" style="25"/>
    <col min="11777" max="11777" width="43.42578125" style="25" customWidth="1"/>
    <col min="11778" max="11778" width="3.85546875" style="25" customWidth="1"/>
    <col min="11779" max="11779" width="18" style="25" customWidth="1"/>
    <col min="11780" max="11780" width="2.85546875" style="25" customWidth="1"/>
    <col min="11781" max="11781" width="18.42578125" style="25" customWidth="1"/>
    <col min="11782" max="11782" width="3.42578125" style="25" customWidth="1"/>
    <col min="11783" max="11783" width="14.85546875" style="25" customWidth="1"/>
    <col min="11784" max="11784" width="3.42578125" style="25" customWidth="1"/>
    <col min="11785" max="11785" width="16.42578125" style="25" customWidth="1"/>
    <col min="11786" max="11786" width="3.42578125" style="25" customWidth="1"/>
    <col min="11787" max="11787" width="16.42578125" style="25" customWidth="1"/>
    <col min="11788" max="11788" width="2.5703125" style="25" customWidth="1"/>
    <col min="11789" max="11789" width="15.5703125" style="25" customWidth="1"/>
    <col min="11790" max="11790" width="3" style="25" customWidth="1"/>
    <col min="11791" max="11791" width="17.85546875" style="25" customWidth="1"/>
    <col min="11792" max="11792" width="2.5703125" style="25" customWidth="1"/>
    <col min="11793" max="11793" width="18.85546875" style="25" customWidth="1"/>
    <col min="11794" max="11794" width="2.5703125" style="25" customWidth="1"/>
    <col min="11795" max="11795" width="17.5703125" style="25" customWidth="1"/>
    <col min="11796" max="11796" width="2.5703125" style="25" customWidth="1"/>
    <col min="11797" max="11797" width="18.140625" style="25" customWidth="1"/>
    <col min="11798" max="11798" width="2.5703125" style="25" customWidth="1"/>
    <col min="11799" max="11799" width="16.5703125" style="25" customWidth="1"/>
    <col min="11800" max="11800" width="2.5703125" style="25" customWidth="1"/>
    <col min="11801" max="11801" width="16.140625" style="25" bestFit="1" customWidth="1"/>
    <col min="11802" max="11802" width="3.42578125" style="25" customWidth="1"/>
    <col min="11803" max="11803" width="5.5703125" style="25" customWidth="1"/>
    <col min="11804" max="11804" width="45.140625" style="25" customWidth="1"/>
    <col min="11805" max="11805" width="3.85546875" style="25" customWidth="1"/>
    <col min="11806" max="11806" width="19.42578125" style="25" customWidth="1"/>
    <col min="11807" max="11807" width="3" style="25" customWidth="1"/>
    <col min="11808" max="11808" width="18.5703125" style="25" customWidth="1"/>
    <col min="11809" max="11809" width="3.42578125" style="25" customWidth="1"/>
    <col min="11810" max="11810" width="15.140625" style="25" bestFit="1" customWidth="1"/>
    <col min="11811" max="11811" width="4.42578125" style="25" customWidth="1"/>
    <col min="11812" max="11812" width="17" style="25" customWidth="1"/>
    <col min="11813" max="11813" width="3.42578125" style="25" customWidth="1"/>
    <col min="11814" max="11814" width="16.42578125" style="25" customWidth="1"/>
    <col min="11815" max="11815" width="3.5703125" style="25" customWidth="1"/>
    <col min="11816" max="11816" width="14.85546875" style="25" bestFit="1" customWidth="1"/>
    <col min="11817" max="11817" width="3.5703125" style="25" customWidth="1"/>
    <col min="11818" max="11818" width="18.42578125" style="25" customWidth="1"/>
    <col min="11819" max="11819" width="4.42578125" style="25" customWidth="1"/>
    <col min="11820" max="11820" width="16.140625" style="25" bestFit="1" customWidth="1"/>
    <col min="11821" max="11821" width="2.5703125" style="25" bestFit="1" customWidth="1"/>
    <col min="11822" max="11822" width="21.5703125" style="25" customWidth="1"/>
    <col min="11823" max="11823" width="2.5703125" style="25" bestFit="1" customWidth="1"/>
    <col min="11824" max="11824" width="16.5703125" style="25" bestFit="1" customWidth="1"/>
    <col min="11825" max="11825" width="2.5703125" style="25" bestFit="1" customWidth="1"/>
    <col min="11826" max="11826" width="18" style="25" customWidth="1"/>
    <col min="11827" max="11827" width="3.85546875" style="25" customWidth="1"/>
    <col min="11828" max="11828" width="16.140625" style="25" bestFit="1" customWidth="1"/>
    <col min="11829" max="11829" width="3" style="25" customWidth="1"/>
    <col min="11830" max="11830" width="4.5703125" style="25" customWidth="1"/>
    <col min="11831" max="12032" width="8.85546875" style="25"/>
    <col min="12033" max="12033" width="43.42578125" style="25" customWidth="1"/>
    <col min="12034" max="12034" width="3.85546875" style="25" customWidth="1"/>
    <col min="12035" max="12035" width="18" style="25" customWidth="1"/>
    <col min="12036" max="12036" width="2.85546875" style="25" customWidth="1"/>
    <col min="12037" max="12037" width="18.42578125" style="25" customWidth="1"/>
    <col min="12038" max="12038" width="3.42578125" style="25" customWidth="1"/>
    <col min="12039" max="12039" width="14.85546875" style="25" customWidth="1"/>
    <col min="12040" max="12040" width="3.42578125" style="25" customWidth="1"/>
    <col min="12041" max="12041" width="16.42578125" style="25" customWidth="1"/>
    <col min="12042" max="12042" width="3.42578125" style="25" customWidth="1"/>
    <col min="12043" max="12043" width="16.42578125" style="25" customWidth="1"/>
    <col min="12044" max="12044" width="2.5703125" style="25" customWidth="1"/>
    <col min="12045" max="12045" width="15.5703125" style="25" customWidth="1"/>
    <col min="12046" max="12046" width="3" style="25" customWidth="1"/>
    <col min="12047" max="12047" width="17.85546875" style="25" customWidth="1"/>
    <col min="12048" max="12048" width="2.5703125" style="25" customWidth="1"/>
    <col min="12049" max="12049" width="18.85546875" style="25" customWidth="1"/>
    <col min="12050" max="12050" width="2.5703125" style="25" customWidth="1"/>
    <col min="12051" max="12051" width="17.5703125" style="25" customWidth="1"/>
    <col min="12052" max="12052" width="2.5703125" style="25" customWidth="1"/>
    <col min="12053" max="12053" width="18.140625" style="25" customWidth="1"/>
    <col min="12054" max="12054" width="2.5703125" style="25" customWidth="1"/>
    <col min="12055" max="12055" width="16.5703125" style="25" customWidth="1"/>
    <col min="12056" max="12056" width="2.5703125" style="25" customWidth="1"/>
    <col min="12057" max="12057" width="16.140625" style="25" bestFit="1" customWidth="1"/>
    <col min="12058" max="12058" width="3.42578125" style="25" customWidth="1"/>
    <col min="12059" max="12059" width="5.5703125" style="25" customWidth="1"/>
    <col min="12060" max="12060" width="45.140625" style="25" customWidth="1"/>
    <col min="12061" max="12061" width="3.85546875" style="25" customWidth="1"/>
    <col min="12062" max="12062" width="19.42578125" style="25" customWidth="1"/>
    <col min="12063" max="12063" width="3" style="25" customWidth="1"/>
    <col min="12064" max="12064" width="18.5703125" style="25" customWidth="1"/>
    <col min="12065" max="12065" width="3.42578125" style="25" customWidth="1"/>
    <col min="12066" max="12066" width="15.140625" style="25" bestFit="1" customWidth="1"/>
    <col min="12067" max="12067" width="4.42578125" style="25" customWidth="1"/>
    <col min="12068" max="12068" width="17" style="25" customWidth="1"/>
    <col min="12069" max="12069" width="3.42578125" style="25" customWidth="1"/>
    <col min="12070" max="12070" width="16.42578125" style="25" customWidth="1"/>
    <col min="12071" max="12071" width="3.5703125" style="25" customWidth="1"/>
    <col min="12072" max="12072" width="14.85546875" style="25" bestFit="1" customWidth="1"/>
    <col min="12073" max="12073" width="3.5703125" style="25" customWidth="1"/>
    <col min="12074" max="12074" width="18.42578125" style="25" customWidth="1"/>
    <col min="12075" max="12075" width="4.42578125" style="25" customWidth="1"/>
    <col min="12076" max="12076" width="16.140625" style="25" bestFit="1" customWidth="1"/>
    <col min="12077" max="12077" width="2.5703125" style="25" bestFit="1" customWidth="1"/>
    <col min="12078" max="12078" width="21.5703125" style="25" customWidth="1"/>
    <col min="12079" max="12079" width="2.5703125" style="25" bestFit="1" customWidth="1"/>
    <col min="12080" max="12080" width="16.5703125" style="25" bestFit="1" customWidth="1"/>
    <col min="12081" max="12081" width="2.5703125" style="25" bestFit="1" customWidth="1"/>
    <col min="12082" max="12082" width="18" style="25" customWidth="1"/>
    <col min="12083" max="12083" width="3.85546875" style="25" customWidth="1"/>
    <col min="12084" max="12084" width="16.140625" style="25" bestFit="1" customWidth="1"/>
    <col min="12085" max="12085" width="3" style="25" customWidth="1"/>
    <col min="12086" max="12086" width="4.5703125" style="25" customWidth="1"/>
    <col min="12087" max="12288" width="8.85546875" style="25"/>
    <col min="12289" max="12289" width="43.42578125" style="25" customWidth="1"/>
    <col min="12290" max="12290" width="3.85546875" style="25" customWidth="1"/>
    <col min="12291" max="12291" width="18" style="25" customWidth="1"/>
    <col min="12292" max="12292" width="2.85546875" style="25" customWidth="1"/>
    <col min="12293" max="12293" width="18.42578125" style="25" customWidth="1"/>
    <col min="12294" max="12294" width="3.42578125" style="25" customWidth="1"/>
    <col min="12295" max="12295" width="14.85546875" style="25" customWidth="1"/>
    <col min="12296" max="12296" width="3.42578125" style="25" customWidth="1"/>
    <col min="12297" max="12297" width="16.42578125" style="25" customWidth="1"/>
    <col min="12298" max="12298" width="3.42578125" style="25" customWidth="1"/>
    <col min="12299" max="12299" width="16.42578125" style="25" customWidth="1"/>
    <col min="12300" max="12300" width="2.5703125" style="25" customWidth="1"/>
    <col min="12301" max="12301" width="15.5703125" style="25" customWidth="1"/>
    <col min="12302" max="12302" width="3" style="25" customWidth="1"/>
    <col min="12303" max="12303" width="17.85546875" style="25" customWidth="1"/>
    <col min="12304" max="12304" width="2.5703125" style="25" customWidth="1"/>
    <col min="12305" max="12305" width="18.85546875" style="25" customWidth="1"/>
    <col min="12306" max="12306" width="2.5703125" style="25" customWidth="1"/>
    <col min="12307" max="12307" width="17.5703125" style="25" customWidth="1"/>
    <col min="12308" max="12308" width="2.5703125" style="25" customWidth="1"/>
    <col min="12309" max="12309" width="18.140625" style="25" customWidth="1"/>
    <col min="12310" max="12310" width="2.5703125" style="25" customWidth="1"/>
    <col min="12311" max="12311" width="16.5703125" style="25" customWidth="1"/>
    <col min="12312" max="12312" width="2.5703125" style="25" customWidth="1"/>
    <col min="12313" max="12313" width="16.140625" style="25" bestFit="1" customWidth="1"/>
    <col min="12314" max="12314" width="3.42578125" style="25" customWidth="1"/>
    <col min="12315" max="12315" width="5.5703125" style="25" customWidth="1"/>
    <col min="12316" max="12316" width="45.140625" style="25" customWidth="1"/>
    <col min="12317" max="12317" width="3.85546875" style="25" customWidth="1"/>
    <col min="12318" max="12318" width="19.42578125" style="25" customWidth="1"/>
    <col min="12319" max="12319" width="3" style="25" customWidth="1"/>
    <col min="12320" max="12320" width="18.5703125" style="25" customWidth="1"/>
    <col min="12321" max="12321" width="3.42578125" style="25" customWidth="1"/>
    <col min="12322" max="12322" width="15.140625" style="25" bestFit="1" customWidth="1"/>
    <col min="12323" max="12323" width="4.42578125" style="25" customWidth="1"/>
    <col min="12324" max="12324" width="17" style="25" customWidth="1"/>
    <col min="12325" max="12325" width="3.42578125" style="25" customWidth="1"/>
    <col min="12326" max="12326" width="16.42578125" style="25" customWidth="1"/>
    <col min="12327" max="12327" width="3.5703125" style="25" customWidth="1"/>
    <col min="12328" max="12328" width="14.85546875" style="25" bestFit="1" customWidth="1"/>
    <col min="12329" max="12329" width="3.5703125" style="25" customWidth="1"/>
    <col min="12330" max="12330" width="18.42578125" style="25" customWidth="1"/>
    <col min="12331" max="12331" width="4.42578125" style="25" customWidth="1"/>
    <col min="12332" max="12332" width="16.140625" style="25" bestFit="1" customWidth="1"/>
    <col min="12333" max="12333" width="2.5703125" style="25" bestFit="1" customWidth="1"/>
    <col min="12334" max="12334" width="21.5703125" style="25" customWidth="1"/>
    <col min="12335" max="12335" width="2.5703125" style="25" bestFit="1" customWidth="1"/>
    <col min="12336" max="12336" width="16.5703125" style="25" bestFit="1" customWidth="1"/>
    <col min="12337" max="12337" width="2.5703125" style="25" bestFit="1" customWidth="1"/>
    <col min="12338" max="12338" width="18" style="25" customWidth="1"/>
    <col min="12339" max="12339" width="3.85546875" style="25" customWidth="1"/>
    <col min="12340" max="12340" width="16.140625" style="25" bestFit="1" customWidth="1"/>
    <col min="12341" max="12341" width="3" style="25" customWidth="1"/>
    <col min="12342" max="12342" width="4.5703125" style="25" customWidth="1"/>
    <col min="12343" max="12544" width="8.85546875" style="25"/>
    <col min="12545" max="12545" width="43.42578125" style="25" customWidth="1"/>
    <col min="12546" max="12546" width="3.85546875" style="25" customWidth="1"/>
    <col min="12547" max="12547" width="18" style="25" customWidth="1"/>
    <col min="12548" max="12548" width="2.85546875" style="25" customWidth="1"/>
    <col min="12549" max="12549" width="18.42578125" style="25" customWidth="1"/>
    <col min="12550" max="12550" width="3.42578125" style="25" customWidth="1"/>
    <col min="12551" max="12551" width="14.85546875" style="25" customWidth="1"/>
    <col min="12552" max="12552" width="3.42578125" style="25" customWidth="1"/>
    <col min="12553" max="12553" width="16.42578125" style="25" customWidth="1"/>
    <col min="12554" max="12554" width="3.42578125" style="25" customWidth="1"/>
    <col min="12555" max="12555" width="16.42578125" style="25" customWidth="1"/>
    <col min="12556" max="12556" width="2.5703125" style="25" customWidth="1"/>
    <col min="12557" max="12557" width="15.5703125" style="25" customWidth="1"/>
    <col min="12558" max="12558" width="3" style="25" customWidth="1"/>
    <col min="12559" max="12559" width="17.85546875" style="25" customWidth="1"/>
    <col min="12560" max="12560" width="2.5703125" style="25" customWidth="1"/>
    <col min="12561" max="12561" width="18.85546875" style="25" customWidth="1"/>
    <col min="12562" max="12562" width="2.5703125" style="25" customWidth="1"/>
    <col min="12563" max="12563" width="17.5703125" style="25" customWidth="1"/>
    <col min="12564" max="12564" width="2.5703125" style="25" customWidth="1"/>
    <col min="12565" max="12565" width="18.140625" style="25" customWidth="1"/>
    <col min="12566" max="12566" width="2.5703125" style="25" customWidth="1"/>
    <col min="12567" max="12567" width="16.5703125" style="25" customWidth="1"/>
    <col min="12568" max="12568" width="2.5703125" style="25" customWidth="1"/>
    <col min="12569" max="12569" width="16.140625" style="25" bestFit="1" customWidth="1"/>
    <col min="12570" max="12570" width="3.42578125" style="25" customWidth="1"/>
    <col min="12571" max="12571" width="5.5703125" style="25" customWidth="1"/>
    <col min="12572" max="12572" width="45.140625" style="25" customWidth="1"/>
    <col min="12573" max="12573" width="3.85546875" style="25" customWidth="1"/>
    <col min="12574" max="12574" width="19.42578125" style="25" customWidth="1"/>
    <col min="12575" max="12575" width="3" style="25" customWidth="1"/>
    <col min="12576" max="12576" width="18.5703125" style="25" customWidth="1"/>
    <col min="12577" max="12577" width="3.42578125" style="25" customWidth="1"/>
    <col min="12578" max="12578" width="15.140625" style="25" bestFit="1" customWidth="1"/>
    <col min="12579" max="12579" width="4.42578125" style="25" customWidth="1"/>
    <col min="12580" max="12580" width="17" style="25" customWidth="1"/>
    <col min="12581" max="12581" width="3.42578125" style="25" customWidth="1"/>
    <col min="12582" max="12582" width="16.42578125" style="25" customWidth="1"/>
    <col min="12583" max="12583" width="3.5703125" style="25" customWidth="1"/>
    <col min="12584" max="12584" width="14.85546875" style="25" bestFit="1" customWidth="1"/>
    <col min="12585" max="12585" width="3.5703125" style="25" customWidth="1"/>
    <col min="12586" max="12586" width="18.42578125" style="25" customWidth="1"/>
    <col min="12587" max="12587" width="4.42578125" style="25" customWidth="1"/>
    <col min="12588" max="12588" width="16.140625" style="25" bestFit="1" customWidth="1"/>
    <col min="12589" max="12589" width="2.5703125" style="25" bestFit="1" customWidth="1"/>
    <col min="12590" max="12590" width="21.5703125" style="25" customWidth="1"/>
    <col min="12591" max="12591" width="2.5703125" style="25" bestFit="1" customWidth="1"/>
    <col min="12592" max="12592" width="16.5703125" style="25" bestFit="1" customWidth="1"/>
    <col min="12593" max="12593" width="2.5703125" style="25" bestFit="1" customWidth="1"/>
    <col min="12594" max="12594" width="18" style="25" customWidth="1"/>
    <col min="12595" max="12595" width="3.85546875" style="25" customWidth="1"/>
    <col min="12596" max="12596" width="16.140625" style="25" bestFit="1" customWidth="1"/>
    <col min="12597" max="12597" width="3" style="25" customWidth="1"/>
    <col min="12598" max="12598" width="4.5703125" style="25" customWidth="1"/>
    <col min="12599" max="12800" width="8.85546875" style="25"/>
    <col min="12801" max="12801" width="43.42578125" style="25" customWidth="1"/>
    <col min="12802" max="12802" width="3.85546875" style="25" customWidth="1"/>
    <col min="12803" max="12803" width="18" style="25" customWidth="1"/>
    <col min="12804" max="12804" width="2.85546875" style="25" customWidth="1"/>
    <col min="12805" max="12805" width="18.42578125" style="25" customWidth="1"/>
    <col min="12806" max="12806" width="3.42578125" style="25" customWidth="1"/>
    <col min="12807" max="12807" width="14.85546875" style="25" customWidth="1"/>
    <col min="12808" max="12808" width="3.42578125" style="25" customWidth="1"/>
    <col min="12809" max="12809" width="16.42578125" style="25" customWidth="1"/>
    <col min="12810" max="12810" width="3.42578125" style="25" customWidth="1"/>
    <col min="12811" max="12811" width="16.42578125" style="25" customWidth="1"/>
    <col min="12812" max="12812" width="2.5703125" style="25" customWidth="1"/>
    <col min="12813" max="12813" width="15.5703125" style="25" customWidth="1"/>
    <col min="12814" max="12814" width="3" style="25" customWidth="1"/>
    <col min="12815" max="12815" width="17.85546875" style="25" customWidth="1"/>
    <col min="12816" max="12816" width="2.5703125" style="25" customWidth="1"/>
    <col min="12817" max="12817" width="18.85546875" style="25" customWidth="1"/>
    <col min="12818" max="12818" width="2.5703125" style="25" customWidth="1"/>
    <col min="12819" max="12819" width="17.5703125" style="25" customWidth="1"/>
    <col min="12820" max="12820" width="2.5703125" style="25" customWidth="1"/>
    <col min="12821" max="12821" width="18.140625" style="25" customWidth="1"/>
    <col min="12822" max="12822" width="2.5703125" style="25" customWidth="1"/>
    <col min="12823" max="12823" width="16.5703125" style="25" customWidth="1"/>
    <col min="12824" max="12824" width="2.5703125" style="25" customWidth="1"/>
    <col min="12825" max="12825" width="16.140625" style="25" bestFit="1" customWidth="1"/>
    <col min="12826" max="12826" width="3.42578125" style="25" customWidth="1"/>
    <col min="12827" max="12827" width="5.5703125" style="25" customWidth="1"/>
    <col min="12828" max="12828" width="45.140625" style="25" customWidth="1"/>
    <col min="12829" max="12829" width="3.85546875" style="25" customWidth="1"/>
    <col min="12830" max="12830" width="19.42578125" style="25" customWidth="1"/>
    <col min="12831" max="12831" width="3" style="25" customWidth="1"/>
    <col min="12832" max="12832" width="18.5703125" style="25" customWidth="1"/>
    <col min="12833" max="12833" width="3.42578125" style="25" customWidth="1"/>
    <col min="12834" max="12834" width="15.140625" style="25" bestFit="1" customWidth="1"/>
    <col min="12835" max="12835" width="4.42578125" style="25" customWidth="1"/>
    <col min="12836" max="12836" width="17" style="25" customWidth="1"/>
    <col min="12837" max="12837" width="3.42578125" style="25" customWidth="1"/>
    <col min="12838" max="12838" width="16.42578125" style="25" customWidth="1"/>
    <col min="12839" max="12839" width="3.5703125" style="25" customWidth="1"/>
    <col min="12840" max="12840" width="14.85546875" style="25" bestFit="1" customWidth="1"/>
    <col min="12841" max="12841" width="3.5703125" style="25" customWidth="1"/>
    <col min="12842" max="12842" width="18.42578125" style="25" customWidth="1"/>
    <col min="12843" max="12843" width="4.42578125" style="25" customWidth="1"/>
    <col min="12844" max="12844" width="16.140625" style="25" bestFit="1" customWidth="1"/>
    <col min="12845" max="12845" width="2.5703125" style="25" bestFit="1" customWidth="1"/>
    <col min="12846" max="12846" width="21.5703125" style="25" customWidth="1"/>
    <col min="12847" max="12847" width="2.5703125" style="25" bestFit="1" customWidth="1"/>
    <col min="12848" max="12848" width="16.5703125" style="25" bestFit="1" customWidth="1"/>
    <col min="12849" max="12849" width="2.5703125" style="25" bestFit="1" customWidth="1"/>
    <col min="12850" max="12850" width="18" style="25" customWidth="1"/>
    <col min="12851" max="12851" width="3.85546875" style="25" customWidth="1"/>
    <col min="12852" max="12852" width="16.140625" style="25" bestFit="1" customWidth="1"/>
    <col min="12853" max="12853" width="3" style="25" customWidth="1"/>
    <col min="12854" max="12854" width="4.5703125" style="25" customWidth="1"/>
    <col min="12855" max="13056" width="8.85546875" style="25"/>
    <col min="13057" max="13057" width="43.42578125" style="25" customWidth="1"/>
    <col min="13058" max="13058" width="3.85546875" style="25" customWidth="1"/>
    <col min="13059" max="13059" width="18" style="25" customWidth="1"/>
    <col min="13060" max="13060" width="2.85546875" style="25" customWidth="1"/>
    <col min="13061" max="13061" width="18.42578125" style="25" customWidth="1"/>
    <col min="13062" max="13062" width="3.42578125" style="25" customWidth="1"/>
    <col min="13063" max="13063" width="14.85546875" style="25" customWidth="1"/>
    <col min="13064" max="13064" width="3.42578125" style="25" customWidth="1"/>
    <col min="13065" max="13065" width="16.42578125" style="25" customWidth="1"/>
    <col min="13066" max="13066" width="3.42578125" style="25" customWidth="1"/>
    <col min="13067" max="13067" width="16.42578125" style="25" customWidth="1"/>
    <col min="13068" max="13068" width="2.5703125" style="25" customWidth="1"/>
    <col min="13069" max="13069" width="15.5703125" style="25" customWidth="1"/>
    <col min="13070" max="13070" width="3" style="25" customWidth="1"/>
    <col min="13071" max="13071" width="17.85546875" style="25" customWidth="1"/>
    <col min="13072" max="13072" width="2.5703125" style="25" customWidth="1"/>
    <col min="13073" max="13073" width="18.85546875" style="25" customWidth="1"/>
    <col min="13074" max="13074" width="2.5703125" style="25" customWidth="1"/>
    <col min="13075" max="13075" width="17.5703125" style="25" customWidth="1"/>
    <col min="13076" max="13076" width="2.5703125" style="25" customWidth="1"/>
    <col min="13077" max="13077" width="18.140625" style="25" customWidth="1"/>
    <col min="13078" max="13078" width="2.5703125" style="25" customWidth="1"/>
    <col min="13079" max="13079" width="16.5703125" style="25" customWidth="1"/>
    <col min="13080" max="13080" width="2.5703125" style="25" customWidth="1"/>
    <col min="13081" max="13081" width="16.140625" style="25" bestFit="1" customWidth="1"/>
    <col min="13082" max="13082" width="3.42578125" style="25" customWidth="1"/>
    <col min="13083" max="13083" width="5.5703125" style="25" customWidth="1"/>
    <col min="13084" max="13084" width="45.140625" style="25" customWidth="1"/>
    <col min="13085" max="13085" width="3.85546875" style="25" customWidth="1"/>
    <col min="13086" max="13086" width="19.42578125" style="25" customWidth="1"/>
    <col min="13087" max="13087" width="3" style="25" customWidth="1"/>
    <col min="13088" max="13088" width="18.5703125" style="25" customWidth="1"/>
    <col min="13089" max="13089" width="3.42578125" style="25" customWidth="1"/>
    <col min="13090" max="13090" width="15.140625" style="25" bestFit="1" customWidth="1"/>
    <col min="13091" max="13091" width="4.42578125" style="25" customWidth="1"/>
    <col min="13092" max="13092" width="17" style="25" customWidth="1"/>
    <col min="13093" max="13093" width="3.42578125" style="25" customWidth="1"/>
    <col min="13094" max="13094" width="16.42578125" style="25" customWidth="1"/>
    <col min="13095" max="13095" width="3.5703125" style="25" customWidth="1"/>
    <col min="13096" max="13096" width="14.85546875" style="25" bestFit="1" customWidth="1"/>
    <col min="13097" max="13097" width="3.5703125" style="25" customWidth="1"/>
    <col min="13098" max="13098" width="18.42578125" style="25" customWidth="1"/>
    <col min="13099" max="13099" width="4.42578125" style="25" customWidth="1"/>
    <col min="13100" max="13100" width="16.140625" style="25" bestFit="1" customWidth="1"/>
    <col min="13101" max="13101" width="2.5703125" style="25" bestFit="1" customWidth="1"/>
    <col min="13102" max="13102" width="21.5703125" style="25" customWidth="1"/>
    <col min="13103" max="13103" width="2.5703125" style="25" bestFit="1" customWidth="1"/>
    <col min="13104" max="13104" width="16.5703125" style="25" bestFit="1" customWidth="1"/>
    <col min="13105" max="13105" width="2.5703125" style="25" bestFit="1" customWidth="1"/>
    <col min="13106" max="13106" width="18" style="25" customWidth="1"/>
    <col min="13107" max="13107" width="3.85546875" style="25" customWidth="1"/>
    <col min="13108" max="13108" width="16.140625" style="25" bestFit="1" customWidth="1"/>
    <col min="13109" max="13109" width="3" style="25" customWidth="1"/>
    <col min="13110" max="13110" width="4.5703125" style="25" customWidth="1"/>
    <col min="13111" max="13312" width="8.85546875" style="25"/>
    <col min="13313" max="13313" width="43.42578125" style="25" customWidth="1"/>
    <col min="13314" max="13314" width="3.85546875" style="25" customWidth="1"/>
    <col min="13315" max="13315" width="18" style="25" customWidth="1"/>
    <col min="13316" max="13316" width="2.85546875" style="25" customWidth="1"/>
    <col min="13317" max="13317" width="18.42578125" style="25" customWidth="1"/>
    <col min="13318" max="13318" width="3.42578125" style="25" customWidth="1"/>
    <col min="13319" max="13319" width="14.85546875" style="25" customWidth="1"/>
    <col min="13320" max="13320" width="3.42578125" style="25" customWidth="1"/>
    <col min="13321" max="13321" width="16.42578125" style="25" customWidth="1"/>
    <col min="13322" max="13322" width="3.42578125" style="25" customWidth="1"/>
    <col min="13323" max="13323" width="16.42578125" style="25" customWidth="1"/>
    <col min="13324" max="13324" width="2.5703125" style="25" customWidth="1"/>
    <col min="13325" max="13325" width="15.5703125" style="25" customWidth="1"/>
    <col min="13326" max="13326" width="3" style="25" customWidth="1"/>
    <col min="13327" max="13327" width="17.85546875" style="25" customWidth="1"/>
    <col min="13328" max="13328" width="2.5703125" style="25" customWidth="1"/>
    <col min="13329" max="13329" width="18.85546875" style="25" customWidth="1"/>
    <col min="13330" max="13330" width="2.5703125" style="25" customWidth="1"/>
    <col min="13331" max="13331" width="17.5703125" style="25" customWidth="1"/>
    <col min="13332" max="13332" width="2.5703125" style="25" customWidth="1"/>
    <col min="13333" max="13333" width="18.140625" style="25" customWidth="1"/>
    <col min="13334" max="13334" width="2.5703125" style="25" customWidth="1"/>
    <col min="13335" max="13335" width="16.5703125" style="25" customWidth="1"/>
    <col min="13336" max="13336" width="2.5703125" style="25" customWidth="1"/>
    <col min="13337" max="13337" width="16.140625" style="25" bestFit="1" customWidth="1"/>
    <col min="13338" max="13338" width="3.42578125" style="25" customWidth="1"/>
    <col min="13339" max="13339" width="5.5703125" style="25" customWidth="1"/>
    <col min="13340" max="13340" width="45.140625" style="25" customWidth="1"/>
    <col min="13341" max="13341" width="3.85546875" style="25" customWidth="1"/>
    <col min="13342" max="13342" width="19.42578125" style="25" customWidth="1"/>
    <col min="13343" max="13343" width="3" style="25" customWidth="1"/>
    <col min="13344" max="13344" width="18.5703125" style="25" customWidth="1"/>
    <col min="13345" max="13345" width="3.42578125" style="25" customWidth="1"/>
    <col min="13346" max="13346" width="15.140625" style="25" bestFit="1" customWidth="1"/>
    <col min="13347" max="13347" width="4.42578125" style="25" customWidth="1"/>
    <col min="13348" max="13348" width="17" style="25" customWidth="1"/>
    <col min="13349" max="13349" width="3.42578125" style="25" customWidth="1"/>
    <col min="13350" max="13350" width="16.42578125" style="25" customWidth="1"/>
    <col min="13351" max="13351" width="3.5703125" style="25" customWidth="1"/>
    <col min="13352" max="13352" width="14.85546875" style="25" bestFit="1" customWidth="1"/>
    <col min="13353" max="13353" width="3.5703125" style="25" customWidth="1"/>
    <col min="13354" max="13354" width="18.42578125" style="25" customWidth="1"/>
    <col min="13355" max="13355" width="4.42578125" style="25" customWidth="1"/>
    <col min="13356" max="13356" width="16.140625" style="25" bestFit="1" customWidth="1"/>
    <col min="13357" max="13357" width="2.5703125" style="25" bestFit="1" customWidth="1"/>
    <col min="13358" max="13358" width="21.5703125" style="25" customWidth="1"/>
    <col min="13359" max="13359" width="2.5703125" style="25" bestFit="1" customWidth="1"/>
    <col min="13360" max="13360" width="16.5703125" style="25" bestFit="1" customWidth="1"/>
    <col min="13361" max="13361" width="2.5703125" style="25" bestFit="1" customWidth="1"/>
    <col min="13362" max="13362" width="18" style="25" customWidth="1"/>
    <col min="13363" max="13363" width="3.85546875" style="25" customWidth="1"/>
    <col min="13364" max="13364" width="16.140625" style="25" bestFit="1" customWidth="1"/>
    <col min="13365" max="13365" width="3" style="25" customWidth="1"/>
    <col min="13366" max="13366" width="4.5703125" style="25" customWidth="1"/>
    <col min="13367" max="13568" width="8.85546875" style="25"/>
    <col min="13569" max="13569" width="43.42578125" style="25" customWidth="1"/>
    <col min="13570" max="13570" width="3.85546875" style="25" customWidth="1"/>
    <col min="13571" max="13571" width="18" style="25" customWidth="1"/>
    <col min="13572" max="13572" width="2.85546875" style="25" customWidth="1"/>
    <col min="13573" max="13573" width="18.42578125" style="25" customWidth="1"/>
    <col min="13574" max="13574" width="3.42578125" style="25" customWidth="1"/>
    <col min="13575" max="13575" width="14.85546875" style="25" customWidth="1"/>
    <col min="13576" max="13576" width="3.42578125" style="25" customWidth="1"/>
    <col min="13577" max="13577" width="16.42578125" style="25" customWidth="1"/>
    <col min="13578" max="13578" width="3.42578125" style="25" customWidth="1"/>
    <col min="13579" max="13579" width="16.42578125" style="25" customWidth="1"/>
    <col min="13580" max="13580" width="2.5703125" style="25" customWidth="1"/>
    <col min="13581" max="13581" width="15.5703125" style="25" customWidth="1"/>
    <col min="13582" max="13582" width="3" style="25" customWidth="1"/>
    <col min="13583" max="13583" width="17.85546875" style="25" customWidth="1"/>
    <col min="13584" max="13584" width="2.5703125" style="25" customWidth="1"/>
    <col min="13585" max="13585" width="18.85546875" style="25" customWidth="1"/>
    <col min="13586" max="13586" width="2.5703125" style="25" customWidth="1"/>
    <col min="13587" max="13587" width="17.5703125" style="25" customWidth="1"/>
    <col min="13588" max="13588" width="2.5703125" style="25" customWidth="1"/>
    <col min="13589" max="13589" width="18.140625" style="25" customWidth="1"/>
    <col min="13590" max="13590" width="2.5703125" style="25" customWidth="1"/>
    <col min="13591" max="13591" width="16.5703125" style="25" customWidth="1"/>
    <col min="13592" max="13592" width="2.5703125" style="25" customWidth="1"/>
    <col min="13593" max="13593" width="16.140625" style="25" bestFit="1" customWidth="1"/>
    <col min="13594" max="13594" width="3.42578125" style="25" customWidth="1"/>
    <col min="13595" max="13595" width="5.5703125" style="25" customWidth="1"/>
    <col min="13596" max="13596" width="45.140625" style="25" customWidth="1"/>
    <col min="13597" max="13597" width="3.85546875" style="25" customWidth="1"/>
    <col min="13598" max="13598" width="19.42578125" style="25" customWidth="1"/>
    <col min="13599" max="13599" width="3" style="25" customWidth="1"/>
    <col min="13600" max="13600" width="18.5703125" style="25" customWidth="1"/>
    <col min="13601" max="13601" width="3.42578125" style="25" customWidth="1"/>
    <col min="13602" max="13602" width="15.140625" style="25" bestFit="1" customWidth="1"/>
    <col min="13603" max="13603" width="4.42578125" style="25" customWidth="1"/>
    <col min="13604" max="13604" width="17" style="25" customWidth="1"/>
    <col min="13605" max="13605" width="3.42578125" style="25" customWidth="1"/>
    <col min="13606" max="13606" width="16.42578125" style="25" customWidth="1"/>
    <col min="13607" max="13607" width="3.5703125" style="25" customWidth="1"/>
    <col min="13608" max="13608" width="14.85546875" style="25" bestFit="1" customWidth="1"/>
    <col min="13609" max="13609" width="3.5703125" style="25" customWidth="1"/>
    <col min="13610" max="13610" width="18.42578125" style="25" customWidth="1"/>
    <col min="13611" max="13611" width="4.42578125" style="25" customWidth="1"/>
    <col min="13612" max="13612" width="16.140625" style="25" bestFit="1" customWidth="1"/>
    <col min="13613" max="13613" width="2.5703125" style="25" bestFit="1" customWidth="1"/>
    <col min="13614" max="13614" width="21.5703125" style="25" customWidth="1"/>
    <col min="13615" max="13615" width="2.5703125" style="25" bestFit="1" customWidth="1"/>
    <col min="13616" max="13616" width="16.5703125" style="25" bestFit="1" customWidth="1"/>
    <col min="13617" max="13617" width="2.5703125" style="25" bestFit="1" customWidth="1"/>
    <col min="13618" max="13618" width="18" style="25" customWidth="1"/>
    <col min="13619" max="13619" width="3.85546875" style="25" customWidth="1"/>
    <col min="13620" max="13620" width="16.140625" style="25" bestFit="1" customWidth="1"/>
    <col min="13621" max="13621" width="3" style="25" customWidth="1"/>
    <col min="13622" max="13622" width="4.5703125" style="25" customWidth="1"/>
    <col min="13623" max="13824" width="8.85546875" style="25"/>
    <col min="13825" max="13825" width="43.42578125" style="25" customWidth="1"/>
    <col min="13826" max="13826" width="3.85546875" style="25" customWidth="1"/>
    <col min="13827" max="13827" width="18" style="25" customWidth="1"/>
    <col min="13828" max="13828" width="2.85546875" style="25" customWidth="1"/>
    <col min="13829" max="13829" width="18.42578125" style="25" customWidth="1"/>
    <col min="13830" max="13830" width="3.42578125" style="25" customWidth="1"/>
    <col min="13831" max="13831" width="14.85546875" style="25" customWidth="1"/>
    <col min="13832" max="13832" width="3.42578125" style="25" customWidth="1"/>
    <col min="13833" max="13833" width="16.42578125" style="25" customWidth="1"/>
    <col min="13834" max="13834" width="3.42578125" style="25" customWidth="1"/>
    <col min="13835" max="13835" width="16.42578125" style="25" customWidth="1"/>
    <col min="13836" max="13836" width="2.5703125" style="25" customWidth="1"/>
    <col min="13837" max="13837" width="15.5703125" style="25" customWidth="1"/>
    <col min="13838" max="13838" width="3" style="25" customWidth="1"/>
    <col min="13839" max="13839" width="17.85546875" style="25" customWidth="1"/>
    <col min="13840" max="13840" width="2.5703125" style="25" customWidth="1"/>
    <col min="13841" max="13841" width="18.85546875" style="25" customWidth="1"/>
    <col min="13842" max="13842" width="2.5703125" style="25" customWidth="1"/>
    <col min="13843" max="13843" width="17.5703125" style="25" customWidth="1"/>
    <col min="13844" max="13844" width="2.5703125" style="25" customWidth="1"/>
    <col min="13845" max="13845" width="18.140625" style="25" customWidth="1"/>
    <col min="13846" max="13846" width="2.5703125" style="25" customWidth="1"/>
    <col min="13847" max="13847" width="16.5703125" style="25" customWidth="1"/>
    <col min="13848" max="13848" width="2.5703125" style="25" customWidth="1"/>
    <col min="13849" max="13849" width="16.140625" style="25" bestFit="1" customWidth="1"/>
    <col min="13850" max="13850" width="3.42578125" style="25" customWidth="1"/>
    <col min="13851" max="13851" width="5.5703125" style="25" customWidth="1"/>
    <col min="13852" max="13852" width="45.140625" style="25" customWidth="1"/>
    <col min="13853" max="13853" width="3.85546875" style="25" customWidth="1"/>
    <col min="13854" max="13854" width="19.42578125" style="25" customWidth="1"/>
    <col min="13855" max="13855" width="3" style="25" customWidth="1"/>
    <col min="13856" max="13856" width="18.5703125" style="25" customWidth="1"/>
    <col min="13857" max="13857" width="3.42578125" style="25" customWidth="1"/>
    <col min="13858" max="13858" width="15.140625" style="25" bestFit="1" customWidth="1"/>
    <col min="13859" max="13859" width="4.42578125" style="25" customWidth="1"/>
    <col min="13860" max="13860" width="17" style="25" customWidth="1"/>
    <col min="13861" max="13861" width="3.42578125" style="25" customWidth="1"/>
    <col min="13862" max="13862" width="16.42578125" style="25" customWidth="1"/>
    <col min="13863" max="13863" width="3.5703125" style="25" customWidth="1"/>
    <col min="13864" max="13864" width="14.85546875" style="25" bestFit="1" customWidth="1"/>
    <col min="13865" max="13865" width="3.5703125" style="25" customWidth="1"/>
    <col min="13866" max="13866" width="18.42578125" style="25" customWidth="1"/>
    <col min="13867" max="13867" width="4.42578125" style="25" customWidth="1"/>
    <col min="13868" max="13868" width="16.140625" style="25" bestFit="1" customWidth="1"/>
    <col min="13869" max="13869" width="2.5703125" style="25" bestFit="1" customWidth="1"/>
    <col min="13870" max="13870" width="21.5703125" style="25" customWidth="1"/>
    <col min="13871" max="13871" width="2.5703125" style="25" bestFit="1" customWidth="1"/>
    <col min="13872" max="13872" width="16.5703125" style="25" bestFit="1" customWidth="1"/>
    <col min="13873" max="13873" width="2.5703125" style="25" bestFit="1" customWidth="1"/>
    <col min="13874" max="13874" width="18" style="25" customWidth="1"/>
    <col min="13875" max="13875" width="3.85546875" style="25" customWidth="1"/>
    <col min="13876" max="13876" width="16.140625" style="25" bestFit="1" customWidth="1"/>
    <col min="13877" max="13877" width="3" style="25" customWidth="1"/>
    <col min="13878" max="13878" width="4.5703125" style="25" customWidth="1"/>
    <col min="13879" max="14080" width="8.85546875" style="25"/>
    <col min="14081" max="14081" width="43.42578125" style="25" customWidth="1"/>
    <col min="14082" max="14082" width="3.85546875" style="25" customWidth="1"/>
    <col min="14083" max="14083" width="18" style="25" customWidth="1"/>
    <col min="14084" max="14084" width="2.85546875" style="25" customWidth="1"/>
    <col min="14085" max="14085" width="18.42578125" style="25" customWidth="1"/>
    <col min="14086" max="14086" width="3.42578125" style="25" customWidth="1"/>
    <col min="14087" max="14087" width="14.85546875" style="25" customWidth="1"/>
    <col min="14088" max="14088" width="3.42578125" style="25" customWidth="1"/>
    <col min="14089" max="14089" width="16.42578125" style="25" customWidth="1"/>
    <col min="14090" max="14090" width="3.42578125" style="25" customWidth="1"/>
    <col min="14091" max="14091" width="16.42578125" style="25" customWidth="1"/>
    <col min="14092" max="14092" width="2.5703125" style="25" customWidth="1"/>
    <col min="14093" max="14093" width="15.5703125" style="25" customWidth="1"/>
    <col min="14094" max="14094" width="3" style="25" customWidth="1"/>
    <col min="14095" max="14095" width="17.85546875" style="25" customWidth="1"/>
    <col min="14096" max="14096" width="2.5703125" style="25" customWidth="1"/>
    <col min="14097" max="14097" width="18.85546875" style="25" customWidth="1"/>
    <col min="14098" max="14098" width="2.5703125" style="25" customWidth="1"/>
    <col min="14099" max="14099" width="17.5703125" style="25" customWidth="1"/>
    <col min="14100" max="14100" width="2.5703125" style="25" customWidth="1"/>
    <col min="14101" max="14101" width="18.140625" style="25" customWidth="1"/>
    <col min="14102" max="14102" width="2.5703125" style="25" customWidth="1"/>
    <col min="14103" max="14103" width="16.5703125" style="25" customWidth="1"/>
    <col min="14104" max="14104" width="2.5703125" style="25" customWidth="1"/>
    <col min="14105" max="14105" width="16.140625" style="25" bestFit="1" customWidth="1"/>
    <col min="14106" max="14106" width="3.42578125" style="25" customWidth="1"/>
    <col min="14107" max="14107" width="5.5703125" style="25" customWidth="1"/>
    <col min="14108" max="14108" width="45.140625" style="25" customWidth="1"/>
    <col min="14109" max="14109" width="3.85546875" style="25" customWidth="1"/>
    <col min="14110" max="14110" width="19.42578125" style="25" customWidth="1"/>
    <col min="14111" max="14111" width="3" style="25" customWidth="1"/>
    <col min="14112" max="14112" width="18.5703125" style="25" customWidth="1"/>
    <col min="14113" max="14113" width="3.42578125" style="25" customWidth="1"/>
    <col min="14114" max="14114" width="15.140625" style="25" bestFit="1" customWidth="1"/>
    <col min="14115" max="14115" width="4.42578125" style="25" customWidth="1"/>
    <col min="14116" max="14116" width="17" style="25" customWidth="1"/>
    <col min="14117" max="14117" width="3.42578125" style="25" customWidth="1"/>
    <col min="14118" max="14118" width="16.42578125" style="25" customWidth="1"/>
    <col min="14119" max="14119" width="3.5703125" style="25" customWidth="1"/>
    <col min="14120" max="14120" width="14.85546875" style="25" bestFit="1" customWidth="1"/>
    <col min="14121" max="14121" width="3.5703125" style="25" customWidth="1"/>
    <col min="14122" max="14122" width="18.42578125" style="25" customWidth="1"/>
    <col min="14123" max="14123" width="4.42578125" style="25" customWidth="1"/>
    <col min="14124" max="14124" width="16.140625" style="25" bestFit="1" customWidth="1"/>
    <col min="14125" max="14125" width="2.5703125" style="25" bestFit="1" customWidth="1"/>
    <col min="14126" max="14126" width="21.5703125" style="25" customWidth="1"/>
    <col min="14127" max="14127" width="2.5703125" style="25" bestFit="1" customWidth="1"/>
    <col min="14128" max="14128" width="16.5703125" style="25" bestFit="1" customWidth="1"/>
    <col min="14129" max="14129" width="2.5703125" style="25" bestFit="1" customWidth="1"/>
    <col min="14130" max="14130" width="18" style="25" customWidth="1"/>
    <col min="14131" max="14131" width="3.85546875" style="25" customWidth="1"/>
    <col min="14132" max="14132" width="16.140625" style="25" bestFit="1" customWidth="1"/>
    <col min="14133" max="14133" width="3" style="25" customWidth="1"/>
    <col min="14134" max="14134" width="4.5703125" style="25" customWidth="1"/>
    <col min="14135" max="14336" width="8.85546875" style="25"/>
    <col min="14337" max="14337" width="43.42578125" style="25" customWidth="1"/>
    <col min="14338" max="14338" width="3.85546875" style="25" customWidth="1"/>
    <col min="14339" max="14339" width="18" style="25" customWidth="1"/>
    <col min="14340" max="14340" width="2.85546875" style="25" customWidth="1"/>
    <col min="14341" max="14341" width="18.42578125" style="25" customWidth="1"/>
    <col min="14342" max="14342" width="3.42578125" style="25" customWidth="1"/>
    <col min="14343" max="14343" width="14.85546875" style="25" customWidth="1"/>
    <col min="14344" max="14344" width="3.42578125" style="25" customWidth="1"/>
    <col min="14345" max="14345" width="16.42578125" style="25" customWidth="1"/>
    <col min="14346" max="14346" width="3.42578125" style="25" customWidth="1"/>
    <col min="14347" max="14347" width="16.42578125" style="25" customWidth="1"/>
    <col min="14348" max="14348" width="2.5703125" style="25" customWidth="1"/>
    <col min="14349" max="14349" width="15.5703125" style="25" customWidth="1"/>
    <col min="14350" max="14350" width="3" style="25" customWidth="1"/>
    <col min="14351" max="14351" width="17.85546875" style="25" customWidth="1"/>
    <col min="14352" max="14352" width="2.5703125" style="25" customWidth="1"/>
    <col min="14353" max="14353" width="18.85546875" style="25" customWidth="1"/>
    <col min="14354" max="14354" width="2.5703125" style="25" customWidth="1"/>
    <col min="14355" max="14355" width="17.5703125" style="25" customWidth="1"/>
    <col min="14356" max="14356" width="2.5703125" style="25" customWidth="1"/>
    <col min="14357" max="14357" width="18.140625" style="25" customWidth="1"/>
    <col min="14358" max="14358" width="2.5703125" style="25" customWidth="1"/>
    <col min="14359" max="14359" width="16.5703125" style="25" customWidth="1"/>
    <col min="14360" max="14360" width="2.5703125" style="25" customWidth="1"/>
    <col min="14361" max="14361" width="16.140625" style="25" bestFit="1" customWidth="1"/>
    <col min="14362" max="14362" width="3.42578125" style="25" customWidth="1"/>
    <col min="14363" max="14363" width="5.5703125" style="25" customWidth="1"/>
    <col min="14364" max="14364" width="45.140625" style="25" customWidth="1"/>
    <col min="14365" max="14365" width="3.85546875" style="25" customWidth="1"/>
    <col min="14366" max="14366" width="19.42578125" style="25" customWidth="1"/>
    <col min="14367" max="14367" width="3" style="25" customWidth="1"/>
    <col min="14368" max="14368" width="18.5703125" style="25" customWidth="1"/>
    <col min="14369" max="14369" width="3.42578125" style="25" customWidth="1"/>
    <col min="14370" max="14370" width="15.140625" style="25" bestFit="1" customWidth="1"/>
    <col min="14371" max="14371" width="4.42578125" style="25" customWidth="1"/>
    <col min="14372" max="14372" width="17" style="25" customWidth="1"/>
    <col min="14373" max="14373" width="3.42578125" style="25" customWidth="1"/>
    <col min="14374" max="14374" width="16.42578125" style="25" customWidth="1"/>
    <col min="14375" max="14375" width="3.5703125" style="25" customWidth="1"/>
    <col min="14376" max="14376" width="14.85546875" style="25" bestFit="1" customWidth="1"/>
    <col min="14377" max="14377" width="3.5703125" style="25" customWidth="1"/>
    <col min="14378" max="14378" width="18.42578125" style="25" customWidth="1"/>
    <col min="14379" max="14379" width="4.42578125" style="25" customWidth="1"/>
    <col min="14380" max="14380" width="16.140625" style="25" bestFit="1" customWidth="1"/>
    <col min="14381" max="14381" width="2.5703125" style="25" bestFit="1" customWidth="1"/>
    <col min="14382" max="14382" width="21.5703125" style="25" customWidth="1"/>
    <col min="14383" max="14383" width="2.5703125" style="25" bestFit="1" customWidth="1"/>
    <col min="14384" max="14384" width="16.5703125" style="25" bestFit="1" customWidth="1"/>
    <col min="14385" max="14385" width="2.5703125" style="25" bestFit="1" customWidth="1"/>
    <col min="14386" max="14386" width="18" style="25" customWidth="1"/>
    <col min="14387" max="14387" width="3.85546875" style="25" customWidth="1"/>
    <col min="14388" max="14388" width="16.140625" style="25" bestFit="1" customWidth="1"/>
    <col min="14389" max="14389" width="3" style="25" customWidth="1"/>
    <col min="14390" max="14390" width="4.5703125" style="25" customWidth="1"/>
    <col min="14391" max="14592" width="8.85546875" style="25"/>
    <col min="14593" max="14593" width="43.42578125" style="25" customWidth="1"/>
    <col min="14594" max="14594" width="3.85546875" style="25" customWidth="1"/>
    <col min="14595" max="14595" width="18" style="25" customWidth="1"/>
    <col min="14596" max="14596" width="2.85546875" style="25" customWidth="1"/>
    <col min="14597" max="14597" width="18.42578125" style="25" customWidth="1"/>
    <col min="14598" max="14598" width="3.42578125" style="25" customWidth="1"/>
    <col min="14599" max="14599" width="14.85546875" style="25" customWidth="1"/>
    <col min="14600" max="14600" width="3.42578125" style="25" customWidth="1"/>
    <col min="14601" max="14601" width="16.42578125" style="25" customWidth="1"/>
    <col min="14602" max="14602" width="3.42578125" style="25" customWidth="1"/>
    <col min="14603" max="14603" width="16.42578125" style="25" customWidth="1"/>
    <col min="14604" max="14604" width="2.5703125" style="25" customWidth="1"/>
    <col min="14605" max="14605" width="15.5703125" style="25" customWidth="1"/>
    <col min="14606" max="14606" width="3" style="25" customWidth="1"/>
    <col min="14607" max="14607" width="17.85546875" style="25" customWidth="1"/>
    <col min="14608" max="14608" width="2.5703125" style="25" customWidth="1"/>
    <col min="14609" max="14609" width="18.85546875" style="25" customWidth="1"/>
    <col min="14610" max="14610" width="2.5703125" style="25" customWidth="1"/>
    <col min="14611" max="14611" width="17.5703125" style="25" customWidth="1"/>
    <col min="14612" max="14612" width="2.5703125" style="25" customWidth="1"/>
    <col min="14613" max="14613" width="18.140625" style="25" customWidth="1"/>
    <col min="14614" max="14614" width="2.5703125" style="25" customWidth="1"/>
    <col min="14615" max="14615" width="16.5703125" style="25" customWidth="1"/>
    <col min="14616" max="14616" width="2.5703125" style="25" customWidth="1"/>
    <col min="14617" max="14617" width="16.140625" style="25" bestFit="1" customWidth="1"/>
    <col min="14618" max="14618" width="3.42578125" style="25" customWidth="1"/>
    <col min="14619" max="14619" width="5.5703125" style="25" customWidth="1"/>
    <col min="14620" max="14620" width="45.140625" style="25" customWidth="1"/>
    <col min="14621" max="14621" width="3.85546875" style="25" customWidth="1"/>
    <col min="14622" max="14622" width="19.42578125" style="25" customWidth="1"/>
    <col min="14623" max="14623" width="3" style="25" customWidth="1"/>
    <col min="14624" max="14624" width="18.5703125" style="25" customWidth="1"/>
    <col min="14625" max="14625" width="3.42578125" style="25" customWidth="1"/>
    <col min="14626" max="14626" width="15.140625" style="25" bestFit="1" customWidth="1"/>
    <col min="14627" max="14627" width="4.42578125" style="25" customWidth="1"/>
    <col min="14628" max="14628" width="17" style="25" customWidth="1"/>
    <col min="14629" max="14629" width="3.42578125" style="25" customWidth="1"/>
    <col min="14630" max="14630" width="16.42578125" style="25" customWidth="1"/>
    <col min="14631" max="14631" width="3.5703125" style="25" customWidth="1"/>
    <col min="14632" max="14632" width="14.85546875" style="25" bestFit="1" customWidth="1"/>
    <col min="14633" max="14633" width="3.5703125" style="25" customWidth="1"/>
    <col min="14634" max="14634" width="18.42578125" style="25" customWidth="1"/>
    <col min="14635" max="14635" width="4.42578125" style="25" customWidth="1"/>
    <col min="14636" max="14636" width="16.140625" style="25" bestFit="1" customWidth="1"/>
    <col min="14637" max="14637" width="2.5703125" style="25" bestFit="1" customWidth="1"/>
    <col min="14638" max="14638" width="21.5703125" style="25" customWidth="1"/>
    <col min="14639" max="14639" width="2.5703125" style="25" bestFit="1" customWidth="1"/>
    <col min="14640" max="14640" width="16.5703125" style="25" bestFit="1" customWidth="1"/>
    <col min="14641" max="14641" width="2.5703125" style="25" bestFit="1" customWidth="1"/>
    <col min="14642" max="14642" width="18" style="25" customWidth="1"/>
    <col min="14643" max="14643" width="3.85546875" style="25" customWidth="1"/>
    <col min="14644" max="14644" width="16.140625" style="25" bestFit="1" customWidth="1"/>
    <col min="14645" max="14645" width="3" style="25" customWidth="1"/>
    <col min="14646" max="14646" width="4.5703125" style="25" customWidth="1"/>
    <col min="14647" max="14848" width="8.85546875" style="25"/>
    <col min="14849" max="14849" width="43.42578125" style="25" customWidth="1"/>
    <col min="14850" max="14850" width="3.85546875" style="25" customWidth="1"/>
    <col min="14851" max="14851" width="18" style="25" customWidth="1"/>
    <col min="14852" max="14852" width="2.85546875" style="25" customWidth="1"/>
    <col min="14853" max="14853" width="18.42578125" style="25" customWidth="1"/>
    <col min="14854" max="14854" width="3.42578125" style="25" customWidth="1"/>
    <col min="14855" max="14855" width="14.85546875" style="25" customWidth="1"/>
    <col min="14856" max="14856" width="3.42578125" style="25" customWidth="1"/>
    <col min="14857" max="14857" width="16.42578125" style="25" customWidth="1"/>
    <col min="14858" max="14858" width="3.42578125" style="25" customWidth="1"/>
    <col min="14859" max="14859" width="16.42578125" style="25" customWidth="1"/>
    <col min="14860" max="14860" width="2.5703125" style="25" customWidth="1"/>
    <col min="14861" max="14861" width="15.5703125" style="25" customWidth="1"/>
    <col min="14862" max="14862" width="3" style="25" customWidth="1"/>
    <col min="14863" max="14863" width="17.85546875" style="25" customWidth="1"/>
    <col min="14864" max="14864" width="2.5703125" style="25" customWidth="1"/>
    <col min="14865" max="14865" width="18.85546875" style="25" customWidth="1"/>
    <col min="14866" max="14866" width="2.5703125" style="25" customWidth="1"/>
    <col min="14867" max="14867" width="17.5703125" style="25" customWidth="1"/>
    <col min="14868" max="14868" width="2.5703125" style="25" customWidth="1"/>
    <col min="14869" max="14869" width="18.140625" style="25" customWidth="1"/>
    <col min="14870" max="14870" width="2.5703125" style="25" customWidth="1"/>
    <col min="14871" max="14871" width="16.5703125" style="25" customWidth="1"/>
    <col min="14872" max="14872" width="2.5703125" style="25" customWidth="1"/>
    <col min="14873" max="14873" width="16.140625" style="25" bestFit="1" customWidth="1"/>
    <col min="14874" max="14874" width="3.42578125" style="25" customWidth="1"/>
    <col min="14875" max="14875" width="5.5703125" style="25" customWidth="1"/>
    <col min="14876" max="14876" width="45.140625" style="25" customWidth="1"/>
    <col min="14877" max="14877" width="3.85546875" style="25" customWidth="1"/>
    <col min="14878" max="14878" width="19.42578125" style="25" customWidth="1"/>
    <col min="14879" max="14879" width="3" style="25" customWidth="1"/>
    <col min="14880" max="14880" width="18.5703125" style="25" customWidth="1"/>
    <col min="14881" max="14881" width="3.42578125" style="25" customWidth="1"/>
    <col min="14882" max="14882" width="15.140625" style="25" bestFit="1" customWidth="1"/>
    <col min="14883" max="14883" width="4.42578125" style="25" customWidth="1"/>
    <col min="14884" max="14884" width="17" style="25" customWidth="1"/>
    <col min="14885" max="14885" width="3.42578125" style="25" customWidth="1"/>
    <col min="14886" max="14886" width="16.42578125" style="25" customWidth="1"/>
    <col min="14887" max="14887" width="3.5703125" style="25" customWidth="1"/>
    <col min="14888" max="14888" width="14.85546875" style="25" bestFit="1" customWidth="1"/>
    <col min="14889" max="14889" width="3.5703125" style="25" customWidth="1"/>
    <col min="14890" max="14890" width="18.42578125" style="25" customWidth="1"/>
    <col min="14891" max="14891" width="4.42578125" style="25" customWidth="1"/>
    <col min="14892" max="14892" width="16.140625" style="25" bestFit="1" customWidth="1"/>
    <col min="14893" max="14893" width="2.5703125" style="25" bestFit="1" customWidth="1"/>
    <col min="14894" max="14894" width="21.5703125" style="25" customWidth="1"/>
    <col min="14895" max="14895" width="2.5703125" style="25" bestFit="1" customWidth="1"/>
    <col min="14896" max="14896" width="16.5703125" style="25" bestFit="1" customWidth="1"/>
    <col min="14897" max="14897" width="2.5703125" style="25" bestFit="1" customWidth="1"/>
    <col min="14898" max="14898" width="18" style="25" customWidth="1"/>
    <col min="14899" max="14899" width="3.85546875" style="25" customWidth="1"/>
    <col min="14900" max="14900" width="16.140625" style="25" bestFit="1" customWidth="1"/>
    <col min="14901" max="14901" width="3" style="25" customWidth="1"/>
    <col min="14902" max="14902" width="4.5703125" style="25" customWidth="1"/>
    <col min="14903" max="15104" width="8.85546875" style="25"/>
    <col min="15105" max="15105" width="43.42578125" style="25" customWidth="1"/>
    <col min="15106" max="15106" width="3.85546875" style="25" customWidth="1"/>
    <col min="15107" max="15107" width="18" style="25" customWidth="1"/>
    <col min="15108" max="15108" width="2.85546875" style="25" customWidth="1"/>
    <col min="15109" max="15109" width="18.42578125" style="25" customWidth="1"/>
    <col min="15110" max="15110" width="3.42578125" style="25" customWidth="1"/>
    <col min="15111" max="15111" width="14.85546875" style="25" customWidth="1"/>
    <col min="15112" max="15112" width="3.42578125" style="25" customWidth="1"/>
    <col min="15113" max="15113" width="16.42578125" style="25" customWidth="1"/>
    <col min="15114" max="15114" width="3.42578125" style="25" customWidth="1"/>
    <col min="15115" max="15115" width="16.42578125" style="25" customWidth="1"/>
    <col min="15116" max="15116" width="2.5703125" style="25" customWidth="1"/>
    <col min="15117" max="15117" width="15.5703125" style="25" customWidth="1"/>
    <col min="15118" max="15118" width="3" style="25" customWidth="1"/>
    <col min="15119" max="15119" width="17.85546875" style="25" customWidth="1"/>
    <col min="15120" max="15120" width="2.5703125" style="25" customWidth="1"/>
    <col min="15121" max="15121" width="18.85546875" style="25" customWidth="1"/>
    <col min="15122" max="15122" width="2.5703125" style="25" customWidth="1"/>
    <col min="15123" max="15123" width="17.5703125" style="25" customWidth="1"/>
    <col min="15124" max="15124" width="2.5703125" style="25" customWidth="1"/>
    <col min="15125" max="15125" width="18.140625" style="25" customWidth="1"/>
    <col min="15126" max="15126" width="2.5703125" style="25" customWidth="1"/>
    <col min="15127" max="15127" width="16.5703125" style="25" customWidth="1"/>
    <col min="15128" max="15128" width="2.5703125" style="25" customWidth="1"/>
    <col min="15129" max="15129" width="16.140625" style="25" bestFit="1" customWidth="1"/>
    <col min="15130" max="15130" width="3.42578125" style="25" customWidth="1"/>
    <col min="15131" max="15131" width="5.5703125" style="25" customWidth="1"/>
    <col min="15132" max="15132" width="45.140625" style="25" customWidth="1"/>
    <col min="15133" max="15133" width="3.85546875" style="25" customWidth="1"/>
    <col min="15134" max="15134" width="19.42578125" style="25" customWidth="1"/>
    <col min="15135" max="15135" width="3" style="25" customWidth="1"/>
    <col min="15136" max="15136" width="18.5703125" style="25" customWidth="1"/>
    <col min="15137" max="15137" width="3.42578125" style="25" customWidth="1"/>
    <col min="15138" max="15138" width="15.140625" style="25" bestFit="1" customWidth="1"/>
    <col min="15139" max="15139" width="4.42578125" style="25" customWidth="1"/>
    <col min="15140" max="15140" width="17" style="25" customWidth="1"/>
    <col min="15141" max="15141" width="3.42578125" style="25" customWidth="1"/>
    <col min="15142" max="15142" width="16.42578125" style="25" customWidth="1"/>
    <col min="15143" max="15143" width="3.5703125" style="25" customWidth="1"/>
    <col min="15144" max="15144" width="14.85546875" style="25" bestFit="1" customWidth="1"/>
    <col min="15145" max="15145" width="3.5703125" style="25" customWidth="1"/>
    <col min="15146" max="15146" width="18.42578125" style="25" customWidth="1"/>
    <col min="15147" max="15147" width="4.42578125" style="25" customWidth="1"/>
    <col min="15148" max="15148" width="16.140625" style="25" bestFit="1" customWidth="1"/>
    <col min="15149" max="15149" width="2.5703125" style="25" bestFit="1" customWidth="1"/>
    <col min="15150" max="15150" width="21.5703125" style="25" customWidth="1"/>
    <col min="15151" max="15151" width="2.5703125" style="25" bestFit="1" customWidth="1"/>
    <col min="15152" max="15152" width="16.5703125" style="25" bestFit="1" customWidth="1"/>
    <col min="15153" max="15153" width="2.5703125" style="25" bestFit="1" customWidth="1"/>
    <col min="15154" max="15154" width="18" style="25" customWidth="1"/>
    <col min="15155" max="15155" width="3.85546875" style="25" customWidth="1"/>
    <col min="15156" max="15156" width="16.140625" style="25" bestFit="1" customWidth="1"/>
    <col min="15157" max="15157" width="3" style="25" customWidth="1"/>
    <col min="15158" max="15158" width="4.5703125" style="25" customWidth="1"/>
    <col min="15159" max="15360" width="8.85546875" style="25"/>
    <col min="15361" max="15361" width="43.42578125" style="25" customWidth="1"/>
    <col min="15362" max="15362" width="3.85546875" style="25" customWidth="1"/>
    <col min="15363" max="15363" width="18" style="25" customWidth="1"/>
    <col min="15364" max="15364" width="2.85546875" style="25" customWidth="1"/>
    <col min="15365" max="15365" width="18.42578125" style="25" customWidth="1"/>
    <col min="15366" max="15366" width="3.42578125" style="25" customWidth="1"/>
    <col min="15367" max="15367" width="14.85546875" style="25" customWidth="1"/>
    <col min="15368" max="15368" width="3.42578125" style="25" customWidth="1"/>
    <col min="15369" max="15369" width="16.42578125" style="25" customWidth="1"/>
    <col min="15370" max="15370" width="3.42578125" style="25" customWidth="1"/>
    <col min="15371" max="15371" width="16.42578125" style="25" customWidth="1"/>
    <col min="15372" max="15372" width="2.5703125" style="25" customWidth="1"/>
    <col min="15373" max="15373" width="15.5703125" style="25" customWidth="1"/>
    <col min="15374" max="15374" width="3" style="25" customWidth="1"/>
    <col min="15375" max="15375" width="17.85546875" style="25" customWidth="1"/>
    <col min="15376" max="15376" width="2.5703125" style="25" customWidth="1"/>
    <col min="15377" max="15377" width="18.85546875" style="25" customWidth="1"/>
    <col min="15378" max="15378" width="2.5703125" style="25" customWidth="1"/>
    <col min="15379" max="15379" width="17.5703125" style="25" customWidth="1"/>
    <col min="15380" max="15380" width="2.5703125" style="25" customWidth="1"/>
    <col min="15381" max="15381" width="18.140625" style="25" customWidth="1"/>
    <col min="15382" max="15382" width="2.5703125" style="25" customWidth="1"/>
    <col min="15383" max="15383" width="16.5703125" style="25" customWidth="1"/>
    <col min="15384" max="15384" width="2.5703125" style="25" customWidth="1"/>
    <col min="15385" max="15385" width="16.140625" style="25" bestFit="1" customWidth="1"/>
    <col min="15386" max="15386" width="3.42578125" style="25" customWidth="1"/>
    <col min="15387" max="15387" width="5.5703125" style="25" customWidth="1"/>
    <col min="15388" max="15388" width="45.140625" style="25" customWidth="1"/>
    <col min="15389" max="15389" width="3.85546875" style="25" customWidth="1"/>
    <col min="15390" max="15390" width="19.42578125" style="25" customWidth="1"/>
    <col min="15391" max="15391" width="3" style="25" customWidth="1"/>
    <col min="15392" max="15392" width="18.5703125" style="25" customWidth="1"/>
    <col min="15393" max="15393" width="3.42578125" style="25" customWidth="1"/>
    <col min="15394" max="15394" width="15.140625" style="25" bestFit="1" customWidth="1"/>
    <col min="15395" max="15395" width="4.42578125" style="25" customWidth="1"/>
    <col min="15396" max="15396" width="17" style="25" customWidth="1"/>
    <col min="15397" max="15397" width="3.42578125" style="25" customWidth="1"/>
    <col min="15398" max="15398" width="16.42578125" style="25" customWidth="1"/>
    <col min="15399" max="15399" width="3.5703125" style="25" customWidth="1"/>
    <col min="15400" max="15400" width="14.85546875" style="25" bestFit="1" customWidth="1"/>
    <col min="15401" max="15401" width="3.5703125" style="25" customWidth="1"/>
    <col min="15402" max="15402" width="18.42578125" style="25" customWidth="1"/>
    <col min="15403" max="15403" width="4.42578125" style="25" customWidth="1"/>
    <col min="15404" max="15404" width="16.140625" style="25" bestFit="1" customWidth="1"/>
    <col min="15405" max="15405" width="2.5703125" style="25" bestFit="1" customWidth="1"/>
    <col min="15406" max="15406" width="21.5703125" style="25" customWidth="1"/>
    <col min="15407" max="15407" width="2.5703125" style="25" bestFit="1" customWidth="1"/>
    <col min="15408" max="15408" width="16.5703125" style="25" bestFit="1" customWidth="1"/>
    <col min="15409" max="15409" width="2.5703125" style="25" bestFit="1" customWidth="1"/>
    <col min="15410" max="15410" width="18" style="25" customWidth="1"/>
    <col min="15411" max="15411" width="3.85546875" style="25" customWidth="1"/>
    <col min="15412" max="15412" width="16.140625" style="25" bestFit="1" customWidth="1"/>
    <col min="15413" max="15413" width="3" style="25" customWidth="1"/>
    <col min="15414" max="15414" width="4.5703125" style="25" customWidth="1"/>
    <col min="15415" max="15616" width="8.85546875" style="25"/>
    <col min="15617" max="15617" width="43.42578125" style="25" customWidth="1"/>
    <col min="15618" max="15618" width="3.85546875" style="25" customWidth="1"/>
    <col min="15619" max="15619" width="18" style="25" customWidth="1"/>
    <col min="15620" max="15620" width="2.85546875" style="25" customWidth="1"/>
    <col min="15621" max="15621" width="18.42578125" style="25" customWidth="1"/>
    <col min="15622" max="15622" width="3.42578125" style="25" customWidth="1"/>
    <col min="15623" max="15623" width="14.85546875" style="25" customWidth="1"/>
    <col min="15624" max="15624" width="3.42578125" style="25" customWidth="1"/>
    <col min="15625" max="15625" width="16.42578125" style="25" customWidth="1"/>
    <col min="15626" max="15626" width="3.42578125" style="25" customWidth="1"/>
    <col min="15627" max="15627" width="16.42578125" style="25" customWidth="1"/>
    <col min="15628" max="15628" width="2.5703125" style="25" customWidth="1"/>
    <col min="15629" max="15629" width="15.5703125" style="25" customWidth="1"/>
    <col min="15630" max="15630" width="3" style="25" customWidth="1"/>
    <col min="15631" max="15631" width="17.85546875" style="25" customWidth="1"/>
    <col min="15632" max="15632" width="2.5703125" style="25" customWidth="1"/>
    <col min="15633" max="15633" width="18.85546875" style="25" customWidth="1"/>
    <col min="15634" max="15634" width="2.5703125" style="25" customWidth="1"/>
    <col min="15635" max="15635" width="17.5703125" style="25" customWidth="1"/>
    <col min="15636" max="15636" width="2.5703125" style="25" customWidth="1"/>
    <col min="15637" max="15637" width="18.140625" style="25" customWidth="1"/>
    <col min="15638" max="15638" width="2.5703125" style="25" customWidth="1"/>
    <col min="15639" max="15639" width="16.5703125" style="25" customWidth="1"/>
    <col min="15640" max="15640" width="2.5703125" style="25" customWidth="1"/>
    <col min="15641" max="15641" width="16.140625" style="25" bestFit="1" customWidth="1"/>
    <col min="15642" max="15642" width="3.42578125" style="25" customWidth="1"/>
    <col min="15643" max="15643" width="5.5703125" style="25" customWidth="1"/>
    <col min="15644" max="15644" width="45.140625" style="25" customWidth="1"/>
    <col min="15645" max="15645" width="3.85546875" style="25" customWidth="1"/>
    <col min="15646" max="15646" width="19.42578125" style="25" customWidth="1"/>
    <col min="15647" max="15647" width="3" style="25" customWidth="1"/>
    <col min="15648" max="15648" width="18.5703125" style="25" customWidth="1"/>
    <col min="15649" max="15649" width="3.42578125" style="25" customWidth="1"/>
    <col min="15650" max="15650" width="15.140625" style="25" bestFit="1" customWidth="1"/>
    <col min="15651" max="15651" width="4.42578125" style="25" customWidth="1"/>
    <col min="15652" max="15652" width="17" style="25" customWidth="1"/>
    <col min="15653" max="15653" width="3.42578125" style="25" customWidth="1"/>
    <col min="15654" max="15654" width="16.42578125" style="25" customWidth="1"/>
    <col min="15655" max="15655" width="3.5703125" style="25" customWidth="1"/>
    <col min="15656" max="15656" width="14.85546875" style="25" bestFit="1" customWidth="1"/>
    <col min="15657" max="15657" width="3.5703125" style="25" customWidth="1"/>
    <col min="15658" max="15658" width="18.42578125" style="25" customWidth="1"/>
    <col min="15659" max="15659" width="4.42578125" style="25" customWidth="1"/>
    <col min="15660" max="15660" width="16.140625" style="25" bestFit="1" customWidth="1"/>
    <col min="15661" max="15661" width="2.5703125" style="25" bestFit="1" customWidth="1"/>
    <col min="15662" max="15662" width="21.5703125" style="25" customWidth="1"/>
    <col min="15663" max="15663" width="2.5703125" style="25" bestFit="1" customWidth="1"/>
    <col min="15664" max="15664" width="16.5703125" style="25" bestFit="1" customWidth="1"/>
    <col min="15665" max="15665" width="2.5703125" style="25" bestFit="1" customWidth="1"/>
    <col min="15666" max="15666" width="18" style="25" customWidth="1"/>
    <col min="15667" max="15667" width="3.85546875" style="25" customWidth="1"/>
    <col min="15668" max="15668" width="16.140625" style="25" bestFit="1" customWidth="1"/>
    <col min="15669" max="15669" width="3" style="25" customWidth="1"/>
    <col min="15670" max="15670" width="4.5703125" style="25" customWidth="1"/>
    <col min="15671" max="15872" width="8.85546875" style="25"/>
    <col min="15873" max="15873" width="43.42578125" style="25" customWidth="1"/>
    <col min="15874" max="15874" width="3.85546875" style="25" customWidth="1"/>
    <col min="15875" max="15875" width="18" style="25" customWidth="1"/>
    <col min="15876" max="15876" width="2.85546875" style="25" customWidth="1"/>
    <col min="15877" max="15877" width="18.42578125" style="25" customWidth="1"/>
    <col min="15878" max="15878" width="3.42578125" style="25" customWidth="1"/>
    <col min="15879" max="15879" width="14.85546875" style="25" customWidth="1"/>
    <col min="15880" max="15880" width="3.42578125" style="25" customWidth="1"/>
    <col min="15881" max="15881" width="16.42578125" style="25" customWidth="1"/>
    <col min="15882" max="15882" width="3.42578125" style="25" customWidth="1"/>
    <col min="15883" max="15883" width="16.42578125" style="25" customWidth="1"/>
    <col min="15884" max="15884" width="2.5703125" style="25" customWidth="1"/>
    <col min="15885" max="15885" width="15.5703125" style="25" customWidth="1"/>
    <col min="15886" max="15886" width="3" style="25" customWidth="1"/>
    <col min="15887" max="15887" width="17.85546875" style="25" customWidth="1"/>
    <col min="15888" max="15888" width="2.5703125" style="25" customWidth="1"/>
    <col min="15889" max="15889" width="18.85546875" style="25" customWidth="1"/>
    <col min="15890" max="15890" width="2.5703125" style="25" customWidth="1"/>
    <col min="15891" max="15891" width="17.5703125" style="25" customWidth="1"/>
    <col min="15892" max="15892" width="2.5703125" style="25" customWidth="1"/>
    <col min="15893" max="15893" width="18.140625" style="25" customWidth="1"/>
    <col min="15894" max="15894" width="2.5703125" style="25" customWidth="1"/>
    <col min="15895" max="15895" width="16.5703125" style="25" customWidth="1"/>
    <col min="15896" max="15896" width="2.5703125" style="25" customWidth="1"/>
    <col min="15897" max="15897" width="16.140625" style="25" bestFit="1" customWidth="1"/>
    <col min="15898" max="15898" width="3.42578125" style="25" customWidth="1"/>
    <col min="15899" max="15899" width="5.5703125" style="25" customWidth="1"/>
    <col min="15900" max="15900" width="45.140625" style="25" customWidth="1"/>
    <col min="15901" max="15901" width="3.85546875" style="25" customWidth="1"/>
    <col min="15902" max="15902" width="19.42578125" style="25" customWidth="1"/>
    <col min="15903" max="15903" width="3" style="25" customWidth="1"/>
    <col min="15904" max="15904" width="18.5703125" style="25" customWidth="1"/>
    <col min="15905" max="15905" width="3.42578125" style="25" customWidth="1"/>
    <col min="15906" max="15906" width="15.140625" style="25" bestFit="1" customWidth="1"/>
    <col min="15907" max="15907" width="4.42578125" style="25" customWidth="1"/>
    <col min="15908" max="15908" width="17" style="25" customWidth="1"/>
    <col min="15909" max="15909" width="3.42578125" style="25" customWidth="1"/>
    <col min="15910" max="15910" width="16.42578125" style="25" customWidth="1"/>
    <col min="15911" max="15911" width="3.5703125" style="25" customWidth="1"/>
    <col min="15912" max="15912" width="14.85546875" style="25" bestFit="1" customWidth="1"/>
    <col min="15913" max="15913" width="3.5703125" style="25" customWidth="1"/>
    <col min="15914" max="15914" width="18.42578125" style="25" customWidth="1"/>
    <col min="15915" max="15915" width="4.42578125" style="25" customWidth="1"/>
    <col min="15916" max="15916" width="16.140625" style="25" bestFit="1" customWidth="1"/>
    <col min="15917" max="15917" width="2.5703125" style="25" bestFit="1" customWidth="1"/>
    <col min="15918" max="15918" width="21.5703125" style="25" customWidth="1"/>
    <col min="15919" max="15919" width="2.5703125" style="25" bestFit="1" customWidth="1"/>
    <col min="15920" max="15920" width="16.5703125" style="25" bestFit="1" customWidth="1"/>
    <col min="15921" max="15921" width="2.5703125" style="25" bestFit="1" customWidth="1"/>
    <col min="15922" max="15922" width="18" style="25" customWidth="1"/>
    <col min="15923" max="15923" width="3.85546875" style="25" customWidth="1"/>
    <col min="15924" max="15924" width="16.140625" style="25" bestFit="1" customWidth="1"/>
    <col min="15925" max="15925" width="3" style="25" customWidth="1"/>
    <col min="15926" max="15926" width="4.5703125" style="25" customWidth="1"/>
    <col min="15927" max="16128" width="8.85546875" style="25"/>
    <col min="16129" max="16129" width="43.42578125" style="25" customWidth="1"/>
    <col min="16130" max="16130" width="3.85546875" style="25" customWidth="1"/>
    <col min="16131" max="16131" width="18" style="25" customWidth="1"/>
    <col min="16132" max="16132" width="2.85546875" style="25" customWidth="1"/>
    <col min="16133" max="16133" width="18.42578125" style="25" customWidth="1"/>
    <col min="16134" max="16134" width="3.42578125" style="25" customWidth="1"/>
    <col min="16135" max="16135" width="14.85546875" style="25" customWidth="1"/>
    <col min="16136" max="16136" width="3.42578125" style="25" customWidth="1"/>
    <col min="16137" max="16137" width="16.42578125" style="25" customWidth="1"/>
    <col min="16138" max="16138" width="3.42578125" style="25" customWidth="1"/>
    <col min="16139" max="16139" width="16.42578125" style="25" customWidth="1"/>
    <col min="16140" max="16140" width="2.5703125" style="25" customWidth="1"/>
    <col min="16141" max="16141" width="15.5703125" style="25" customWidth="1"/>
    <col min="16142" max="16142" width="3" style="25" customWidth="1"/>
    <col min="16143" max="16143" width="17.85546875" style="25" customWidth="1"/>
    <col min="16144" max="16144" width="2.5703125" style="25" customWidth="1"/>
    <col min="16145" max="16145" width="18.85546875" style="25" customWidth="1"/>
    <col min="16146" max="16146" width="2.5703125" style="25" customWidth="1"/>
    <col min="16147" max="16147" width="17.5703125" style="25" customWidth="1"/>
    <col min="16148" max="16148" width="2.5703125" style="25" customWidth="1"/>
    <col min="16149" max="16149" width="18.140625" style="25" customWidth="1"/>
    <col min="16150" max="16150" width="2.5703125" style="25" customWidth="1"/>
    <col min="16151" max="16151" width="16.5703125" style="25" customWidth="1"/>
    <col min="16152" max="16152" width="2.5703125" style="25" customWidth="1"/>
    <col min="16153" max="16153" width="16.140625" style="25" bestFit="1" customWidth="1"/>
    <col min="16154" max="16154" width="3.42578125" style="25" customWidth="1"/>
    <col min="16155" max="16155" width="5.5703125" style="25" customWidth="1"/>
    <col min="16156" max="16156" width="45.140625" style="25" customWidth="1"/>
    <col min="16157" max="16157" width="3.85546875" style="25" customWidth="1"/>
    <col min="16158" max="16158" width="19.42578125" style="25" customWidth="1"/>
    <col min="16159" max="16159" width="3" style="25" customWidth="1"/>
    <col min="16160" max="16160" width="18.5703125" style="25" customWidth="1"/>
    <col min="16161" max="16161" width="3.42578125" style="25" customWidth="1"/>
    <col min="16162" max="16162" width="15.140625" style="25" bestFit="1" customWidth="1"/>
    <col min="16163" max="16163" width="4.42578125" style="25" customWidth="1"/>
    <col min="16164" max="16164" width="17" style="25" customWidth="1"/>
    <col min="16165" max="16165" width="3.42578125" style="25" customWidth="1"/>
    <col min="16166" max="16166" width="16.42578125" style="25" customWidth="1"/>
    <col min="16167" max="16167" width="3.5703125" style="25" customWidth="1"/>
    <col min="16168" max="16168" width="14.85546875" style="25" bestFit="1" customWidth="1"/>
    <col min="16169" max="16169" width="3.5703125" style="25" customWidth="1"/>
    <col min="16170" max="16170" width="18.42578125" style="25" customWidth="1"/>
    <col min="16171" max="16171" width="4.42578125" style="25" customWidth="1"/>
    <col min="16172" max="16172" width="16.140625" style="25" bestFit="1" customWidth="1"/>
    <col min="16173" max="16173" width="2.5703125" style="25" bestFit="1" customWidth="1"/>
    <col min="16174" max="16174" width="21.5703125" style="25" customWidth="1"/>
    <col min="16175" max="16175" width="2.5703125" style="25" bestFit="1" customWidth="1"/>
    <col min="16176" max="16176" width="16.5703125" style="25" bestFit="1" customWidth="1"/>
    <col min="16177" max="16177" width="2.5703125" style="25" bestFit="1" customWidth="1"/>
    <col min="16178" max="16178" width="18" style="25" customWidth="1"/>
    <col min="16179" max="16179" width="3.85546875" style="25" customWidth="1"/>
    <col min="16180" max="16180" width="16.140625" style="25" bestFit="1" customWidth="1"/>
    <col min="16181" max="16181" width="3" style="25" customWidth="1"/>
    <col min="16182" max="16182" width="4.5703125" style="25" customWidth="1"/>
    <col min="16183" max="16384" width="8.85546875" style="25"/>
  </cols>
  <sheetData>
    <row r="1" spans="1:54" ht="15.75">
      <c r="AA1" s="12"/>
      <c r="BB1" s="12"/>
    </row>
    <row r="2" spans="1:54" s="33" customFormat="1" ht="15.75">
      <c r="AA2" s="8"/>
      <c r="AC2" s="81"/>
      <c r="BB2" s="8"/>
    </row>
    <row r="3" spans="1:54" s="33" customFormat="1" ht="15.75">
      <c r="A3" s="87" t="s">
        <v>227</v>
      </c>
      <c r="B3" s="87"/>
      <c r="C3" s="87"/>
      <c r="D3" s="87"/>
      <c r="E3" s="87"/>
      <c r="F3" s="87"/>
      <c r="G3" s="87"/>
      <c r="H3" s="87"/>
      <c r="I3" s="87"/>
      <c r="J3" s="87"/>
      <c r="K3" s="87"/>
      <c r="L3" s="87"/>
      <c r="M3" s="87"/>
      <c r="N3" s="87"/>
      <c r="O3" s="87"/>
      <c r="P3" s="87"/>
      <c r="Q3" s="87"/>
      <c r="R3" s="87"/>
      <c r="S3" s="87"/>
      <c r="T3" s="87"/>
      <c r="U3" s="87"/>
      <c r="V3" s="87"/>
      <c r="W3" s="87"/>
      <c r="X3" s="8"/>
      <c r="Y3" s="72" t="s">
        <v>76</v>
      </c>
      <c r="Z3" s="8"/>
      <c r="AA3" s="8"/>
      <c r="AB3" s="87" t="s">
        <v>21</v>
      </c>
      <c r="AC3" s="87"/>
      <c r="AD3" s="87"/>
      <c r="AE3" s="87"/>
      <c r="AF3" s="87"/>
      <c r="AG3" s="87"/>
      <c r="AH3" s="87"/>
      <c r="AI3" s="87"/>
      <c r="AJ3" s="87"/>
      <c r="AK3" s="87"/>
      <c r="AL3" s="87"/>
      <c r="AM3" s="87"/>
      <c r="AN3" s="87"/>
      <c r="AO3" s="87"/>
      <c r="AP3" s="87"/>
      <c r="AQ3" s="87"/>
      <c r="AR3" s="87"/>
      <c r="AS3" s="87"/>
      <c r="AT3" s="87"/>
      <c r="AU3" s="87"/>
      <c r="AV3" s="87"/>
      <c r="AW3" s="87"/>
      <c r="AX3" s="87"/>
      <c r="AY3" s="87"/>
      <c r="AZ3" s="72" t="s">
        <v>118</v>
      </c>
      <c r="BB3" s="8"/>
    </row>
    <row r="4" spans="1:54" s="33" customFormat="1" ht="15.75">
      <c r="A4" s="87" t="s">
        <v>228</v>
      </c>
      <c r="B4" s="87"/>
      <c r="C4" s="87"/>
      <c r="D4" s="87"/>
      <c r="E4" s="87"/>
      <c r="F4" s="87"/>
      <c r="G4" s="87"/>
      <c r="H4" s="87"/>
      <c r="I4" s="87"/>
      <c r="J4" s="87"/>
      <c r="K4" s="87"/>
      <c r="L4" s="87"/>
      <c r="M4" s="87"/>
      <c r="N4" s="87"/>
      <c r="O4" s="87"/>
      <c r="P4" s="87"/>
      <c r="Q4" s="87"/>
      <c r="R4" s="87"/>
      <c r="S4" s="87"/>
      <c r="T4" s="87"/>
      <c r="U4" s="87"/>
      <c r="V4" s="87"/>
      <c r="W4" s="87"/>
      <c r="X4" s="8"/>
      <c r="Y4" s="72" t="s">
        <v>229</v>
      </c>
      <c r="Z4" s="8"/>
      <c r="AA4" s="8"/>
      <c r="AB4" s="87" t="s">
        <v>230</v>
      </c>
      <c r="AC4" s="87"/>
      <c r="AD4" s="87"/>
      <c r="AE4" s="87"/>
      <c r="AF4" s="87"/>
      <c r="AG4" s="87"/>
      <c r="AH4" s="87"/>
      <c r="AI4" s="87"/>
      <c r="AJ4" s="87"/>
      <c r="AK4" s="87"/>
      <c r="AL4" s="87"/>
      <c r="AM4" s="87"/>
      <c r="AN4" s="87"/>
      <c r="AO4" s="87"/>
      <c r="AP4" s="87"/>
      <c r="AQ4" s="87"/>
      <c r="AR4" s="87"/>
      <c r="AS4" s="87"/>
      <c r="AT4" s="87"/>
      <c r="AU4" s="87"/>
      <c r="AV4" s="87"/>
      <c r="AW4" s="87"/>
      <c r="AX4" s="87"/>
      <c r="AY4" s="87"/>
      <c r="AZ4" s="72" t="s">
        <v>229</v>
      </c>
      <c r="BB4" s="8"/>
    </row>
    <row r="5" spans="1:54" s="33" customFormat="1" ht="15.75">
      <c r="A5" s="87" t="s">
        <v>231</v>
      </c>
      <c r="B5" s="87"/>
      <c r="C5" s="87"/>
      <c r="D5" s="87"/>
      <c r="E5" s="87"/>
      <c r="F5" s="87"/>
      <c r="G5" s="87"/>
      <c r="H5" s="87"/>
      <c r="I5" s="87"/>
      <c r="J5" s="87"/>
      <c r="K5" s="87"/>
      <c r="L5" s="87"/>
      <c r="M5" s="87"/>
      <c r="N5" s="87"/>
      <c r="O5" s="87"/>
      <c r="P5" s="87"/>
      <c r="Q5" s="87"/>
      <c r="R5" s="87"/>
      <c r="S5" s="87"/>
      <c r="T5" s="87"/>
      <c r="U5" s="87"/>
      <c r="V5" s="87"/>
      <c r="W5" s="87"/>
      <c r="X5" s="9"/>
      <c r="Y5" s="9"/>
      <c r="Z5" s="9"/>
      <c r="AA5" s="8"/>
      <c r="AB5" s="87" t="s">
        <v>232</v>
      </c>
      <c r="AC5" s="87"/>
      <c r="AD5" s="87"/>
      <c r="AE5" s="87"/>
      <c r="AF5" s="87"/>
      <c r="AG5" s="87"/>
      <c r="AH5" s="87"/>
      <c r="AI5" s="87"/>
      <c r="AJ5" s="87"/>
      <c r="AK5" s="87"/>
      <c r="AL5" s="87"/>
      <c r="AM5" s="87"/>
      <c r="AN5" s="87"/>
      <c r="AO5" s="87"/>
      <c r="AP5" s="87"/>
      <c r="AQ5" s="87"/>
      <c r="AR5" s="87"/>
      <c r="AS5" s="87"/>
      <c r="AT5" s="87"/>
      <c r="AU5" s="87"/>
      <c r="AV5" s="87"/>
      <c r="AW5" s="87"/>
      <c r="AX5" s="87"/>
      <c r="AY5" s="87"/>
      <c r="BB5" s="8"/>
    </row>
    <row r="6" spans="1:54" s="33" customFormat="1" ht="15.75">
      <c r="A6" s="86" t="str">
        <f>+'1'!B4</f>
        <v>April 2022 Filed with Weather Normalization and ROE Trigger Revenues</v>
      </c>
      <c r="B6" s="86"/>
      <c r="C6" s="86"/>
      <c r="D6" s="86"/>
      <c r="E6" s="86"/>
      <c r="F6" s="86"/>
      <c r="G6" s="86"/>
      <c r="H6" s="86"/>
      <c r="I6" s="86"/>
      <c r="J6" s="86"/>
      <c r="K6" s="86"/>
      <c r="L6" s="86"/>
      <c r="M6" s="86"/>
      <c r="N6" s="86"/>
      <c r="O6" s="86"/>
      <c r="P6" s="86"/>
      <c r="Q6" s="86"/>
      <c r="R6" s="86"/>
      <c r="S6" s="86"/>
      <c r="T6" s="86"/>
      <c r="U6" s="86"/>
      <c r="V6" s="86"/>
      <c r="W6" s="86"/>
      <c r="X6" s="86"/>
      <c r="Y6" s="9"/>
      <c r="Z6" s="9"/>
      <c r="AA6" s="8"/>
      <c r="AB6" s="86" t="str">
        <f>+A6</f>
        <v>April 2022 Filed with Weather Normalization and ROE Trigger Revenues</v>
      </c>
      <c r="AC6" s="86"/>
      <c r="AD6" s="86"/>
      <c r="AE6" s="86"/>
      <c r="AF6" s="86"/>
      <c r="AG6" s="86"/>
      <c r="AH6" s="86"/>
      <c r="AI6" s="86"/>
      <c r="AJ6" s="86"/>
      <c r="AK6" s="86"/>
      <c r="AL6" s="86"/>
      <c r="AM6" s="86"/>
      <c r="AN6" s="86"/>
      <c r="AO6" s="86"/>
      <c r="AP6" s="86"/>
      <c r="AQ6" s="86"/>
      <c r="AR6" s="86"/>
      <c r="AS6" s="86"/>
      <c r="AT6" s="86"/>
      <c r="AU6" s="86"/>
      <c r="AV6" s="86"/>
      <c r="AW6" s="86"/>
      <c r="AX6" s="86"/>
      <c r="AY6" s="86"/>
      <c r="BB6" s="8"/>
    </row>
    <row r="7" spans="1:54" ht="15.75">
      <c r="A7" s="12"/>
      <c r="B7" s="12"/>
      <c r="C7" s="12"/>
      <c r="D7" s="12"/>
      <c r="E7" s="12"/>
      <c r="F7" s="12"/>
      <c r="G7" s="12"/>
      <c r="H7" s="12"/>
      <c r="I7" s="12"/>
      <c r="J7" s="12"/>
      <c r="K7" s="12"/>
      <c r="L7" s="12"/>
      <c r="M7" s="16" t="s">
        <v>17</v>
      </c>
      <c r="N7" s="12"/>
      <c r="O7" s="12"/>
      <c r="P7" s="12"/>
      <c r="Q7" s="12"/>
      <c r="R7" s="12"/>
      <c r="S7" s="12"/>
      <c r="T7" s="12"/>
      <c r="U7" s="12"/>
      <c r="V7" s="12"/>
      <c r="W7" s="12"/>
      <c r="X7" s="12"/>
      <c r="Y7" s="12"/>
      <c r="Z7" s="12"/>
      <c r="AA7" s="12"/>
      <c r="AB7" s="12"/>
      <c r="AC7" s="16"/>
      <c r="AD7" s="12"/>
      <c r="AE7" s="12"/>
      <c r="AF7" s="12"/>
      <c r="AG7" s="12"/>
      <c r="AH7" s="12"/>
      <c r="AI7" s="12"/>
      <c r="AJ7" s="16" t="s">
        <v>17</v>
      </c>
      <c r="AK7" s="12"/>
      <c r="AL7" s="12"/>
      <c r="AM7" s="12"/>
      <c r="AN7" s="12"/>
      <c r="AO7" s="12"/>
      <c r="AP7" s="12"/>
      <c r="AQ7" s="12"/>
      <c r="AR7" s="12"/>
      <c r="AS7" s="12"/>
      <c r="AT7" s="12"/>
      <c r="AU7" s="12"/>
      <c r="AV7" s="12"/>
      <c r="BB7" s="12"/>
    </row>
    <row r="8" spans="1:54" ht="15.7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6"/>
      <c r="AD8" s="12"/>
      <c r="AE8" s="12"/>
      <c r="AF8" s="12"/>
      <c r="AG8" s="12"/>
      <c r="AH8" s="12"/>
      <c r="AI8" s="12"/>
      <c r="AJ8" s="12"/>
      <c r="AK8" s="12"/>
      <c r="AL8" s="12"/>
      <c r="AM8" s="12"/>
      <c r="AN8" s="12"/>
      <c r="AO8" s="12"/>
      <c r="AP8" s="12"/>
      <c r="AQ8" s="12"/>
      <c r="AR8" s="12"/>
      <c r="AS8" s="12"/>
      <c r="AT8" s="12"/>
      <c r="AU8" s="12"/>
      <c r="AV8" s="12"/>
      <c r="BB8" s="12"/>
    </row>
    <row r="9" spans="1:54" ht="15.7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6"/>
      <c r="AD9" s="12"/>
      <c r="AE9" s="12"/>
      <c r="AF9" s="12"/>
      <c r="AG9" s="12"/>
      <c r="AH9" s="12"/>
      <c r="AI9" s="12"/>
      <c r="AJ9" s="12"/>
      <c r="AK9" s="12"/>
      <c r="AL9" s="12"/>
      <c r="AM9" s="12"/>
      <c r="AN9" s="12"/>
      <c r="AO9" s="12"/>
      <c r="AP9" s="12"/>
      <c r="AQ9" s="12"/>
      <c r="AR9" s="12"/>
      <c r="AS9" s="12"/>
      <c r="AT9" s="12"/>
      <c r="AU9" s="12"/>
      <c r="AV9" s="12"/>
      <c r="BB9" s="12"/>
    </row>
    <row r="10" spans="1:54" ht="15.75">
      <c r="A10" s="12" t="s">
        <v>233</v>
      </c>
      <c r="B10" s="12"/>
      <c r="C10" s="16" t="s">
        <v>162</v>
      </c>
      <c r="D10" s="16"/>
      <c r="E10" s="16" t="s">
        <v>163</v>
      </c>
      <c r="F10" s="12"/>
      <c r="G10" s="12"/>
      <c r="H10" s="12"/>
      <c r="I10" s="12"/>
      <c r="J10" s="12"/>
      <c r="K10" s="12"/>
      <c r="L10" s="12"/>
      <c r="Q10" s="12" t="s">
        <v>234</v>
      </c>
      <c r="R10" s="12"/>
      <c r="S10" s="12"/>
      <c r="T10" s="12"/>
      <c r="U10" s="16" t="s">
        <v>162</v>
      </c>
      <c r="V10" s="12"/>
      <c r="W10" s="16" t="s">
        <v>163</v>
      </c>
      <c r="Z10" s="12"/>
      <c r="AA10" s="12"/>
      <c r="AB10" s="12" t="s">
        <v>233</v>
      </c>
      <c r="AC10" s="16"/>
      <c r="AD10" s="16" t="s">
        <v>162</v>
      </c>
      <c r="AE10" s="16"/>
      <c r="AF10" s="16" t="s">
        <v>163</v>
      </c>
      <c r="AG10" s="12"/>
      <c r="AH10" s="12"/>
      <c r="AI10" s="12"/>
      <c r="AJ10" s="12"/>
      <c r="AK10" s="12"/>
      <c r="AL10" s="12"/>
      <c r="AN10" s="12"/>
      <c r="AO10" s="12"/>
      <c r="AP10" s="12"/>
      <c r="AQ10" s="12" t="s">
        <v>234</v>
      </c>
      <c r="AU10" s="16"/>
      <c r="AV10" s="16" t="s">
        <v>162</v>
      </c>
      <c r="AW10" s="16"/>
      <c r="AX10" s="16" t="s">
        <v>163</v>
      </c>
      <c r="BB10" s="12"/>
    </row>
    <row r="11" spans="1:54" ht="15.75">
      <c r="A11" s="17" t="s">
        <v>22</v>
      </c>
      <c r="B11" s="12"/>
      <c r="C11" s="17" t="s">
        <v>22</v>
      </c>
      <c r="D11" s="12"/>
      <c r="E11" s="17" t="s">
        <v>22</v>
      </c>
      <c r="F11" s="12"/>
      <c r="G11" s="12"/>
      <c r="H11" s="12"/>
      <c r="I11" s="12"/>
      <c r="J11" s="12"/>
      <c r="K11" s="12"/>
      <c r="L11" s="12"/>
      <c r="Q11" s="21"/>
      <c r="R11" s="12"/>
      <c r="S11" s="12"/>
      <c r="T11" s="12"/>
      <c r="U11" s="17" t="s">
        <v>22</v>
      </c>
      <c r="V11" s="12"/>
      <c r="W11" s="17" t="s">
        <v>22</v>
      </c>
      <c r="Z11" s="12"/>
      <c r="AA11" s="12"/>
      <c r="AB11" s="17" t="s">
        <v>22</v>
      </c>
      <c r="AC11" s="16"/>
      <c r="AD11" s="17" t="s">
        <v>22</v>
      </c>
      <c r="AE11" s="12"/>
      <c r="AF11" s="17" t="s">
        <v>22</v>
      </c>
      <c r="AG11" s="12"/>
      <c r="AH11" s="12"/>
      <c r="AI11" s="12"/>
      <c r="AJ11" s="12"/>
      <c r="AK11" s="17"/>
      <c r="AL11" s="12"/>
      <c r="AN11" s="12"/>
      <c r="AO11" s="12"/>
      <c r="AP11" s="12"/>
      <c r="AQ11" s="21"/>
      <c r="AU11" s="17"/>
      <c r="AV11" s="21" t="s">
        <v>22</v>
      </c>
      <c r="AW11" s="17"/>
      <c r="AX11" s="21" t="s">
        <v>22</v>
      </c>
      <c r="BB11" s="12"/>
    </row>
    <row r="12" spans="1:54" ht="15.75">
      <c r="A12" s="12" t="s">
        <v>257</v>
      </c>
      <c r="B12" s="12" t="s">
        <v>44</v>
      </c>
      <c r="C12" s="12">
        <v>-70177718.754615381</v>
      </c>
      <c r="D12" s="12" t="s">
        <v>44</v>
      </c>
      <c r="E12" s="12">
        <v>-69763770</v>
      </c>
      <c r="F12" s="12"/>
      <c r="G12" s="12"/>
      <c r="H12" s="12"/>
      <c r="I12" s="12"/>
      <c r="J12" s="12"/>
      <c r="K12" s="12"/>
      <c r="L12" s="12"/>
      <c r="Q12" s="12" t="s">
        <v>235</v>
      </c>
      <c r="R12" s="12"/>
      <c r="S12" s="12"/>
      <c r="T12" s="40" t="s">
        <v>44</v>
      </c>
      <c r="U12" s="12">
        <v>-435181272</v>
      </c>
      <c r="V12" s="40" t="s">
        <v>44</v>
      </c>
      <c r="W12" s="12">
        <v>-432265663.4740957</v>
      </c>
      <c r="Z12" s="12"/>
      <c r="AA12" s="12"/>
      <c r="AB12" s="12" t="s">
        <v>257</v>
      </c>
      <c r="AC12" s="54" t="s">
        <v>44</v>
      </c>
      <c r="AD12" s="12">
        <v>-70177718.754615381</v>
      </c>
      <c r="AE12" s="12" t="s">
        <v>44</v>
      </c>
      <c r="AF12" s="12">
        <v>-69763770</v>
      </c>
      <c r="AG12" s="12"/>
      <c r="AH12" s="12"/>
      <c r="AI12" s="12"/>
      <c r="AJ12" s="12"/>
      <c r="AK12" s="12"/>
      <c r="AL12" s="12"/>
      <c r="AN12" s="12"/>
      <c r="AO12" s="12"/>
      <c r="AP12" s="40"/>
      <c r="AQ12" s="12" t="s">
        <v>235</v>
      </c>
      <c r="AU12" s="12" t="s">
        <v>44</v>
      </c>
      <c r="AV12" s="12">
        <v>-233363931</v>
      </c>
      <c r="AW12" s="12" t="s">
        <v>44</v>
      </c>
      <c r="AX12" s="12">
        <v>-231800449.50242731</v>
      </c>
      <c r="AZ12" s="1"/>
      <c r="BB12" s="12"/>
    </row>
    <row r="13" spans="1:54" ht="15.75">
      <c r="A13" s="12" t="s">
        <v>256</v>
      </c>
      <c r="B13" s="12" t="s">
        <v>44</v>
      </c>
      <c r="C13" s="12">
        <v>-1132925.5053846156</v>
      </c>
      <c r="D13" s="12" t="s">
        <v>44</v>
      </c>
      <c r="E13" s="12">
        <v>-1126243</v>
      </c>
      <c r="F13" s="12"/>
      <c r="G13" s="12"/>
      <c r="H13" s="12"/>
      <c r="I13" s="12"/>
      <c r="J13" s="12"/>
      <c r="K13" s="12"/>
      <c r="L13" s="12"/>
      <c r="Q13" s="12" t="s">
        <v>236</v>
      </c>
      <c r="R13" s="12"/>
      <c r="S13" s="12"/>
      <c r="T13" s="12"/>
      <c r="U13" s="12">
        <v>209074767</v>
      </c>
      <c r="V13" s="12"/>
      <c r="W13" s="12">
        <v>207940821.82216588</v>
      </c>
      <c r="Z13" s="12"/>
      <c r="AA13" s="12"/>
      <c r="AB13" s="12" t="s">
        <v>256</v>
      </c>
      <c r="AC13" s="54" t="s">
        <v>44</v>
      </c>
      <c r="AD13" s="12">
        <v>-1132925.5053846156</v>
      </c>
      <c r="AE13" s="12" t="s">
        <v>44</v>
      </c>
      <c r="AF13" s="12">
        <v>-1126243</v>
      </c>
      <c r="AG13" s="12"/>
      <c r="AH13" s="12"/>
      <c r="AI13" s="12"/>
      <c r="AJ13" s="12"/>
      <c r="AK13" s="12"/>
      <c r="AL13" s="12"/>
      <c r="AN13" s="12"/>
      <c r="AO13" s="12"/>
      <c r="AP13" s="12"/>
      <c r="AQ13" s="12" t="s">
        <v>236</v>
      </c>
      <c r="AU13" s="12"/>
      <c r="AV13" s="12">
        <v>106996832</v>
      </c>
      <c r="AW13" s="12"/>
      <c r="AX13" s="12">
        <v>106416520.26065975</v>
      </c>
      <c r="AZ13" s="1"/>
      <c r="BB13" s="12"/>
    </row>
    <row r="14" spans="1:54" ht="15.75">
      <c r="A14" s="12" t="s">
        <v>251</v>
      </c>
      <c r="B14" s="12" t="s">
        <v>44</v>
      </c>
      <c r="C14" s="12">
        <v>0</v>
      </c>
      <c r="D14" s="12" t="s">
        <v>44</v>
      </c>
      <c r="E14" s="12">
        <v>0</v>
      </c>
      <c r="F14" s="12"/>
      <c r="G14" s="12"/>
      <c r="H14" s="12"/>
      <c r="I14" s="12"/>
      <c r="J14" s="12"/>
      <c r="K14" s="12"/>
      <c r="L14" s="12"/>
      <c r="Q14" s="12" t="s">
        <v>254</v>
      </c>
      <c r="U14" s="12">
        <v>-10132292</v>
      </c>
      <c r="W14" s="12">
        <v>-10064408.111508235</v>
      </c>
      <c r="Z14" s="12"/>
      <c r="AA14" s="12"/>
      <c r="AB14" s="12" t="s">
        <v>251</v>
      </c>
      <c r="AC14" s="54" t="s">
        <v>44</v>
      </c>
      <c r="AD14" s="12">
        <v>0</v>
      </c>
      <c r="AE14" s="12" t="s">
        <v>44</v>
      </c>
      <c r="AF14" s="12">
        <v>0</v>
      </c>
      <c r="AG14" s="12"/>
      <c r="AH14" s="12"/>
      <c r="AI14" s="12"/>
      <c r="AJ14" s="12"/>
      <c r="AK14" s="12"/>
      <c r="AL14" s="12"/>
      <c r="AN14" s="12"/>
      <c r="AO14" s="12"/>
      <c r="AP14" s="12"/>
      <c r="AQ14" s="12" t="s">
        <v>254</v>
      </c>
      <c r="AV14" s="12">
        <v>-22797938</v>
      </c>
      <c r="AX14" s="12">
        <v>-22645197.368261974</v>
      </c>
      <c r="AZ14" s="1"/>
      <c r="BB14" s="12"/>
    </row>
    <row r="15" spans="1:54" ht="15.75">
      <c r="A15" s="12" t="s">
        <v>103</v>
      </c>
      <c r="B15" s="12" t="s">
        <v>44</v>
      </c>
      <c r="C15" s="12">
        <v>-168578.61538461549</v>
      </c>
      <c r="D15" s="12" t="s">
        <v>44</v>
      </c>
      <c r="E15" s="12">
        <v>-167584</v>
      </c>
      <c r="F15" s="12"/>
      <c r="G15" s="12"/>
      <c r="H15" s="12"/>
      <c r="I15" s="55"/>
      <c r="J15" s="12"/>
      <c r="K15" s="12"/>
      <c r="L15" s="12"/>
      <c r="Q15" s="12" t="s">
        <v>255</v>
      </c>
      <c r="U15" s="12">
        <v>103157</v>
      </c>
      <c r="W15" s="12">
        <v>102597.51410704269</v>
      </c>
      <c r="Z15" s="12"/>
      <c r="AA15" s="12"/>
      <c r="AB15" s="12" t="s">
        <v>103</v>
      </c>
      <c r="AC15" s="54" t="s">
        <v>44</v>
      </c>
      <c r="AD15" s="12">
        <v>-168578.61538461549</v>
      </c>
      <c r="AE15" s="12" t="s">
        <v>44</v>
      </c>
      <c r="AF15" s="12">
        <v>-167584</v>
      </c>
      <c r="AG15" s="12"/>
      <c r="AH15" s="12"/>
      <c r="AI15" s="12"/>
      <c r="AJ15" s="12"/>
      <c r="AK15" s="12"/>
      <c r="AL15" s="12"/>
      <c r="AN15" s="12"/>
      <c r="AO15" s="12"/>
      <c r="AP15" s="12"/>
      <c r="AQ15" s="12" t="s">
        <v>255</v>
      </c>
      <c r="AV15" s="12">
        <v>269114</v>
      </c>
      <c r="AX15" s="12">
        <v>267654.42394992767</v>
      </c>
      <c r="AZ15" s="1"/>
      <c r="BB15" s="12"/>
    </row>
    <row r="16" spans="1:54" ht="15.75">
      <c r="A16" s="12" t="s">
        <v>261</v>
      </c>
      <c r="B16" s="12" t="s">
        <v>44</v>
      </c>
      <c r="C16" s="12">
        <v>-197719371.58538461</v>
      </c>
      <c r="E16" s="12">
        <v>-196553108</v>
      </c>
      <c r="F16" s="12"/>
      <c r="G16" s="12"/>
      <c r="H16" s="12"/>
      <c r="I16" s="55"/>
      <c r="J16" s="12"/>
      <c r="K16" s="12"/>
      <c r="L16" s="12"/>
      <c r="Q16" s="12" t="s">
        <v>260</v>
      </c>
      <c r="U16" s="12">
        <v>-3826883</v>
      </c>
      <c r="W16" s="12">
        <v>-3801243.8160085571</v>
      </c>
      <c r="Z16" s="12"/>
      <c r="AA16" s="12"/>
      <c r="AB16" s="12" t="s">
        <v>261</v>
      </c>
      <c r="AC16" s="54" t="s">
        <v>44</v>
      </c>
      <c r="AD16" s="12">
        <v>-197719371.58538461</v>
      </c>
      <c r="AE16" s="12" t="s">
        <v>44</v>
      </c>
      <c r="AF16" s="12">
        <v>-196553108</v>
      </c>
      <c r="AG16" s="12"/>
      <c r="AH16" s="12"/>
      <c r="AI16" s="12"/>
      <c r="AJ16" s="12"/>
      <c r="AK16" s="12"/>
      <c r="AL16" s="12"/>
      <c r="AN16" s="12"/>
      <c r="AO16" s="12"/>
      <c r="AP16" s="12"/>
      <c r="AQ16" s="12" t="s">
        <v>260</v>
      </c>
      <c r="AV16" s="12">
        <v>-4188533.4299999997</v>
      </c>
      <c r="AX16" s="12">
        <v>-4160471.2762142476</v>
      </c>
      <c r="AZ16" s="1"/>
      <c r="BB16" s="12"/>
    </row>
    <row r="17" spans="1:54" ht="15.75">
      <c r="F17" s="12"/>
      <c r="G17" s="12"/>
      <c r="H17" s="12"/>
      <c r="I17" s="12"/>
      <c r="J17" s="12"/>
      <c r="K17" s="12"/>
      <c r="L17" s="12"/>
      <c r="Q17" s="12" t="s">
        <v>259</v>
      </c>
      <c r="U17" s="12">
        <v>347186</v>
      </c>
      <c r="W17" s="12">
        <v>345302.98993541615</v>
      </c>
      <c r="Z17" s="12"/>
      <c r="AA17" s="12"/>
      <c r="AG17" s="12"/>
      <c r="AH17" s="12"/>
      <c r="AI17" s="12"/>
      <c r="AJ17" s="12"/>
      <c r="AK17" s="12"/>
      <c r="AL17" s="12"/>
      <c r="AN17" s="12"/>
      <c r="AO17" s="12"/>
      <c r="AP17" s="12"/>
      <c r="AQ17" s="12" t="s">
        <v>259</v>
      </c>
      <c r="AV17" s="12">
        <v>759349.19000000006</v>
      </c>
      <c r="AX17" s="12">
        <v>755230.75732326892</v>
      </c>
      <c r="AZ17" s="1"/>
      <c r="BB17" s="12"/>
    </row>
    <row r="18" spans="1:54" ht="15.75">
      <c r="A18" s="12"/>
      <c r="B18" s="12"/>
      <c r="C18" s="17" t="s">
        <v>22</v>
      </c>
      <c r="D18" s="12"/>
      <c r="E18" s="17" t="s">
        <v>22</v>
      </c>
      <c r="F18" s="12"/>
      <c r="G18" s="12"/>
      <c r="H18" s="12"/>
      <c r="I18" s="12"/>
      <c r="J18" s="12"/>
      <c r="K18" s="12"/>
      <c r="L18" s="12"/>
      <c r="Q18" s="12" t="s">
        <v>15</v>
      </c>
      <c r="R18" s="12"/>
      <c r="S18" s="12"/>
      <c r="T18" s="12"/>
      <c r="U18" s="12">
        <v>-1383365563.253077</v>
      </c>
      <c r="V18" s="12"/>
      <c r="W18" s="12">
        <v>-1365896025</v>
      </c>
      <c r="Z18" s="12"/>
      <c r="AA18" s="12"/>
      <c r="AB18" s="12"/>
      <c r="AC18" s="16"/>
      <c r="AD18" s="17" t="s">
        <v>22</v>
      </c>
      <c r="AE18" s="12"/>
      <c r="AF18" s="17" t="s">
        <v>22</v>
      </c>
      <c r="AG18" s="12"/>
      <c r="AH18" s="12"/>
      <c r="AI18" s="12"/>
      <c r="AJ18" s="12"/>
      <c r="AK18" s="12"/>
      <c r="AL18" s="12"/>
      <c r="AN18" s="12"/>
      <c r="AO18" s="12"/>
      <c r="AP18" s="12"/>
      <c r="AQ18" s="12" t="s">
        <v>15</v>
      </c>
      <c r="AU18" s="12"/>
      <c r="AV18" s="12">
        <v>-1078738784.6600001</v>
      </c>
      <c r="AW18" s="12"/>
      <c r="AX18" s="12">
        <v>-1065116161</v>
      </c>
      <c r="AZ18" s="1"/>
      <c r="BB18" s="12"/>
    </row>
    <row r="19" spans="1:54" ht="15.75">
      <c r="A19" s="12" t="s">
        <v>237</v>
      </c>
      <c r="B19" s="12"/>
      <c r="C19" s="12"/>
      <c r="D19" s="12"/>
      <c r="E19" s="12"/>
      <c r="F19" s="12"/>
      <c r="G19" s="31"/>
      <c r="H19" s="12"/>
      <c r="I19" s="12"/>
      <c r="J19" s="12"/>
      <c r="K19" s="12"/>
      <c r="L19" s="12"/>
      <c r="M19" s="12"/>
      <c r="O19" s="12"/>
      <c r="Q19" s="12" t="s">
        <v>104</v>
      </c>
      <c r="R19" s="12"/>
      <c r="S19" s="12"/>
      <c r="T19" s="12"/>
      <c r="U19" s="12">
        <v>364419487.41692311</v>
      </c>
      <c r="V19" s="12"/>
      <c r="W19" s="12">
        <v>359817493.25595963</v>
      </c>
      <c r="Z19" s="12"/>
      <c r="AA19" s="12"/>
      <c r="AB19" s="12" t="s">
        <v>237</v>
      </c>
      <c r="AC19" s="16"/>
      <c r="AD19" s="12"/>
      <c r="AE19" s="12"/>
      <c r="AF19" s="12"/>
      <c r="AG19" s="12"/>
      <c r="AH19" s="12"/>
      <c r="AI19" s="12"/>
      <c r="AJ19" s="12"/>
      <c r="AK19" s="12"/>
      <c r="AL19" s="12"/>
      <c r="AN19" s="12"/>
      <c r="AO19" s="12"/>
      <c r="AP19" s="40"/>
      <c r="AQ19" s="12" t="s">
        <v>104</v>
      </c>
      <c r="AU19" s="12"/>
      <c r="AV19" s="12">
        <v>296090855.99000007</v>
      </c>
      <c r="AW19" s="12"/>
      <c r="AX19" s="12">
        <v>292351735.45053852</v>
      </c>
      <c r="AZ19" s="1"/>
      <c r="BB19" s="12"/>
    </row>
    <row r="20" spans="1:54" ht="15.75">
      <c r="A20" s="12" t="s">
        <v>238</v>
      </c>
      <c r="B20" s="12"/>
      <c r="C20" s="12">
        <v>-28520540.597692311</v>
      </c>
      <c r="D20" s="12"/>
      <c r="E20" s="12">
        <v>-28352310</v>
      </c>
      <c r="F20" s="12"/>
      <c r="G20" s="12"/>
      <c r="H20" s="12"/>
      <c r="I20" s="12"/>
      <c r="J20" s="12"/>
      <c r="K20" s="12"/>
      <c r="L20" s="12"/>
      <c r="Q20" s="12" t="s">
        <v>242</v>
      </c>
      <c r="R20" s="12"/>
      <c r="S20" s="12"/>
      <c r="T20" s="12"/>
      <c r="U20" s="12">
        <v>0</v>
      </c>
      <c r="V20" s="12"/>
      <c r="W20" s="12">
        <v>0</v>
      </c>
      <c r="Z20" s="12"/>
      <c r="AA20" s="12"/>
      <c r="AB20" s="12" t="s">
        <v>238</v>
      </c>
      <c r="AC20" s="16"/>
      <c r="AD20" s="12">
        <v>-28520540.597692311</v>
      </c>
      <c r="AE20" s="12"/>
      <c r="AF20" s="12">
        <v>-28352310</v>
      </c>
      <c r="AG20" s="12"/>
      <c r="AH20" s="12"/>
      <c r="AI20" s="12"/>
      <c r="AJ20" s="12"/>
      <c r="AK20" s="12"/>
      <c r="AL20" s="12"/>
      <c r="AN20" s="12"/>
      <c r="AO20" s="12"/>
      <c r="AP20" s="40"/>
      <c r="AQ20" s="12" t="s">
        <v>242</v>
      </c>
      <c r="AU20" s="12"/>
      <c r="AV20" s="12">
        <v>0</v>
      </c>
      <c r="AW20" s="12"/>
      <c r="AX20" s="12">
        <v>0</v>
      </c>
      <c r="AZ20" s="1"/>
      <c r="BB20" s="12"/>
    </row>
    <row r="21" spans="1:54" ht="15.75">
      <c r="A21" s="12" t="s">
        <v>239</v>
      </c>
      <c r="B21" s="12"/>
      <c r="C21" s="12">
        <v>-8680334.8476923089</v>
      </c>
      <c r="D21" s="12"/>
      <c r="E21" s="12">
        <v>-8629133</v>
      </c>
      <c r="F21" s="12"/>
      <c r="G21" s="12"/>
      <c r="H21" s="12"/>
      <c r="I21" s="12"/>
      <c r="J21" s="12"/>
      <c r="K21" s="12"/>
      <c r="L21" s="12"/>
      <c r="Q21" s="12" t="s">
        <v>243</v>
      </c>
      <c r="R21" s="12"/>
      <c r="S21" s="12"/>
      <c r="T21" s="12"/>
      <c r="U21" s="12">
        <v>0</v>
      </c>
      <c r="V21" s="12"/>
      <c r="W21" s="12">
        <v>0</v>
      </c>
      <c r="Z21" s="12"/>
      <c r="AA21" s="12"/>
      <c r="AB21" s="12" t="s">
        <v>239</v>
      </c>
      <c r="AC21" s="16"/>
      <c r="AD21" s="12">
        <v>-8680334.8476923089</v>
      </c>
      <c r="AE21" s="12"/>
      <c r="AF21" s="12">
        <v>-8629133</v>
      </c>
      <c r="AG21" s="12"/>
      <c r="AH21" s="12"/>
      <c r="AI21" s="12"/>
      <c r="AJ21" s="12"/>
      <c r="AK21" s="12"/>
      <c r="AL21" s="12"/>
      <c r="AN21" s="12"/>
      <c r="AO21" s="12"/>
      <c r="AP21" s="12"/>
      <c r="AQ21" s="12" t="s">
        <v>243</v>
      </c>
      <c r="AU21" s="12"/>
      <c r="AV21" s="12">
        <v>0</v>
      </c>
      <c r="AW21" s="12"/>
      <c r="AX21" s="12">
        <v>0</v>
      </c>
      <c r="AZ21" s="1"/>
      <c r="BB21" s="12"/>
    </row>
    <row r="22" spans="1:54" ht="15.75">
      <c r="A22" s="12" t="s">
        <v>240</v>
      </c>
      <c r="B22" s="12"/>
      <c r="C22" s="12">
        <v>11816341.923076924</v>
      </c>
      <c r="D22" s="12"/>
      <c r="E22" s="12">
        <v>11746642</v>
      </c>
      <c r="F22" s="12"/>
      <c r="G22" s="12"/>
      <c r="H22" s="12"/>
      <c r="I22" s="12"/>
      <c r="J22" s="12"/>
      <c r="K22" s="12"/>
      <c r="L22" s="12"/>
      <c r="Q22" s="12" t="s">
        <v>244</v>
      </c>
      <c r="R22" s="12"/>
      <c r="S22" s="12"/>
      <c r="T22" s="12"/>
      <c r="U22" s="12">
        <v>-7484822.5899999999</v>
      </c>
      <c r="V22" s="12"/>
      <c r="W22" s="12">
        <v>-7434676.1017148029</v>
      </c>
      <c r="Z22" s="12"/>
      <c r="AA22" s="12"/>
      <c r="AB22" s="12" t="s">
        <v>240</v>
      </c>
      <c r="AC22" s="16"/>
      <c r="AD22" s="12">
        <v>11816341.923076924</v>
      </c>
      <c r="AE22" s="12"/>
      <c r="AF22" s="12">
        <v>11746642</v>
      </c>
      <c r="AG22" s="12"/>
      <c r="AH22" s="12"/>
      <c r="AI22" s="12"/>
      <c r="AJ22" s="12"/>
      <c r="AK22" s="12"/>
      <c r="AL22" s="12"/>
      <c r="AQ22" s="12" t="s">
        <v>244</v>
      </c>
      <c r="AU22" s="12"/>
      <c r="AV22" s="12">
        <v>-7484822.5899999999</v>
      </c>
      <c r="AW22" s="12"/>
      <c r="AX22" s="12">
        <v>-7434676.1017148029</v>
      </c>
      <c r="AZ22" s="1"/>
      <c r="BB22" s="12"/>
    </row>
    <row r="23" spans="1:54" ht="15.75">
      <c r="A23" s="12" t="s">
        <v>241</v>
      </c>
      <c r="B23" s="12"/>
      <c r="C23" s="12">
        <v>-679084.39999999991</v>
      </c>
      <c r="D23" s="12"/>
      <c r="E23" s="12">
        <v>-675079</v>
      </c>
      <c r="F23" s="12"/>
      <c r="G23" s="12"/>
      <c r="H23" s="12"/>
      <c r="I23" s="12"/>
      <c r="J23" s="12"/>
      <c r="K23" s="12"/>
      <c r="L23" s="12"/>
      <c r="Q23" s="12" t="s">
        <v>245</v>
      </c>
      <c r="R23" s="12"/>
      <c r="S23" s="12"/>
      <c r="T23" s="40"/>
      <c r="U23" s="12">
        <v>6133789.5899999999</v>
      </c>
      <c r="V23" s="40"/>
      <c r="W23" s="12">
        <v>6100522.1554490402</v>
      </c>
      <c r="Z23" s="12"/>
      <c r="AA23" s="12"/>
      <c r="AB23" s="12" t="s">
        <v>241</v>
      </c>
      <c r="AC23" s="16"/>
      <c r="AD23" s="12">
        <v>-679084.39999999991</v>
      </c>
      <c r="AE23" s="12"/>
      <c r="AF23" s="12">
        <v>-675079</v>
      </c>
      <c r="AG23" s="12"/>
      <c r="AH23" s="12"/>
      <c r="AI23" s="12"/>
      <c r="AJ23" s="12"/>
      <c r="AK23" s="12"/>
      <c r="AL23" s="12"/>
      <c r="AQ23" s="12" t="s">
        <v>245</v>
      </c>
      <c r="AU23" s="12"/>
      <c r="AV23" s="12">
        <v>6252142.8400000036</v>
      </c>
      <c r="AW23" s="12"/>
      <c r="AX23" s="12">
        <v>6218233.5006460669</v>
      </c>
      <c r="AZ23" s="1"/>
      <c r="BB23" s="12"/>
    </row>
    <row r="24" spans="1:54" ht="15.75">
      <c r="A24" s="12"/>
      <c r="B24" s="12"/>
      <c r="C24" s="17" t="s">
        <v>22</v>
      </c>
      <c r="D24" s="12"/>
      <c r="E24" s="17" t="s">
        <v>22</v>
      </c>
      <c r="I24" s="12"/>
      <c r="Q24" s="12" t="s">
        <v>108</v>
      </c>
      <c r="R24" s="12"/>
      <c r="S24" s="12"/>
      <c r="T24" s="40"/>
      <c r="U24" s="36">
        <v>-27552777.515384618</v>
      </c>
      <c r="V24" s="40"/>
      <c r="W24" s="12">
        <v>-27368180.617023148</v>
      </c>
      <c r="AA24" s="12"/>
      <c r="AB24" s="12"/>
      <c r="AC24" s="16"/>
      <c r="AD24" s="17" t="s">
        <v>22</v>
      </c>
      <c r="AE24" s="12"/>
      <c r="AF24" s="17" t="s">
        <v>22</v>
      </c>
      <c r="AQ24" s="12" t="s">
        <v>108</v>
      </c>
      <c r="AV24" s="12">
        <v>-26898611.43</v>
      </c>
      <c r="AW24" s="12"/>
      <c r="AX24" s="12">
        <v>-26718397.285076283</v>
      </c>
      <c r="AZ24" s="1"/>
      <c r="BB24" s="12"/>
    </row>
    <row r="25" spans="1:54" ht="15.75">
      <c r="A25" s="12"/>
      <c r="B25" s="12" t="s">
        <v>44</v>
      </c>
      <c r="C25" s="12">
        <f>SUM(C20:C23)</f>
        <v>-26063617.922307696</v>
      </c>
      <c r="D25" s="12" t="s">
        <v>44</v>
      </c>
      <c r="E25" s="12">
        <f>SUM(E20:E24)</f>
        <v>-25909880</v>
      </c>
      <c r="I25" s="12"/>
      <c r="Q25" s="12"/>
      <c r="R25" s="12"/>
      <c r="S25" s="12"/>
      <c r="T25" s="40"/>
      <c r="U25" s="12"/>
      <c r="V25" s="40"/>
      <c r="W25" s="12"/>
      <c r="AA25" s="12"/>
      <c r="AB25" s="12"/>
      <c r="AC25" s="54" t="s">
        <v>44</v>
      </c>
      <c r="AD25" s="12">
        <f>SUM(AD20:AD24)</f>
        <v>-26063617.922307696</v>
      </c>
      <c r="AE25" s="12" t="s">
        <v>44</v>
      </c>
      <c r="AF25" s="12">
        <f>SUM(AF20:AF24)</f>
        <v>-25909880</v>
      </c>
      <c r="AQ25" s="12"/>
      <c r="AV25" s="12"/>
      <c r="AW25" s="12"/>
      <c r="AX25" s="12"/>
      <c r="AZ25" s="1"/>
      <c r="BB25" s="12"/>
    </row>
    <row r="26" spans="1:54" ht="15.75">
      <c r="A26" s="12"/>
      <c r="B26" s="12"/>
      <c r="C26" s="17" t="s">
        <v>100</v>
      </c>
      <c r="D26" s="12"/>
      <c r="E26" s="17" t="s">
        <v>100</v>
      </c>
      <c r="G26" s="12"/>
      <c r="H26" s="12"/>
      <c r="I26" s="12"/>
      <c r="Q26" s="12"/>
      <c r="R26" s="12"/>
      <c r="S26" s="12"/>
      <c r="T26" s="40"/>
      <c r="U26" s="12"/>
      <c r="V26" s="40"/>
      <c r="W26" s="12"/>
      <c r="AA26" s="12"/>
      <c r="AB26" s="12"/>
      <c r="AC26" s="16"/>
      <c r="AD26" s="17" t="s">
        <v>100</v>
      </c>
      <c r="AE26" s="12"/>
      <c r="AF26" s="17" t="s">
        <v>100</v>
      </c>
      <c r="AQ26" s="12"/>
      <c r="AV26" s="12"/>
      <c r="AW26" s="12"/>
      <c r="AX26" s="12"/>
      <c r="AZ26" s="1"/>
      <c r="BB26" s="12"/>
    </row>
    <row r="27" spans="1:54" ht="15.75">
      <c r="A27" s="12"/>
      <c r="B27" s="40"/>
      <c r="C27" s="12"/>
      <c r="D27" s="12"/>
      <c r="E27" s="12"/>
      <c r="I27" s="12"/>
      <c r="Q27" s="12"/>
      <c r="R27" s="12"/>
      <c r="S27" s="12"/>
      <c r="T27" s="40"/>
      <c r="U27" s="17" t="s">
        <v>22</v>
      </c>
      <c r="V27" s="12"/>
      <c r="W27" s="17" t="s">
        <v>22</v>
      </c>
      <c r="AA27" s="12"/>
      <c r="AB27" s="12"/>
      <c r="AC27" s="54"/>
      <c r="AD27" s="12"/>
      <c r="AE27" s="12"/>
      <c r="AF27" s="12"/>
      <c r="AQ27" s="12"/>
      <c r="AU27" s="17"/>
      <c r="AV27" s="17" t="s">
        <v>22</v>
      </c>
      <c r="AW27" s="12"/>
      <c r="AX27" s="17" t="s">
        <v>22</v>
      </c>
      <c r="BB27" s="12"/>
    </row>
    <row r="28" spans="1:54" ht="15.75">
      <c r="A28" s="12" t="s">
        <v>8</v>
      </c>
      <c r="B28" s="12" t="s">
        <v>44</v>
      </c>
      <c r="C28" s="12">
        <v>0</v>
      </c>
      <c r="D28" s="12" t="s">
        <v>44</v>
      </c>
      <c r="E28" s="12">
        <v>0</v>
      </c>
      <c r="F28" s="42"/>
      <c r="I28" s="12"/>
      <c r="Q28" s="12" t="s">
        <v>246</v>
      </c>
      <c r="R28" s="12"/>
      <c r="S28" s="12"/>
      <c r="T28" s="12" t="s">
        <v>44</v>
      </c>
      <c r="U28" s="12">
        <f>SUM(U12:U27)</f>
        <v>-1287465223.3515387</v>
      </c>
      <c r="V28" s="12" t="s">
        <v>44</v>
      </c>
      <c r="W28" s="12">
        <f>SUM(W12:W27)</f>
        <v>-1272523459.3827336</v>
      </c>
      <c r="AA28" s="12"/>
      <c r="AB28" s="12" t="s">
        <v>8</v>
      </c>
      <c r="AC28" s="16" t="s">
        <v>44</v>
      </c>
      <c r="AD28" s="12">
        <v>0</v>
      </c>
      <c r="AE28" s="12" t="s">
        <v>44</v>
      </c>
      <c r="AF28" s="12">
        <v>0</v>
      </c>
      <c r="AQ28" s="12" t="s">
        <v>246</v>
      </c>
      <c r="AU28" s="12" t="s">
        <v>44</v>
      </c>
      <c r="AV28" s="12">
        <f>SUM(AV12:AV27)</f>
        <v>-963104327.09000003</v>
      </c>
      <c r="AW28" s="12" t="s">
        <v>44</v>
      </c>
      <c r="AX28" s="12">
        <f>SUM(AX12:AX27)</f>
        <v>-951865978.14057708</v>
      </c>
      <c r="BB28" s="12"/>
    </row>
    <row r="29" spans="1:54" ht="15.75">
      <c r="C29" s="17" t="s">
        <v>22</v>
      </c>
      <c r="E29" s="17" t="s">
        <v>22</v>
      </c>
      <c r="F29" s="42"/>
      <c r="I29" s="12"/>
      <c r="U29" s="17" t="s">
        <v>100</v>
      </c>
      <c r="V29" s="12"/>
      <c r="W29" s="17" t="s">
        <v>100</v>
      </c>
      <c r="AA29" s="12"/>
      <c r="AD29" s="17" t="s">
        <v>22</v>
      </c>
      <c r="AF29" s="17" t="s">
        <v>22</v>
      </c>
      <c r="AV29" s="17" t="s">
        <v>100</v>
      </c>
      <c r="AW29" s="12"/>
      <c r="AX29" s="17" t="s">
        <v>100</v>
      </c>
      <c r="BB29" s="12"/>
    </row>
    <row r="30" spans="1:54" ht="15.75">
      <c r="F30" s="12"/>
      <c r="G30" s="12"/>
      <c r="H30" s="12"/>
      <c r="I30" s="12"/>
      <c r="J30" s="12"/>
      <c r="K30" s="12"/>
      <c r="L30" s="12"/>
      <c r="Z30" s="12"/>
      <c r="AA30" s="12"/>
      <c r="AG30" s="12"/>
      <c r="AH30" s="12"/>
      <c r="AI30" s="12"/>
      <c r="AJ30" s="12"/>
      <c r="AK30" s="12"/>
      <c r="AL30" s="12"/>
      <c r="AM30" s="12"/>
      <c r="AN30" s="12"/>
      <c r="AO30" s="12"/>
      <c r="AP30" s="12"/>
      <c r="BB30" s="12"/>
    </row>
    <row r="31" spans="1:54" ht="15.75">
      <c r="A31" s="12" t="s">
        <v>108</v>
      </c>
      <c r="B31" s="12"/>
      <c r="C31" s="12">
        <v>28628092.693076923</v>
      </c>
      <c r="D31" s="12" t="s">
        <v>44</v>
      </c>
      <c r="E31" s="12">
        <v>28459228</v>
      </c>
      <c r="F31" s="12"/>
      <c r="G31" s="12"/>
      <c r="H31" s="12"/>
      <c r="I31" s="12"/>
      <c r="J31" s="12"/>
      <c r="K31" s="12"/>
      <c r="L31" s="12"/>
      <c r="M31" s="12"/>
      <c r="N31" s="12"/>
      <c r="O31" s="12"/>
      <c r="P31" s="12"/>
      <c r="X31" s="12"/>
      <c r="Y31" s="12"/>
      <c r="Z31" s="12"/>
      <c r="AA31" s="12"/>
      <c r="AB31" s="12" t="s">
        <v>108</v>
      </c>
      <c r="AC31" s="16"/>
      <c r="AD31" s="12">
        <v>28628092.693076923</v>
      </c>
      <c r="AE31" s="12"/>
      <c r="AF31" s="12">
        <v>28459228</v>
      </c>
      <c r="AG31" s="12"/>
      <c r="AH31" s="12"/>
      <c r="AI31" s="12"/>
      <c r="AJ31" s="12"/>
      <c r="AK31" s="12"/>
      <c r="AL31" s="12"/>
      <c r="AM31" s="12"/>
      <c r="AN31" s="12"/>
      <c r="AO31" s="12"/>
      <c r="AP31" s="12"/>
      <c r="BB31" s="12"/>
    </row>
    <row r="32" spans="1:54" ht="15.75">
      <c r="A32" s="12"/>
      <c r="B32" s="12"/>
      <c r="C32" s="17" t="s">
        <v>22</v>
      </c>
      <c r="D32" s="12"/>
      <c r="E32" s="17" t="s">
        <v>22</v>
      </c>
      <c r="F32" s="12"/>
      <c r="G32" s="12"/>
      <c r="H32" s="12"/>
      <c r="I32" s="12"/>
      <c r="J32" s="12"/>
      <c r="K32" s="12"/>
      <c r="L32" s="12"/>
      <c r="M32" s="12"/>
      <c r="N32" s="12"/>
      <c r="O32" s="12"/>
      <c r="P32" s="12"/>
      <c r="X32" s="12"/>
      <c r="Y32" s="12"/>
      <c r="Z32" s="12"/>
      <c r="AA32" s="12"/>
      <c r="AD32" s="17" t="s">
        <v>22</v>
      </c>
      <c r="AE32" s="12"/>
      <c r="AF32" s="17" t="s">
        <v>22</v>
      </c>
      <c r="AG32" s="12"/>
      <c r="AH32" s="12"/>
      <c r="AI32" s="12"/>
      <c r="AJ32" s="12"/>
      <c r="AK32" s="12"/>
      <c r="AL32" s="12"/>
      <c r="AM32" s="12"/>
      <c r="AN32" s="12"/>
      <c r="AO32" s="12"/>
      <c r="AP32" s="12"/>
      <c r="AQ32" s="17"/>
      <c r="AU32" s="12"/>
      <c r="AV32" s="12"/>
      <c r="BB32" s="12"/>
    </row>
    <row r="33" spans="1:54" ht="15.75">
      <c r="F33" s="12"/>
      <c r="G33" s="12"/>
      <c r="H33" s="12"/>
      <c r="I33" s="12"/>
      <c r="J33" s="12"/>
      <c r="K33" s="12"/>
      <c r="L33" s="12"/>
      <c r="M33" s="12"/>
      <c r="N33" s="12"/>
      <c r="O33" s="12"/>
      <c r="P33" s="12"/>
      <c r="Q33" s="12"/>
      <c r="R33" s="12"/>
      <c r="S33" s="12"/>
      <c r="T33" s="12"/>
      <c r="X33" s="12"/>
      <c r="Y33" s="12"/>
      <c r="Z33" s="12"/>
      <c r="AA33" s="12"/>
      <c r="AG33" s="12"/>
      <c r="AH33" s="12"/>
      <c r="AI33" s="12"/>
      <c r="AJ33" s="12"/>
      <c r="AK33" s="12"/>
      <c r="AL33" s="12"/>
      <c r="AM33" s="12"/>
      <c r="AN33" s="12"/>
      <c r="AO33" s="12"/>
      <c r="AP33" s="12"/>
      <c r="AQ33" s="12"/>
      <c r="AR33" s="12"/>
      <c r="AS33" s="12"/>
      <c r="AT33" s="12"/>
      <c r="AU33" s="12"/>
      <c r="AV33" s="12"/>
      <c r="BB33" s="12"/>
    </row>
    <row r="34" spans="1:54" ht="15.75">
      <c r="A34" s="12" t="s">
        <v>246</v>
      </c>
      <c r="B34" s="12" t="s">
        <v>44</v>
      </c>
      <c r="C34" s="12">
        <f>C12+C25+C28+C15+C31+C14+C16+C13</f>
        <v>-266634119.69</v>
      </c>
      <c r="D34" s="12" t="s">
        <v>44</v>
      </c>
      <c r="E34" s="12">
        <f>E12+E25+E28+E15+E31+E14+E16+E13</f>
        <v>-265061357</v>
      </c>
      <c r="F34" s="12"/>
      <c r="G34" s="12"/>
      <c r="H34" s="12"/>
      <c r="I34" s="12"/>
      <c r="J34" s="12"/>
      <c r="K34" s="12"/>
      <c r="L34" s="12"/>
      <c r="M34" s="12"/>
      <c r="N34" s="12"/>
      <c r="O34" s="12"/>
      <c r="P34" s="12"/>
      <c r="Q34" s="12"/>
      <c r="R34" s="12"/>
      <c r="S34" s="12"/>
      <c r="T34" s="12"/>
      <c r="U34" s="12"/>
      <c r="V34" s="12"/>
      <c r="W34" s="12"/>
      <c r="X34" s="12"/>
      <c r="Y34" s="12"/>
      <c r="Z34" s="12"/>
      <c r="AA34" s="12"/>
      <c r="AB34" s="12" t="s">
        <v>246</v>
      </c>
      <c r="AC34" s="16" t="s">
        <v>44</v>
      </c>
      <c r="AD34" s="12">
        <f>AD12+AD25+AD28+AD15+AD31+AD14+AD16+AD13</f>
        <v>-266634119.69</v>
      </c>
      <c r="AE34" s="12" t="s">
        <v>44</v>
      </c>
      <c r="AF34" s="12">
        <f>AF12+AF25+AF28+AF15+AF31+AF14+AF16+AF13</f>
        <v>-265061357</v>
      </c>
      <c r="AG34" s="12"/>
      <c r="AH34" s="12"/>
      <c r="AI34" s="12"/>
      <c r="AJ34" s="12"/>
      <c r="AK34" s="12"/>
      <c r="AL34" s="12"/>
      <c r="AM34" s="12"/>
      <c r="AN34" s="12"/>
      <c r="AO34" s="12"/>
      <c r="AP34" s="12"/>
      <c r="AQ34" s="12"/>
      <c r="AR34" s="12"/>
      <c r="AS34" s="12"/>
      <c r="AT34" s="12"/>
      <c r="AU34" s="12"/>
      <c r="AV34" s="12"/>
      <c r="BB34" s="12"/>
    </row>
    <row r="35" spans="1:54" ht="15.75">
      <c r="A35" s="12"/>
      <c r="B35" s="12"/>
      <c r="C35" s="17" t="s">
        <v>100</v>
      </c>
      <c r="D35" s="12"/>
      <c r="E35" s="17" t="s">
        <v>100</v>
      </c>
      <c r="F35" s="12"/>
      <c r="G35" s="12"/>
      <c r="H35" s="12"/>
      <c r="I35" s="12"/>
      <c r="J35" s="12"/>
      <c r="K35" s="12"/>
      <c r="L35" s="12"/>
      <c r="M35" s="12"/>
      <c r="N35" s="12"/>
      <c r="O35" s="12"/>
      <c r="P35" s="12"/>
      <c r="Q35" s="12"/>
      <c r="R35" s="12"/>
      <c r="S35" s="12"/>
      <c r="T35" s="12"/>
      <c r="U35" s="12"/>
      <c r="V35" s="12"/>
      <c r="W35" s="12"/>
      <c r="X35" s="12"/>
      <c r="Y35" s="12"/>
      <c r="Z35" s="12"/>
      <c r="AA35" s="12"/>
      <c r="AB35" s="12"/>
      <c r="AC35" s="16"/>
      <c r="AD35" s="17" t="s">
        <v>100</v>
      </c>
      <c r="AE35" s="12"/>
      <c r="AF35" s="17" t="s">
        <v>100</v>
      </c>
      <c r="AG35" s="12"/>
      <c r="AH35" s="12"/>
      <c r="AI35" s="12"/>
      <c r="AJ35" s="12"/>
      <c r="AK35" s="12"/>
      <c r="AL35" s="12"/>
      <c r="AM35" s="12"/>
      <c r="AN35" s="12"/>
      <c r="AO35" s="12"/>
      <c r="AP35" s="12"/>
      <c r="AQ35" s="12"/>
      <c r="AR35" s="12"/>
      <c r="AS35" s="12"/>
      <c r="AT35" s="12"/>
      <c r="AU35" s="12"/>
      <c r="AV35" s="12"/>
      <c r="BB35" s="12"/>
    </row>
    <row r="36" spans="1:54" ht="15.75">
      <c r="F36" s="12"/>
      <c r="G36" s="12"/>
      <c r="H36" s="12"/>
      <c r="I36" s="12"/>
      <c r="J36" s="12"/>
      <c r="K36" s="12"/>
      <c r="L36" s="12"/>
      <c r="M36" s="12"/>
      <c r="N36" s="12"/>
      <c r="O36" s="12"/>
      <c r="P36" s="12"/>
      <c r="Q36" s="12"/>
      <c r="R36" s="12"/>
      <c r="S36" s="12"/>
      <c r="T36" s="12"/>
      <c r="U36" s="12"/>
      <c r="V36" s="12"/>
      <c r="W36" s="12"/>
      <c r="X36" s="12"/>
      <c r="Y36" s="12"/>
      <c r="Z36" s="12"/>
      <c r="AA36" s="12"/>
      <c r="AC36" s="25"/>
      <c r="AG36" s="12"/>
      <c r="AH36" s="12"/>
      <c r="AI36" s="12"/>
      <c r="AJ36" s="12"/>
      <c r="AK36" s="12"/>
      <c r="AL36" s="12"/>
      <c r="AM36" s="12"/>
      <c r="AN36" s="12"/>
      <c r="AO36" s="12"/>
      <c r="AP36" s="12"/>
      <c r="AQ36" s="12"/>
      <c r="AR36" s="12"/>
      <c r="AS36" s="12"/>
      <c r="AT36" s="12"/>
      <c r="AU36" s="12"/>
      <c r="AV36" s="12"/>
      <c r="BB36" s="12"/>
    </row>
    <row r="37" spans="1:54" ht="15.75">
      <c r="F37" s="12"/>
      <c r="G37" s="12"/>
      <c r="H37" s="12"/>
      <c r="I37" s="12"/>
      <c r="J37" s="12"/>
      <c r="K37" s="12"/>
      <c r="L37" s="12"/>
      <c r="M37" s="12"/>
      <c r="N37" s="12"/>
      <c r="O37" s="12"/>
      <c r="P37" s="12"/>
      <c r="Q37" s="12"/>
      <c r="R37" s="12"/>
      <c r="S37" s="12"/>
      <c r="T37" s="12"/>
      <c r="U37" s="12"/>
      <c r="V37" s="12"/>
      <c r="W37" s="12"/>
      <c r="X37" s="12"/>
      <c r="Y37" s="12"/>
      <c r="Z37" s="12"/>
      <c r="AA37" s="12"/>
      <c r="AC37" s="25"/>
      <c r="AG37" s="12"/>
      <c r="AH37" s="12"/>
      <c r="AI37" s="12"/>
      <c r="AJ37" s="12"/>
      <c r="AK37" s="12"/>
      <c r="AL37" s="12"/>
      <c r="AM37" s="12"/>
      <c r="AN37" s="12"/>
      <c r="AO37" s="12"/>
      <c r="AP37" s="12"/>
      <c r="AQ37" s="12"/>
      <c r="AR37" s="12"/>
      <c r="AS37" s="12"/>
      <c r="AT37" s="12"/>
      <c r="AU37" s="12"/>
      <c r="AV37" s="12"/>
      <c r="BB37" s="12"/>
    </row>
    <row r="38" spans="1:54" ht="16.5" thickBot="1">
      <c r="A38" s="50"/>
      <c r="B38" s="50"/>
      <c r="C38" s="12"/>
      <c r="D38" s="12"/>
      <c r="E38" s="12"/>
      <c r="F38" s="16"/>
      <c r="G38" s="16"/>
      <c r="H38" s="16"/>
      <c r="I38" s="16"/>
      <c r="J38" s="16"/>
      <c r="K38" s="12"/>
      <c r="L38" s="12"/>
      <c r="M38" s="12"/>
      <c r="N38" s="12"/>
      <c r="O38" s="12"/>
      <c r="P38" s="12"/>
      <c r="Q38" s="12"/>
      <c r="R38" s="12"/>
      <c r="S38" s="12"/>
      <c r="T38" s="12"/>
      <c r="U38" s="12"/>
      <c r="V38" s="12"/>
      <c r="W38" s="12"/>
      <c r="X38" s="12"/>
      <c r="Y38" s="12"/>
      <c r="Z38" s="12"/>
      <c r="AA38" s="12"/>
      <c r="AB38" s="12"/>
      <c r="AC38" s="16"/>
      <c r="AD38" s="12"/>
      <c r="AE38" s="12"/>
      <c r="AF38" s="12"/>
      <c r="AG38" s="16"/>
      <c r="AH38" s="12"/>
      <c r="AI38" s="12"/>
      <c r="AJ38" s="12"/>
      <c r="AK38" s="12"/>
      <c r="AL38" s="12"/>
      <c r="AM38" s="12"/>
      <c r="AN38" s="12"/>
      <c r="AO38" s="12"/>
      <c r="AP38" s="12"/>
      <c r="AQ38" s="12"/>
      <c r="AR38" s="12"/>
      <c r="AS38" s="12"/>
      <c r="AT38" s="12"/>
      <c r="AU38" s="12"/>
      <c r="AV38" s="12"/>
      <c r="AY38" s="12"/>
      <c r="AZ38" s="12"/>
      <c r="BA38" s="12"/>
      <c r="BB38" s="12"/>
    </row>
    <row r="39" spans="1:54" ht="15.75">
      <c r="A39" s="12"/>
      <c r="B39" s="12"/>
      <c r="C39" s="15"/>
      <c r="D39" s="15"/>
      <c r="E39" s="15"/>
      <c r="F39" s="15"/>
      <c r="G39" s="15"/>
      <c r="H39" s="15"/>
      <c r="I39" s="15"/>
      <c r="J39" s="15"/>
      <c r="K39" s="15"/>
      <c r="L39" s="15"/>
      <c r="M39" s="15"/>
      <c r="N39" s="15"/>
      <c r="O39" s="15"/>
      <c r="P39" s="15"/>
      <c r="Q39" s="15"/>
      <c r="R39" s="15"/>
      <c r="S39" s="15"/>
      <c r="T39" s="15"/>
      <c r="U39" s="15"/>
      <c r="V39" s="15"/>
      <c r="W39" s="15"/>
      <c r="X39" s="15"/>
      <c r="Y39" s="15"/>
      <c r="Z39" s="15"/>
      <c r="AA39" s="12"/>
      <c r="AB39" s="15"/>
      <c r="AC39" s="44"/>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2"/>
    </row>
    <row r="40" spans="1:54" ht="15.75">
      <c r="A40" s="12"/>
      <c r="B40" s="12"/>
      <c r="C40" s="16"/>
      <c r="D40" s="12"/>
      <c r="E40" s="16"/>
      <c r="F40" s="12"/>
      <c r="G40" s="12"/>
      <c r="H40" s="12"/>
      <c r="I40" s="12"/>
      <c r="J40" s="12"/>
      <c r="K40" s="16"/>
      <c r="L40" s="12"/>
      <c r="M40" s="16"/>
      <c r="N40" s="12"/>
      <c r="O40" s="16"/>
      <c r="P40" s="12"/>
      <c r="Q40" s="16"/>
      <c r="R40" s="12"/>
      <c r="S40" s="12"/>
      <c r="T40" s="12"/>
      <c r="U40" s="12"/>
      <c r="V40" s="12"/>
      <c r="W40" s="16"/>
      <c r="X40" s="12"/>
      <c r="Y40" s="16"/>
      <c r="Z40" s="12"/>
      <c r="AA40" s="12"/>
      <c r="AB40" s="12"/>
      <c r="AC40" s="16"/>
      <c r="AD40" s="16"/>
      <c r="AE40" s="12"/>
      <c r="AF40" s="16"/>
      <c r="AG40" s="12"/>
      <c r="AH40" s="16"/>
      <c r="AI40" s="12"/>
      <c r="AJ40" s="16"/>
      <c r="AK40" s="12"/>
      <c r="AL40" s="16"/>
      <c r="AM40" s="12"/>
      <c r="AN40" s="16"/>
      <c r="AO40" s="12"/>
      <c r="AP40" s="16"/>
      <c r="AQ40" s="12"/>
      <c r="AR40" s="16"/>
      <c r="AS40" s="12"/>
      <c r="AT40" s="16"/>
      <c r="AU40" s="12"/>
      <c r="AV40" s="16"/>
      <c r="BB40" s="12"/>
    </row>
    <row r="41" spans="1:54" ht="15.75">
      <c r="A41" s="12" t="s">
        <v>247</v>
      </c>
      <c r="B41" s="12"/>
      <c r="C41" s="16"/>
      <c r="D41" s="12"/>
      <c r="E41" s="16"/>
      <c r="F41" s="12" t="s">
        <v>162</v>
      </c>
      <c r="G41" s="12"/>
      <c r="H41" s="12"/>
      <c r="I41" s="12"/>
      <c r="J41" s="12"/>
      <c r="K41" s="16"/>
      <c r="L41" s="12"/>
      <c r="M41" s="16"/>
      <c r="N41" s="12"/>
      <c r="O41" s="16"/>
      <c r="P41" s="12"/>
      <c r="Q41" s="16"/>
      <c r="R41" s="12" t="s">
        <v>163</v>
      </c>
      <c r="S41" s="12"/>
      <c r="T41" s="12"/>
      <c r="U41" s="12"/>
      <c r="V41" s="12"/>
      <c r="W41" s="16"/>
      <c r="X41" s="12"/>
      <c r="Y41" s="16"/>
      <c r="Z41" s="12"/>
      <c r="AA41" s="12"/>
      <c r="AB41" s="12" t="s">
        <v>247</v>
      </c>
      <c r="AC41" s="16"/>
      <c r="AD41" s="16"/>
      <c r="AE41" s="12"/>
      <c r="AF41" s="16"/>
      <c r="AG41" s="12" t="s">
        <v>162</v>
      </c>
      <c r="AH41" s="16"/>
      <c r="AI41" s="12"/>
      <c r="AJ41" s="16"/>
      <c r="AK41" s="12"/>
      <c r="AL41" s="16"/>
      <c r="AM41" s="12"/>
      <c r="AN41" s="16"/>
      <c r="AO41" s="12"/>
      <c r="AP41" s="16"/>
      <c r="AQ41" s="12" t="s">
        <v>163</v>
      </c>
      <c r="AR41" s="16"/>
      <c r="AS41" s="12"/>
      <c r="AT41" s="16"/>
      <c r="AU41" s="12"/>
      <c r="AV41" s="16"/>
      <c r="BB41" s="12"/>
    </row>
    <row r="42" spans="1:54" ht="15.75">
      <c r="A42" s="17"/>
      <c r="B42" s="12"/>
      <c r="C42" s="17"/>
      <c r="D42" s="12"/>
      <c r="E42" s="16" t="s">
        <v>123</v>
      </c>
      <c r="F42" s="12"/>
      <c r="G42" s="12"/>
      <c r="H42" s="12"/>
      <c r="I42" s="12"/>
      <c r="J42" s="12"/>
      <c r="K42" s="17"/>
      <c r="L42" s="12"/>
      <c r="M42" s="17"/>
      <c r="N42" s="12"/>
      <c r="O42" s="17"/>
      <c r="P42" s="12"/>
      <c r="Q42" s="16" t="s">
        <v>123</v>
      </c>
      <c r="R42" s="12"/>
      <c r="S42" s="12"/>
      <c r="T42" s="12"/>
      <c r="U42" s="12"/>
      <c r="V42" s="12"/>
      <c r="W42" s="17"/>
      <c r="X42" s="12"/>
      <c r="Y42" s="17"/>
      <c r="Z42" s="12"/>
      <c r="AA42" s="12"/>
      <c r="AB42" s="17"/>
      <c r="AC42" s="16"/>
      <c r="AD42" s="17"/>
      <c r="AE42" s="12"/>
      <c r="AF42" s="16" t="s">
        <v>123</v>
      </c>
      <c r="AG42" s="12"/>
      <c r="AH42" s="12"/>
      <c r="AI42" s="12"/>
      <c r="AJ42" s="12"/>
      <c r="AK42" s="12"/>
      <c r="AL42" s="17"/>
      <c r="AM42" s="12"/>
      <c r="AN42" s="17"/>
      <c r="AO42" s="12"/>
      <c r="AP42" s="17"/>
      <c r="AQ42" s="12"/>
      <c r="AR42" s="16" t="s">
        <v>123</v>
      </c>
      <c r="AS42" s="12"/>
      <c r="AT42" s="12"/>
      <c r="AU42" s="12"/>
      <c r="AV42" s="12"/>
      <c r="AW42" s="12"/>
      <c r="AX42" s="17"/>
      <c r="AY42" s="12"/>
      <c r="AZ42" s="17"/>
      <c r="BB42" s="12"/>
    </row>
    <row r="43" spans="1:54" ht="15.75">
      <c r="A43" s="12"/>
      <c r="B43" s="12"/>
      <c r="C43" s="16" t="s">
        <v>126</v>
      </c>
      <c r="D43" s="12"/>
      <c r="E43" s="16" t="s">
        <v>127</v>
      </c>
      <c r="F43" s="12"/>
      <c r="G43" s="16" t="s">
        <v>123</v>
      </c>
      <c r="H43" s="12"/>
      <c r="I43" s="12" t="s">
        <v>85</v>
      </c>
      <c r="J43" s="12"/>
      <c r="K43" s="16" t="s">
        <v>128</v>
      </c>
      <c r="L43" s="12"/>
      <c r="M43" s="16" t="s">
        <v>16</v>
      </c>
      <c r="N43" s="12"/>
      <c r="O43" s="16" t="s">
        <v>126</v>
      </c>
      <c r="P43" s="12"/>
      <c r="Q43" s="16" t="s">
        <v>127</v>
      </c>
      <c r="R43" s="12"/>
      <c r="S43" s="16" t="s">
        <v>123</v>
      </c>
      <c r="T43" s="12"/>
      <c r="U43" s="12" t="s">
        <v>85</v>
      </c>
      <c r="V43" s="12"/>
      <c r="W43" s="16" t="s">
        <v>128</v>
      </c>
      <c r="X43" s="12"/>
      <c r="Y43" s="16" t="s">
        <v>16</v>
      </c>
      <c r="Z43" s="12"/>
      <c r="AA43" s="12"/>
      <c r="AB43" s="12"/>
      <c r="AC43" s="16"/>
      <c r="AD43" s="16" t="s">
        <v>126</v>
      </c>
      <c r="AE43" s="12"/>
      <c r="AF43" s="16" t="s">
        <v>127</v>
      </c>
      <c r="AG43" s="12"/>
      <c r="AH43" s="16" t="s">
        <v>123</v>
      </c>
      <c r="AI43" s="12"/>
      <c r="AJ43" s="12" t="s">
        <v>85</v>
      </c>
      <c r="AK43" s="12"/>
      <c r="AL43" s="16" t="s">
        <v>128</v>
      </c>
      <c r="AM43" s="12"/>
      <c r="AN43" s="16" t="s">
        <v>16</v>
      </c>
      <c r="AO43" s="12"/>
      <c r="AP43" s="16" t="s">
        <v>126</v>
      </c>
      <c r="AQ43" s="12"/>
      <c r="AR43" s="16" t="s">
        <v>127</v>
      </c>
      <c r="AS43" s="12"/>
      <c r="AT43" s="16" t="s">
        <v>123</v>
      </c>
      <c r="AU43" s="12"/>
      <c r="AV43" s="12" t="s">
        <v>85</v>
      </c>
      <c r="AW43" s="12"/>
      <c r="AX43" s="16" t="s">
        <v>128</v>
      </c>
      <c r="AY43" s="12"/>
      <c r="AZ43" s="16" t="s">
        <v>16</v>
      </c>
      <c r="BB43" s="12"/>
    </row>
    <row r="44" spans="1:54" ht="15.75">
      <c r="A44" s="12" t="s">
        <v>101</v>
      </c>
      <c r="B44" s="12"/>
      <c r="C44" s="16" t="s">
        <v>248</v>
      </c>
      <c r="D44" s="12"/>
      <c r="E44" s="16" t="s">
        <v>132</v>
      </c>
      <c r="F44" s="12"/>
      <c r="G44" s="16" t="s">
        <v>102</v>
      </c>
      <c r="H44" s="12"/>
      <c r="I44" s="16" t="s">
        <v>91</v>
      </c>
      <c r="J44" s="12"/>
      <c r="K44" s="16" t="s">
        <v>133</v>
      </c>
      <c r="L44" s="12"/>
      <c r="M44" s="16" t="s">
        <v>134</v>
      </c>
      <c r="N44" s="12"/>
      <c r="O44" s="16" t="s">
        <v>248</v>
      </c>
      <c r="P44" s="12"/>
      <c r="Q44" s="16" t="s">
        <v>132</v>
      </c>
      <c r="R44" s="12"/>
      <c r="S44" s="16" t="s">
        <v>102</v>
      </c>
      <c r="T44" s="12"/>
      <c r="U44" s="16" t="s">
        <v>91</v>
      </c>
      <c r="V44" s="12"/>
      <c r="W44" s="16" t="s">
        <v>133</v>
      </c>
      <c r="X44" s="12"/>
      <c r="Y44" s="16" t="s">
        <v>134</v>
      </c>
      <c r="Z44" s="12"/>
      <c r="AA44" s="12"/>
      <c r="AB44" s="12" t="s">
        <v>101</v>
      </c>
      <c r="AC44" s="16"/>
      <c r="AD44" s="16" t="s">
        <v>248</v>
      </c>
      <c r="AE44" s="12"/>
      <c r="AF44" s="16" t="s">
        <v>132</v>
      </c>
      <c r="AG44" s="12"/>
      <c r="AH44" s="16" t="s">
        <v>102</v>
      </c>
      <c r="AI44" s="12"/>
      <c r="AJ44" s="16" t="s">
        <v>91</v>
      </c>
      <c r="AK44" s="12"/>
      <c r="AL44" s="16" t="s">
        <v>133</v>
      </c>
      <c r="AM44" s="12"/>
      <c r="AN44" s="16" t="s">
        <v>134</v>
      </c>
      <c r="AO44" s="12"/>
      <c r="AP44" s="16" t="s">
        <v>248</v>
      </c>
      <c r="AQ44" s="12"/>
      <c r="AR44" s="16" t="s">
        <v>132</v>
      </c>
      <c r="AS44" s="12"/>
      <c r="AT44" s="16" t="s">
        <v>102</v>
      </c>
      <c r="AU44" s="12"/>
      <c r="AV44" s="16" t="s">
        <v>91</v>
      </c>
      <c r="AW44" s="12"/>
      <c r="AX44" s="16" t="s">
        <v>133</v>
      </c>
      <c r="AY44" s="12"/>
      <c r="AZ44" s="16" t="s">
        <v>134</v>
      </c>
      <c r="BB44" s="12"/>
    </row>
    <row r="45" spans="1:54" ht="15.75">
      <c r="A45" s="12"/>
      <c r="B45" s="12"/>
      <c r="C45" s="17" t="s">
        <v>22</v>
      </c>
      <c r="D45" s="12"/>
      <c r="E45" s="17" t="s">
        <v>22</v>
      </c>
      <c r="F45" s="12"/>
      <c r="G45" s="17" t="s">
        <v>22</v>
      </c>
      <c r="H45" s="12"/>
      <c r="I45" s="17" t="s">
        <v>22</v>
      </c>
      <c r="J45" s="12"/>
      <c r="K45" s="17" t="s">
        <v>22</v>
      </c>
      <c r="L45" s="12"/>
      <c r="M45" s="17" t="s">
        <v>22</v>
      </c>
      <c r="N45" s="12"/>
      <c r="O45" s="17" t="s">
        <v>22</v>
      </c>
      <c r="P45" s="12"/>
      <c r="Q45" s="17" t="s">
        <v>22</v>
      </c>
      <c r="R45" s="12"/>
      <c r="S45" s="17" t="s">
        <v>22</v>
      </c>
      <c r="T45" s="12"/>
      <c r="U45" s="17" t="s">
        <v>22</v>
      </c>
      <c r="V45" s="12"/>
      <c r="W45" s="17" t="s">
        <v>22</v>
      </c>
      <c r="X45" s="12"/>
      <c r="Y45" s="17" t="s">
        <v>22</v>
      </c>
      <c r="Z45" s="12"/>
      <c r="AA45" s="12"/>
      <c r="AB45" s="12"/>
      <c r="AC45" s="16"/>
      <c r="AD45" s="17" t="s">
        <v>22</v>
      </c>
      <c r="AE45" s="12"/>
      <c r="AF45" s="17" t="s">
        <v>22</v>
      </c>
      <c r="AG45" s="12"/>
      <c r="AH45" s="17" t="s">
        <v>22</v>
      </c>
      <c r="AI45" s="12"/>
      <c r="AJ45" s="17" t="s">
        <v>22</v>
      </c>
      <c r="AK45" s="12"/>
      <c r="AL45" s="17" t="s">
        <v>22</v>
      </c>
      <c r="AM45" s="12"/>
      <c r="AN45" s="17" t="s">
        <v>22</v>
      </c>
      <c r="AO45" s="12"/>
      <c r="AP45" s="17" t="s">
        <v>22</v>
      </c>
      <c r="AQ45" s="12"/>
      <c r="AR45" s="17" t="s">
        <v>22</v>
      </c>
      <c r="AS45" s="12"/>
      <c r="AT45" s="17" t="s">
        <v>22</v>
      </c>
      <c r="AU45" s="12"/>
      <c r="AV45" s="17" t="s">
        <v>22</v>
      </c>
      <c r="AW45" s="12"/>
      <c r="AX45" s="17" t="s">
        <v>22</v>
      </c>
      <c r="AY45" s="12"/>
      <c r="AZ45" s="17" t="s">
        <v>22</v>
      </c>
      <c r="BB45" s="12"/>
    </row>
    <row r="46" spans="1:54" ht="15.75">
      <c r="A46" s="12" t="s">
        <v>138</v>
      </c>
      <c r="B46" s="12"/>
      <c r="C46" s="43">
        <v>-739442766.35743999</v>
      </c>
      <c r="D46" s="35"/>
      <c r="E46" s="35">
        <v>-738846756.19000006</v>
      </c>
      <c r="F46" s="35"/>
      <c r="G46" s="35">
        <v>-70896.81</v>
      </c>
      <c r="H46" s="35"/>
      <c r="I46" s="35">
        <v>0</v>
      </c>
      <c r="J46" s="35"/>
      <c r="K46" s="35">
        <v>-525113.35743998247</v>
      </c>
      <c r="L46" s="35"/>
      <c r="M46" s="35">
        <v>-38296.797357478077</v>
      </c>
      <c r="N46" s="35"/>
      <c r="O46" s="43">
        <v>-739442766.35743999</v>
      </c>
      <c r="P46" s="35"/>
      <c r="Q46" s="35">
        <v>-738846756.19000006</v>
      </c>
      <c r="R46" s="35"/>
      <c r="S46" s="43">
        <v>-70896.81</v>
      </c>
      <c r="T46" s="35"/>
      <c r="U46" s="35">
        <v>0</v>
      </c>
      <c r="V46" s="35"/>
      <c r="W46" s="35">
        <v>-525113.35743998247</v>
      </c>
      <c r="X46" s="35"/>
      <c r="Y46" s="35">
        <v>-38296.797357478077</v>
      </c>
      <c r="Z46" s="12"/>
      <c r="AA46" s="12"/>
      <c r="AB46" s="12" t="s">
        <v>138</v>
      </c>
      <c r="AC46" s="16"/>
      <c r="AD46" s="43">
        <v>-739442766.35743999</v>
      </c>
      <c r="AE46" s="35"/>
      <c r="AF46" s="35">
        <v>-738846756.19000006</v>
      </c>
      <c r="AG46" s="35"/>
      <c r="AH46" s="43">
        <v>-70896.81</v>
      </c>
      <c r="AI46" s="35"/>
      <c r="AJ46" s="51">
        <v>0</v>
      </c>
      <c r="AK46" s="35"/>
      <c r="AL46" s="35">
        <v>-525113.35743998247</v>
      </c>
      <c r="AM46" s="35"/>
      <c r="AN46" s="35">
        <v>-38296.797357478077</v>
      </c>
      <c r="AO46" s="35"/>
      <c r="AP46" s="43">
        <v>-739442766.35743999</v>
      </c>
      <c r="AQ46" s="35"/>
      <c r="AR46" s="35">
        <v>-738846756.19000006</v>
      </c>
      <c r="AS46" s="35"/>
      <c r="AT46" s="43">
        <v>-70896.81</v>
      </c>
      <c r="AU46" s="35"/>
      <c r="AV46" s="35">
        <v>0</v>
      </c>
      <c r="AW46" s="35"/>
      <c r="AX46" s="35">
        <v>-525113.35743998247</v>
      </c>
      <c r="AY46" s="35"/>
      <c r="AZ46" s="35">
        <v>-38296.797357478077</v>
      </c>
      <c r="BA46" s="2"/>
      <c r="BB46" s="12"/>
    </row>
    <row r="47" spans="1:54" ht="15.75">
      <c r="A47" s="12" t="s">
        <v>139</v>
      </c>
      <c r="C47" s="43">
        <v>0</v>
      </c>
      <c r="D47" s="34"/>
      <c r="E47" s="35"/>
      <c r="F47" s="35"/>
      <c r="G47" s="43"/>
      <c r="H47" s="35"/>
      <c r="I47" s="35"/>
      <c r="J47" s="34"/>
      <c r="K47" s="35">
        <v>0</v>
      </c>
      <c r="L47" s="34"/>
      <c r="M47" s="35">
        <v>0</v>
      </c>
      <c r="N47" s="34"/>
      <c r="O47" s="43">
        <v>0</v>
      </c>
      <c r="P47" s="34"/>
      <c r="Q47" s="34"/>
      <c r="R47" s="34"/>
      <c r="S47" s="34"/>
      <c r="T47" s="34"/>
      <c r="U47" s="34"/>
      <c r="V47" s="34"/>
      <c r="W47" s="35">
        <v>0</v>
      </c>
      <c r="X47" s="34"/>
      <c r="Y47" s="35">
        <v>0</v>
      </c>
      <c r="Z47" s="12"/>
      <c r="AA47" s="12"/>
      <c r="AB47" s="12" t="s">
        <v>139</v>
      </c>
      <c r="AD47" s="43">
        <v>0</v>
      </c>
      <c r="AE47" s="34"/>
      <c r="AF47" s="34"/>
      <c r="AG47" s="34"/>
      <c r="AH47" s="34"/>
      <c r="AI47" s="34"/>
      <c r="AJ47" s="34"/>
      <c r="AK47" s="34"/>
      <c r="AL47" s="35">
        <v>0</v>
      </c>
      <c r="AM47" s="34"/>
      <c r="AN47" s="35">
        <v>0</v>
      </c>
      <c r="AO47" s="34"/>
      <c r="AP47" s="43">
        <v>0</v>
      </c>
      <c r="AQ47" s="34"/>
      <c r="AR47" s="34"/>
      <c r="AS47" s="34"/>
      <c r="AT47" s="34"/>
      <c r="AU47" s="34"/>
      <c r="AV47" s="34"/>
      <c r="AW47" s="34"/>
      <c r="AX47" s="35">
        <v>0</v>
      </c>
      <c r="AY47" s="34"/>
      <c r="AZ47" s="35">
        <v>0</v>
      </c>
      <c r="BA47" s="2"/>
      <c r="BB47" s="12"/>
    </row>
    <row r="48" spans="1:54" ht="15.75">
      <c r="A48" s="12" t="s">
        <v>140</v>
      </c>
      <c r="B48" s="12"/>
      <c r="C48" s="43">
        <v>-3132201.56256</v>
      </c>
      <c r="D48" s="35"/>
      <c r="E48" s="35"/>
      <c r="F48" s="35"/>
      <c r="G48" s="35"/>
      <c r="H48" s="35"/>
      <c r="I48" s="35"/>
      <c r="J48" s="35"/>
      <c r="K48" s="35">
        <v>-2253.5625599999912</v>
      </c>
      <c r="L48" s="35"/>
      <c r="M48" s="35">
        <v>-760900.79091668397</v>
      </c>
      <c r="N48" s="35"/>
      <c r="O48" s="43">
        <v>-3132201.56256</v>
      </c>
      <c r="P48" s="35"/>
      <c r="Q48" s="35"/>
      <c r="R48" s="35"/>
      <c r="S48" s="35"/>
      <c r="T48" s="35"/>
      <c r="U48" s="35"/>
      <c r="V48" s="35"/>
      <c r="W48" s="35">
        <v>-2253.5625599999912</v>
      </c>
      <c r="X48" s="35"/>
      <c r="Y48" s="35">
        <v>-760900.79091668397</v>
      </c>
      <c r="Z48" s="12"/>
      <c r="AA48" s="12"/>
      <c r="AB48" s="12" t="s">
        <v>140</v>
      </c>
      <c r="AC48" s="16"/>
      <c r="AD48" s="43">
        <v>-3132201.56256</v>
      </c>
      <c r="AE48" s="35"/>
      <c r="AF48" s="35"/>
      <c r="AG48" s="35"/>
      <c r="AH48" s="35"/>
      <c r="AI48" s="35"/>
      <c r="AJ48" s="35"/>
      <c r="AK48" s="35"/>
      <c r="AL48" s="35">
        <v>-2253.5625599999912</v>
      </c>
      <c r="AM48" s="35"/>
      <c r="AN48" s="35">
        <v>-760900.79091668397</v>
      </c>
      <c r="AO48" s="35"/>
      <c r="AP48" s="43">
        <v>-3132201.56256</v>
      </c>
      <c r="AQ48" s="35"/>
      <c r="AR48" s="35"/>
      <c r="AS48" s="35"/>
      <c r="AT48" s="35"/>
      <c r="AU48" s="35"/>
      <c r="AV48" s="35"/>
      <c r="AW48" s="35"/>
      <c r="AX48" s="35">
        <v>-2253.5625599999912</v>
      </c>
      <c r="AY48" s="35"/>
      <c r="AZ48" s="35">
        <v>-760900.79091668397</v>
      </c>
      <c r="BA48" s="2"/>
      <c r="BB48" s="12"/>
    </row>
    <row r="49" spans="1:54" ht="15.75">
      <c r="A49" s="12" t="s">
        <v>141</v>
      </c>
      <c r="B49" s="12"/>
      <c r="C49" s="35">
        <v>-44077744</v>
      </c>
      <c r="D49" s="35"/>
      <c r="E49" s="35"/>
      <c r="F49" s="35"/>
      <c r="G49" s="35">
        <v>-36251375.484964795</v>
      </c>
      <c r="H49" s="35"/>
      <c r="I49" s="35">
        <v>-7802293.7699999996</v>
      </c>
      <c r="J49" s="35"/>
      <c r="K49" s="35">
        <v>-24074.745035201311</v>
      </c>
      <c r="L49" s="35"/>
      <c r="M49" s="35">
        <v>3477.3500752310943</v>
      </c>
      <c r="N49" s="35"/>
      <c r="O49" s="43">
        <v>-44077744</v>
      </c>
      <c r="P49" s="35"/>
      <c r="Q49" s="35"/>
      <c r="R49" s="35"/>
      <c r="S49" s="43">
        <v>-36251375.484964795</v>
      </c>
      <c r="T49" s="35"/>
      <c r="U49" s="35">
        <v>-7802293.7699999996</v>
      </c>
      <c r="V49" s="35"/>
      <c r="W49" s="35">
        <v>-24074.745035201311</v>
      </c>
      <c r="X49" s="35"/>
      <c r="Y49" s="35">
        <v>3477.3500752310943</v>
      </c>
      <c r="Z49" s="12"/>
      <c r="AA49" s="12"/>
      <c r="AB49" s="12" t="s">
        <v>141</v>
      </c>
      <c r="AC49" s="16"/>
      <c r="AD49" s="43">
        <v>-44077744</v>
      </c>
      <c r="AE49" s="35"/>
      <c r="AF49" s="35"/>
      <c r="AG49" s="35"/>
      <c r="AH49" s="35">
        <v>-36251375.484964795</v>
      </c>
      <c r="AI49" s="35"/>
      <c r="AJ49" s="35">
        <v>-7802293.7699999996</v>
      </c>
      <c r="AK49" s="35"/>
      <c r="AL49" s="35">
        <v>-24074.745035201311</v>
      </c>
      <c r="AM49" s="35"/>
      <c r="AN49" s="35">
        <v>3477.3500752310943</v>
      </c>
      <c r="AO49" s="35"/>
      <c r="AP49" s="43">
        <v>-44077744</v>
      </c>
      <c r="AQ49" s="35"/>
      <c r="AR49" s="35"/>
      <c r="AS49" s="35"/>
      <c r="AT49" s="43">
        <v>-36251375.484964795</v>
      </c>
      <c r="AU49" s="35"/>
      <c r="AV49" s="35">
        <v>-7802293.7699999996</v>
      </c>
      <c r="AW49" s="35"/>
      <c r="AX49" s="35">
        <v>-24074.745035201311</v>
      </c>
      <c r="AY49" s="35"/>
      <c r="AZ49" s="35">
        <v>3477.3500752310943</v>
      </c>
      <c r="BA49" s="2"/>
      <c r="BB49" s="12"/>
    </row>
    <row r="50" spans="1:54" ht="15.75">
      <c r="A50" s="29" t="s">
        <v>142</v>
      </c>
      <c r="B50" s="12"/>
      <c r="C50" s="35">
        <v>-386804.49923945236</v>
      </c>
      <c r="D50" s="35"/>
      <c r="E50" s="35"/>
      <c r="F50" s="35"/>
      <c r="G50" s="35"/>
      <c r="H50" s="35"/>
      <c r="I50" s="35"/>
      <c r="J50" s="35"/>
      <c r="K50" s="35">
        <v>-278.49923945235787</v>
      </c>
      <c r="L50" s="35"/>
      <c r="M50" s="35">
        <v>-93965.758891157995</v>
      </c>
      <c r="N50" s="35"/>
      <c r="O50" s="43">
        <v>-386804.49923945236</v>
      </c>
      <c r="P50" s="35"/>
      <c r="Q50" s="35"/>
      <c r="R50" s="35"/>
      <c r="S50" s="35"/>
      <c r="T50" s="35"/>
      <c r="U50" s="35"/>
      <c r="V50" s="35"/>
      <c r="W50" s="35">
        <v>-278.49923945235787</v>
      </c>
      <c r="X50" s="35"/>
      <c r="Y50" s="35">
        <v>-93965.758891157995</v>
      </c>
      <c r="Z50" s="12"/>
      <c r="AA50" s="12"/>
      <c r="AB50" s="29" t="s">
        <v>142</v>
      </c>
      <c r="AC50" s="16"/>
      <c r="AD50" s="43">
        <v>-386804.49923945236</v>
      </c>
      <c r="AE50" s="35"/>
      <c r="AF50" s="35"/>
      <c r="AG50" s="35"/>
      <c r="AH50" s="35"/>
      <c r="AI50" s="35"/>
      <c r="AJ50" s="35"/>
      <c r="AK50" s="35"/>
      <c r="AL50" s="35">
        <v>-278.49923945235787</v>
      </c>
      <c r="AM50" s="35"/>
      <c r="AN50" s="35">
        <v>-93965.758891157995</v>
      </c>
      <c r="AO50" s="35"/>
      <c r="AP50" s="43">
        <v>-386804.49923945236</v>
      </c>
      <c r="AQ50" s="35"/>
      <c r="AR50" s="35"/>
      <c r="AS50" s="35"/>
      <c r="AT50" s="35"/>
      <c r="AU50" s="35"/>
      <c r="AV50" s="35"/>
      <c r="AW50" s="35"/>
      <c r="AX50" s="35">
        <v>-278.49923945235787</v>
      </c>
      <c r="AY50" s="35"/>
      <c r="AZ50" s="35">
        <v>-93965.758891157995</v>
      </c>
      <c r="BA50" s="2"/>
      <c r="BB50" s="12"/>
    </row>
    <row r="51" spans="1:54" ht="15.75">
      <c r="A51" s="12" t="s">
        <v>143</v>
      </c>
      <c r="B51" s="12"/>
      <c r="C51" s="35">
        <v>-20166686</v>
      </c>
      <c r="D51" s="35"/>
      <c r="E51" s="35">
        <v>-6</v>
      </c>
      <c r="F51" s="35"/>
      <c r="G51" s="35">
        <v>-4090646</v>
      </c>
      <c r="H51" s="35"/>
      <c r="I51" s="35">
        <v>-16056934</v>
      </c>
      <c r="J51" s="35"/>
      <c r="K51" s="35">
        <v>-19099.814462214519</v>
      </c>
      <c r="L51" s="35"/>
      <c r="M51" s="35">
        <v>421.73917790095214</v>
      </c>
      <c r="N51" s="35"/>
      <c r="O51" s="43">
        <v>-20166686</v>
      </c>
      <c r="P51" s="35"/>
      <c r="Q51" s="35">
        <v>-6</v>
      </c>
      <c r="R51" s="35"/>
      <c r="S51" s="43">
        <v>-4090646</v>
      </c>
      <c r="T51" s="35"/>
      <c r="U51" s="35">
        <v>-16056934</v>
      </c>
      <c r="V51" s="35"/>
      <c r="W51" s="35">
        <v>-19099.814462214519</v>
      </c>
      <c r="X51" s="35"/>
      <c r="Y51" s="35">
        <v>421.73917790095214</v>
      </c>
      <c r="Z51" s="12"/>
      <c r="AA51" s="12"/>
      <c r="AB51" s="12" t="s">
        <v>143</v>
      </c>
      <c r="AC51" s="16"/>
      <c r="AD51" s="43">
        <v>-20166686</v>
      </c>
      <c r="AE51" s="35"/>
      <c r="AF51" s="35">
        <v>-6</v>
      </c>
      <c r="AG51" s="35"/>
      <c r="AH51" s="35">
        <v>-4090646</v>
      </c>
      <c r="AI51" s="35"/>
      <c r="AJ51" s="51">
        <v>-16056934</v>
      </c>
      <c r="AK51" s="35"/>
      <c r="AL51" s="35">
        <v>-19099.814462214519</v>
      </c>
      <c r="AM51" s="35"/>
      <c r="AN51" s="35">
        <v>421.73917790095214</v>
      </c>
      <c r="AO51" s="35"/>
      <c r="AP51" s="43">
        <v>-20166686</v>
      </c>
      <c r="AQ51" s="35"/>
      <c r="AR51" s="35">
        <v>-6</v>
      </c>
      <c r="AS51" s="35"/>
      <c r="AT51" s="43">
        <v>-4090646</v>
      </c>
      <c r="AU51" s="35"/>
      <c r="AV51" s="35">
        <v>-16056934</v>
      </c>
      <c r="AW51" s="35"/>
      <c r="AX51" s="35">
        <v>-19099.814462214519</v>
      </c>
      <c r="AY51" s="35"/>
      <c r="AZ51" s="35">
        <v>421.73917790095214</v>
      </c>
      <c r="BA51" s="2"/>
      <c r="BB51" s="12"/>
    </row>
    <row r="52" spans="1:54" ht="15.75">
      <c r="A52" s="29" t="s">
        <v>144</v>
      </c>
      <c r="B52" s="12"/>
      <c r="C52" s="35">
        <v>-19426842.315537788</v>
      </c>
      <c r="D52" s="35"/>
      <c r="E52" s="35"/>
      <c r="F52" s="35"/>
      <c r="G52" s="35"/>
      <c r="H52" s="35"/>
      <c r="I52" s="35"/>
      <c r="J52" s="35"/>
      <c r="K52" s="35">
        <v>-13987.315537787974</v>
      </c>
      <c r="L52" s="35"/>
      <c r="M52" s="35">
        <v>-4719329.7535457155</v>
      </c>
      <c r="N52" s="35"/>
      <c r="O52" s="43">
        <v>-19426842.315537788</v>
      </c>
      <c r="P52" s="35"/>
      <c r="Q52" s="35"/>
      <c r="R52" s="35"/>
      <c r="S52" s="35"/>
      <c r="T52" s="35"/>
      <c r="U52" s="35"/>
      <c r="V52" s="35"/>
      <c r="W52" s="35">
        <v>-13987.315537787974</v>
      </c>
      <c r="X52" s="35"/>
      <c r="Y52" s="35">
        <v>-4719329.7535457155</v>
      </c>
      <c r="Z52" s="12"/>
      <c r="AA52" s="12"/>
      <c r="AB52" s="29" t="s">
        <v>144</v>
      </c>
      <c r="AC52" s="16"/>
      <c r="AD52" s="43">
        <v>-19426842.315537788</v>
      </c>
      <c r="AE52" s="35"/>
      <c r="AF52" s="35"/>
      <c r="AG52" s="35"/>
      <c r="AH52" s="35"/>
      <c r="AI52" s="35"/>
      <c r="AJ52" s="35"/>
      <c r="AK52" s="35"/>
      <c r="AL52" s="35">
        <v>-13987.315537787974</v>
      </c>
      <c r="AM52" s="35"/>
      <c r="AN52" s="35">
        <v>-4719329.7535457155</v>
      </c>
      <c r="AO52" s="35"/>
      <c r="AP52" s="43">
        <v>-19426842.315537788</v>
      </c>
      <c r="AQ52" s="35"/>
      <c r="AR52" s="35"/>
      <c r="AS52" s="35"/>
      <c r="AT52" s="35"/>
      <c r="AU52" s="35"/>
      <c r="AV52" s="35"/>
      <c r="AW52" s="35"/>
      <c r="AX52" s="35">
        <v>-13987.315537787974</v>
      </c>
      <c r="AY52" s="35"/>
      <c r="AZ52" s="35">
        <v>-4719329.7535457155</v>
      </c>
      <c r="BA52" s="2"/>
      <c r="BB52" s="12"/>
    </row>
    <row r="53" spans="1:54" ht="15.75">
      <c r="A53" s="29" t="s">
        <v>252</v>
      </c>
      <c r="B53" s="12"/>
      <c r="C53" s="35">
        <v>-29696176.788560398</v>
      </c>
      <c r="D53" s="35"/>
      <c r="E53" s="35">
        <v>0</v>
      </c>
      <c r="F53" s="35"/>
      <c r="G53" s="35">
        <v>-29160457</v>
      </c>
      <c r="H53" s="35"/>
      <c r="I53" s="35">
        <v>-573215</v>
      </c>
      <c r="J53" s="35"/>
      <c r="K53" s="35">
        <v>-252839.57712079867</v>
      </c>
      <c r="L53" s="35"/>
      <c r="M53" s="35">
        <v>72992.098856694007</v>
      </c>
      <c r="N53" s="35"/>
      <c r="O53" s="43">
        <v>-29585469.788560398</v>
      </c>
      <c r="P53" s="35"/>
      <c r="Q53" s="43">
        <v>0</v>
      </c>
      <c r="R53" s="35"/>
      <c r="S53" s="43">
        <v>-28909041</v>
      </c>
      <c r="T53" s="35"/>
      <c r="U53" s="43">
        <v>-563972</v>
      </c>
      <c r="V53" s="35"/>
      <c r="W53" s="43">
        <v>-112456.78856039792</v>
      </c>
      <c r="X53" s="35"/>
      <c r="Y53" s="35">
        <v>2411.098856694</v>
      </c>
      <c r="Z53" s="12"/>
      <c r="AA53" s="12"/>
      <c r="AB53" s="29" t="s">
        <v>252</v>
      </c>
      <c r="AC53" s="16"/>
      <c r="AD53" s="43">
        <v>-29696176.788560398</v>
      </c>
      <c r="AE53" s="35"/>
      <c r="AF53" s="43">
        <v>0</v>
      </c>
      <c r="AG53" s="35"/>
      <c r="AH53" s="43">
        <v>-29160457</v>
      </c>
      <c r="AI53" s="35"/>
      <c r="AJ53" s="43">
        <v>-573215</v>
      </c>
      <c r="AK53" s="35"/>
      <c r="AL53" s="43">
        <v>-252839.57712079867</v>
      </c>
      <c r="AM53" s="35"/>
      <c r="AN53" s="35">
        <v>72992.098856694007</v>
      </c>
      <c r="AO53" s="35"/>
      <c r="AP53" s="43">
        <v>-29585469.788560398</v>
      </c>
      <c r="AQ53" s="35"/>
      <c r="AR53" s="43">
        <v>0</v>
      </c>
      <c r="AS53" s="35"/>
      <c r="AT53" s="43">
        <v>-28909041</v>
      </c>
      <c r="AU53" s="35"/>
      <c r="AV53" s="43">
        <v>-563972</v>
      </c>
      <c r="AW53" s="35"/>
      <c r="AX53" s="43">
        <v>-112456.78856039792</v>
      </c>
      <c r="AY53" s="35"/>
      <c r="AZ53" s="43">
        <v>2411.098856694</v>
      </c>
      <c r="BA53" s="2"/>
      <c r="BB53" s="12"/>
    </row>
    <row r="54" spans="1:54" ht="15.75">
      <c r="A54" s="29" t="s">
        <v>253</v>
      </c>
      <c r="B54" s="12"/>
      <c r="C54" s="35">
        <v>-6784108.8114395933</v>
      </c>
      <c r="D54" s="35"/>
      <c r="E54" s="35"/>
      <c r="F54" s="35"/>
      <c r="G54" s="35"/>
      <c r="H54" s="35"/>
      <c r="I54" s="35"/>
      <c r="J54" s="35"/>
      <c r="K54" s="35">
        <v>-4804.8114395933226</v>
      </c>
      <c r="L54" s="35"/>
      <c r="M54" s="35">
        <v>-1648071</v>
      </c>
      <c r="N54" s="35"/>
      <c r="O54" s="43">
        <v>-6673401.8114395933</v>
      </c>
      <c r="P54" s="35"/>
      <c r="Q54" s="35"/>
      <c r="R54" s="35"/>
      <c r="S54" s="35"/>
      <c r="T54" s="35"/>
      <c r="U54" s="35"/>
      <c r="V54" s="35"/>
      <c r="W54" s="43">
        <v>-4804.8114395933226</v>
      </c>
      <c r="X54" s="35"/>
      <c r="Y54" s="35">
        <v>-1621158</v>
      </c>
      <c r="Z54" s="12"/>
      <c r="AA54" s="12"/>
      <c r="AB54" s="29" t="s">
        <v>253</v>
      </c>
      <c r="AC54" s="16"/>
      <c r="AD54" s="43">
        <v>-6784108.8114395933</v>
      </c>
      <c r="AE54" s="35"/>
      <c r="AF54" s="35"/>
      <c r="AG54" s="35"/>
      <c r="AH54" s="35"/>
      <c r="AI54" s="35"/>
      <c r="AJ54" s="35"/>
      <c r="AK54" s="35"/>
      <c r="AL54" s="43">
        <v>-4804.8114395933226</v>
      </c>
      <c r="AM54" s="35"/>
      <c r="AN54" s="35">
        <v>-1648071</v>
      </c>
      <c r="AO54" s="35"/>
      <c r="AP54" s="43">
        <v>-6673401.8114395933</v>
      </c>
      <c r="AQ54" s="35"/>
      <c r="AR54" s="35"/>
      <c r="AS54" s="35"/>
      <c r="AT54" s="35"/>
      <c r="AU54" s="35"/>
      <c r="AV54" s="43">
        <v>0</v>
      </c>
      <c r="AW54" s="35"/>
      <c r="AX54" s="43">
        <v>-4804.8114395933226</v>
      </c>
      <c r="AY54" s="35"/>
      <c r="AZ54" s="43">
        <v>-1621158</v>
      </c>
      <c r="BA54" s="2"/>
      <c r="BB54" s="12"/>
    </row>
    <row r="55" spans="1:54" ht="15.75">
      <c r="A55" s="29" t="s">
        <v>262</v>
      </c>
      <c r="B55" s="12"/>
      <c r="C55" s="35">
        <v>-9846527.9908151738</v>
      </c>
      <c r="D55" s="35"/>
      <c r="E55" s="35"/>
      <c r="F55" s="35"/>
      <c r="G55" s="35">
        <v>0</v>
      </c>
      <c r="H55" s="35"/>
      <c r="I55" s="35">
        <v>-9839079</v>
      </c>
      <c r="J55" s="35"/>
      <c r="K55" s="35">
        <v>-7448.99081517386</v>
      </c>
      <c r="L55" s="35"/>
      <c r="M55" s="35">
        <v>-429033.93774835957</v>
      </c>
      <c r="N55" s="35"/>
      <c r="O55" s="43">
        <v>-9846527.9908151738</v>
      </c>
      <c r="P55" s="35"/>
      <c r="Q55" s="35"/>
      <c r="R55" s="35"/>
      <c r="S55" s="35">
        <v>0</v>
      </c>
      <c r="T55" s="35"/>
      <c r="U55" s="35">
        <v>-9839079</v>
      </c>
      <c r="V55" s="35"/>
      <c r="W55" s="43">
        <v>-7448.99081517386</v>
      </c>
      <c r="X55" s="35"/>
      <c r="Y55" s="35">
        <v>-429033.93774835957</v>
      </c>
      <c r="Z55" s="12"/>
      <c r="AA55" s="12"/>
      <c r="AB55" s="29" t="s">
        <v>262</v>
      </c>
      <c r="AC55" s="16"/>
      <c r="AD55" s="43">
        <v>-9846527.9908151738</v>
      </c>
      <c r="AE55" s="35"/>
      <c r="AF55" s="35"/>
      <c r="AG55" s="35"/>
      <c r="AH55" s="35">
        <v>0</v>
      </c>
      <c r="AI55" s="35"/>
      <c r="AJ55" s="35">
        <v>-9839079</v>
      </c>
      <c r="AK55" s="35"/>
      <c r="AL55" s="43">
        <v>-7448.99081517386</v>
      </c>
      <c r="AM55" s="35"/>
      <c r="AN55" s="35">
        <v>-429033.93774835957</v>
      </c>
      <c r="AO55" s="35"/>
      <c r="AP55" s="43">
        <v>-9846527.9908151738</v>
      </c>
      <c r="AQ55" s="35"/>
      <c r="AR55" s="35">
        <v>0</v>
      </c>
      <c r="AS55" s="35"/>
      <c r="AT55" s="35">
        <v>0</v>
      </c>
      <c r="AU55" s="35"/>
      <c r="AV55" s="43">
        <v>-9839079</v>
      </c>
      <c r="AW55" s="35"/>
      <c r="AX55" s="43">
        <v>-7448.99081517386</v>
      </c>
      <c r="AY55" s="35"/>
      <c r="AZ55" s="43">
        <v>-429033.93774835957</v>
      </c>
      <c r="BA55" s="2"/>
      <c r="BB55" s="12"/>
    </row>
    <row r="56" spans="1:54" ht="15.75">
      <c r="A56" s="29" t="s">
        <v>265</v>
      </c>
      <c r="B56" s="12"/>
      <c r="C56" s="35">
        <v>-10111326.479184827</v>
      </c>
      <c r="D56" s="35"/>
      <c r="E56" s="35"/>
      <c r="F56" s="35"/>
      <c r="G56" s="35"/>
      <c r="H56" s="35"/>
      <c r="I56" s="35"/>
      <c r="J56" s="35"/>
      <c r="K56" s="35">
        <v>-7280.479184826836</v>
      </c>
      <c r="L56" s="35"/>
      <c r="M56" s="35">
        <v>-2456327</v>
      </c>
      <c r="N56" s="35"/>
      <c r="O56" s="43">
        <v>-10111326.479184827</v>
      </c>
      <c r="P56" s="35"/>
      <c r="Q56" s="35"/>
      <c r="R56" s="35"/>
      <c r="S56" s="35"/>
      <c r="T56" s="35"/>
      <c r="U56" s="35"/>
      <c r="V56" s="35"/>
      <c r="W56" s="43">
        <v>-7280.479184826836</v>
      </c>
      <c r="X56" s="35"/>
      <c r="Y56" s="35">
        <v>-2456327</v>
      </c>
      <c r="Z56" s="12"/>
      <c r="AA56" s="12"/>
      <c r="AB56" s="29" t="s">
        <v>265</v>
      </c>
      <c r="AC56" s="16"/>
      <c r="AD56" s="43">
        <v>-10111326.479184827</v>
      </c>
      <c r="AE56" s="35"/>
      <c r="AF56" s="35"/>
      <c r="AG56" s="35"/>
      <c r="AH56" s="35">
        <v>0</v>
      </c>
      <c r="AI56" s="35"/>
      <c r="AJ56" s="35">
        <v>0</v>
      </c>
      <c r="AK56" s="35"/>
      <c r="AL56" s="43">
        <v>-7280.479184826836</v>
      </c>
      <c r="AM56" s="35"/>
      <c r="AN56" s="35">
        <v>-2456327</v>
      </c>
      <c r="AO56" s="35"/>
      <c r="AP56" s="43">
        <v>-10111326.479184827</v>
      </c>
      <c r="AQ56" s="35"/>
      <c r="AR56" s="35">
        <v>0</v>
      </c>
      <c r="AS56" s="35"/>
      <c r="AT56" s="35">
        <v>0</v>
      </c>
      <c r="AU56" s="35"/>
      <c r="AV56" s="43">
        <v>0</v>
      </c>
      <c r="AW56" s="35"/>
      <c r="AX56" s="43">
        <v>-7280.479184826836</v>
      </c>
      <c r="AY56" s="35"/>
      <c r="AZ56" s="43">
        <v>-2456327</v>
      </c>
      <c r="BA56" s="2"/>
      <c r="BB56" s="12"/>
    </row>
    <row r="57" spans="1:54" ht="15.75">
      <c r="A57" s="12" t="s">
        <v>145</v>
      </c>
      <c r="B57" s="12"/>
      <c r="C57" s="35">
        <v>0</v>
      </c>
      <c r="D57" s="35"/>
      <c r="E57" s="35"/>
      <c r="F57" s="35"/>
      <c r="G57" s="35">
        <v>0</v>
      </c>
      <c r="H57" s="35"/>
      <c r="I57" s="35"/>
      <c r="J57" s="35"/>
      <c r="K57" s="35"/>
      <c r="L57" s="35"/>
      <c r="M57" s="35">
        <v>0</v>
      </c>
      <c r="N57" s="35"/>
      <c r="O57" s="43">
        <v>0</v>
      </c>
      <c r="P57" s="35"/>
      <c r="Q57" s="35"/>
      <c r="R57" s="35"/>
      <c r="S57" s="35">
        <v>0</v>
      </c>
      <c r="T57" s="35"/>
      <c r="U57" s="35"/>
      <c r="V57" s="35"/>
      <c r="W57" s="35"/>
      <c r="X57" s="35"/>
      <c r="Y57" s="35">
        <v>0</v>
      </c>
      <c r="Z57" s="12"/>
      <c r="AA57" s="12"/>
      <c r="AB57" s="12" t="s">
        <v>145</v>
      </c>
      <c r="AC57" s="16"/>
      <c r="AD57" s="43">
        <v>0</v>
      </c>
      <c r="AE57" s="35"/>
      <c r="AF57" s="35"/>
      <c r="AG57" s="35"/>
      <c r="AH57" s="35">
        <v>0</v>
      </c>
      <c r="AI57" s="35"/>
      <c r="AJ57" s="35"/>
      <c r="AK57" s="35"/>
      <c r="AL57" s="35">
        <v>0</v>
      </c>
      <c r="AM57" s="35"/>
      <c r="AN57" s="35">
        <v>0</v>
      </c>
      <c r="AO57" s="35"/>
      <c r="AP57" s="43">
        <v>0</v>
      </c>
      <c r="AQ57" s="35"/>
      <c r="AR57" s="35"/>
      <c r="AS57" s="35"/>
      <c r="AT57" s="35">
        <v>0</v>
      </c>
      <c r="AU57" s="35"/>
      <c r="AV57" s="35"/>
      <c r="AW57" s="35"/>
      <c r="AX57" s="35"/>
      <c r="AY57" s="35"/>
      <c r="AZ57" s="35">
        <v>0</v>
      </c>
      <c r="BA57" s="2"/>
      <c r="BB57" s="12"/>
    </row>
    <row r="58" spans="1:54" ht="15.75">
      <c r="A58" s="12" t="s">
        <v>3</v>
      </c>
      <c r="B58" s="12"/>
      <c r="C58" s="35">
        <v>0</v>
      </c>
      <c r="D58" s="35"/>
      <c r="E58" s="35"/>
      <c r="F58" s="35"/>
      <c r="G58" s="35">
        <v>-4323.4596543520902</v>
      </c>
      <c r="H58" s="35"/>
      <c r="I58" s="35"/>
      <c r="J58" s="35"/>
      <c r="K58" s="35"/>
      <c r="L58" s="35"/>
      <c r="M58" s="35">
        <v>1051.0474520640212</v>
      </c>
      <c r="N58" s="35"/>
      <c r="O58" s="43">
        <v>0</v>
      </c>
      <c r="P58" s="35"/>
      <c r="Q58" s="35"/>
      <c r="R58" s="35"/>
      <c r="S58" s="35">
        <v>-4308.4381472464047</v>
      </c>
      <c r="T58" s="35"/>
      <c r="U58" s="35"/>
      <c r="V58" s="35"/>
      <c r="W58" s="35"/>
      <c r="X58" s="35"/>
      <c r="Y58" s="35">
        <v>1047.3956736199457</v>
      </c>
      <c r="Z58" s="12"/>
      <c r="AA58" s="12"/>
      <c r="AB58" s="12" t="s">
        <v>3</v>
      </c>
      <c r="AC58" s="16"/>
      <c r="AD58" s="43">
        <v>0</v>
      </c>
      <c r="AE58" s="35"/>
      <c r="AF58" s="35"/>
      <c r="AG58" s="35"/>
      <c r="AH58" s="35">
        <v>-4323.4596543520902</v>
      </c>
      <c r="AI58" s="35"/>
      <c r="AJ58" s="35"/>
      <c r="AK58" s="35"/>
      <c r="AL58" s="35">
        <v>0</v>
      </c>
      <c r="AM58" s="35"/>
      <c r="AN58" s="35">
        <v>1051.0474520640212</v>
      </c>
      <c r="AO58" s="35"/>
      <c r="AP58" s="43">
        <v>0</v>
      </c>
      <c r="AQ58" s="35"/>
      <c r="AR58" s="35"/>
      <c r="AS58" s="35"/>
      <c r="AT58" s="35">
        <v>-4308.4381472464047</v>
      </c>
      <c r="AU58" s="35"/>
      <c r="AV58" s="35"/>
      <c r="AW58" s="35"/>
      <c r="AX58" s="35"/>
      <c r="AY58" s="35"/>
      <c r="AZ58" s="35">
        <v>1047.3956736199457</v>
      </c>
      <c r="BA58" s="2"/>
      <c r="BB58" s="12"/>
    </row>
    <row r="59" spans="1:54" ht="15.75">
      <c r="A59" s="12" t="s">
        <v>6</v>
      </c>
      <c r="B59" s="12"/>
      <c r="C59" s="43">
        <v>0</v>
      </c>
      <c r="D59" s="35"/>
      <c r="E59" s="35"/>
      <c r="F59" s="35"/>
      <c r="G59" s="35">
        <v>-218497.41999999998</v>
      </c>
      <c r="H59" s="35"/>
      <c r="I59" s="35"/>
      <c r="J59" s="35"/>
      <c r="K59" s="35"/>
      <c r="L59" s="35"/>
      <c r="M59" s="35">
        <v>53117.451053900855</v>
      </c>
      <c r="N59" s="35"/>
      <c r="O59" s="43">
        <v>0</v>
      </c>
      <c r="P59" s="35"/>
      <c r="Q59" s="35"/>
      <c r="R59" s="35"/>
      <c r="S59" s="35">
        <v>-217738.2685774118</v>
      </c>
      <c r="T59" s="35"/>
      <c r="U59" s="35"/>
      <c r="V59" s="35"/>
      <c r="W59" s="35"/>
      <c r="X59" s="35"/>
      <c r="Y59" s="35">
        <v>52932.898812817977</v>
      </c>
      <c r="Z59" s="12"/>
      <c r="AA59" s="12"/>
      <c r="AB59" s="12" t="s">
        <v>6</v>
      </c>
      <c r="AC59" s="16"/>
      <c r="AD59" s="43">
        <v>0</v>
      </c>
      <c r="AE59" s="35"/>
      <c r="AF59" s="35"/>
      <c r="AG59" s="35"/>
      <c r="AH59" s="35">
        <v>-218497.41999999998</v>
      </c>
      <c r="AI59" s="35"/>
      <c r="AJ59" s="35"/>
      <c r="AK59" s="35"/>
      <c r="AL59" s="35">
        <v>0</v>
      </c>
      <c r="AM59" s="35"/>
      <c r="AN59" s="35">
        <v>53117.451053900855</v>
      </c>
      <c r="AO59" s="35"/>
      <c r="AP59" s="43">
        <v>0</v>
      </c>
      <c r="AQ59" s="35"/>
      <c r="AR59" s="35"/>
      <c r="AS59" s="35"/>
      <c r="AT59" s="35">
        <v>-217738.2685774118</v>
      </c>
      <c r="AU59" s="35"/>
      <c r="AV59" s="35"/>
      <c r="AW59" s="35"/>
      <c r="AX59" s="35"/>
      <c r="AY59" s="35"/>
      <c r="AZ59" s="35">
        <v>52932.898812817977</v>
      </c>
      <c r="BA59" s="2"/>
      <c r="BB59" s="12"/>
    </row>
    <row r="60" spans="1:54" ht="15.75">
      <c r="A60" s="12" t="s">
        <v>7</v>
      </c>
      <c r="B60" s="12"/>
      <c r="C60" s="43">
        <v>0</v>
      </c>
      <c r="D60" s="35"/>
      <c r="E60" s="35"/>
      <c r="F60" s="35"/>
      <c r="G60" s="35">
        <v>-10743.06</v>
      </c>
      <c r="H60" s="35"/>
      <c r="I60" s="35"/>
      <c r="J60" s="35"/>
      <c r="K60" s="35"/>
      <c r="L60" s="35"/>
      <c r="M60" s="35">
        <v>2611.6736926189801</v>
      </c>
      <c r="N60" s="35"/>
      <c r="O60" s="43">
        <v>0</v>
      </c>
      <c r="P60" s="35"/>
      <c r="Q60" s="35"/>
      <c r="R60" s="35"/>
      <c r="S60" s="35">
        <v>-10705.734116326177</v>
      </c>
      <c r="T60" s="35"/>
      <c r="U60" s="35"/>
      <c r="V60" s="35"/>
      <c r="W60" s="35"/>
      <c r="X60" s="35"/>
      <c r="Y60" s="35">
        <v>2602.5996458907034</v>
      </c>
      <c r="Z60" s="12"/>
      <c r="AA60" s="12"/>
      <c r="AB60" s="12" t="s">
        <v>7</v>
      </c>
      <c r="AC60" s="16"/>
      <c r="AD60" s="43">
        <v>0</v>
      </c>
      <c r="AE60" s="35"/>
      <c r="AF60" s="35"/>
      <c r="AG60" s="35"/>
      <c r="AH60" s="35">
        <v>-10743.06</v>
      </c>
      <c r="AI60" s="35"/>
      <c r="AJ60" s="35"/>
      <c r="AK60" s="35"/>
      <c r="AL60" s="35">
        <v>0</v>
      </c>
      <c r="AM60" s="35"/>
      <c r="AN60" s="35">
        <v>2611.6736926189801</v>
      </c>
      <c r="AO60" s="35"/>
      <c r="AP60" s="43">
        <v>0</v>
      </c>
      <c r="AQ60" s="35"/>
      <c r="AR60" s="35"/>
      <c r="AS60" s="35"/>
      <c r="AT60" s="35">
        <v>-10705.734116326177</v>
      </c>
      <c r="AU60" s="35"/>
      <c r="AV60" s="35"/>
      <c r="AW60" s="35"/>
      <c r="AX60" s="35"/>
      <c r="AY60" s="35"/>
      <c r="AZ60" s="35">
        <v>2602.5996458907034</v>
      </c>
      <c r="BA60" s="2"/>
      <c r="BB60" s="12"/>
    </row>
    <row r="61" spans="1:54" ht="15.75">
      <c r="A61" s="12" t="s">
        <v>146</v>
      </c>
      <c r="B61" s="12"/>
      <c r="C61" s="43">
        <v>0</v>
      </c>
      <c r="D61" s="35"/>
      <c r="E61" s="35"/>
      <c r="F61" s="35"/>
      <c r="G61" s="35">
        <v>0</v>
      </c>
      <c r="H61" s="35"/>
      <c r="I61" s="35"/>
      <c r="J61" s="35"/>
      <c r="K61" s="35"/>
      <c r="L61" s="35"/>
      <c r="M61" s="35">
        <v>0</v>
      </c>
      <c r="N61" s="35"/>
      <c r="O61" s="43">
        <v>0</v>
      </c>
      <c r="P61" s="35"/>
      <c r="Q61" s="35"/>
      <c r="R61" s="35"/>
      <c r="S61" s="35">
        <v>0</v>
      </c>
      <c r="T61" s="35"/>
      <c r="U61" s="35"/>
      <c r="V61" s="35"/>
      <c r="W61" s="35"/>
      <c r="X61" s="35"/>
      <c r="Y61" s="35">
        <v>0</v>
      </c>
      <c r="Z61" s="12"/>
      <c r="AA61" s="12"/>
      <c r="AB61" s="12" t="s">
        <v>146</v>
      </c>
      <c r="AC61" s="16"/>
      <c r="AD61" s="43">
        <v>0</v>
      </c>
      <c r="AE61" s="35"/>
      <c r="AF61" s="35"/>
      <c r="AG61" s="35"/>
      <c r="AH61" s="35">
        <v>0</v>
      </c>
      <c r="AI61" s="35"/>
      <c r="AJ61" s="35"/>
      <c r="AK61" s="35"/>
      <c r="AL61" s="35">
        <v>0</v>
      </c>
      <c r="AM61" s="35"/>
      <c r="AN61" s="35">
        <v>0</v>
      </c>
      <c r="AO61" s="35"/>
      <c r="AP61" s="43">
        <v>0</v>
      </c>
      <c r="AQ61" s="35"/>
      <c r="AR61" s="35"/>
      <c r="AS61" s="35"/>
      <c r="AT61" s="35">
        <v>0</v>
      </c>
      <c r="AU61" s="35"/>
      <c r="AV61" s="35"/>
      <c r="AW61" s="35"/>
      <c r="AX61" s="35"/>
      <c r="AY61" s="35"/>
      <c r="AZ61" s="35">
        <v>0</v>
      </c>
      <c r="BA61" s="2"/>
      <c r="BB61" s="12"/>
    </row>
    <row r="62" spans="1:54" ht="15.75">
      <c r="A62" s="12" t="s">
        <v>147</v>
      </c>
      <c r="B62" s="12"/>
      <c r="C62" s="43">
        <v>-50768110.048500001</v>
      </c>
      <c r="D62" s="35"/>
      <c r="E62" s="35"/>
      <c r="F62" s="35"/>
      <c r="G62" s="35"/>
      <c r="H62" s="35"/>
      <c r="I62" s="35"/>
      <c r="J62" s="35"/>
      <c r="K62" s="35">
        <v>-50743950.209999993</v>
      </c>
      <c r="L62" s="35"/>
      <c r="M62" s="35">
        <v>-5873.3372640936623</v>
      </c>
      <c r="N62" s="35"/>
      <c r="O62" s="43">
        <v>-50768110.048500001</v>
      </c>
      <c r="P62" s="35"/>
      <c r="Q62" s="35"/>
      <c r="R62" s="35"/>
      <c r="S62" s="35"/>
      <c r="T62" s="35"/>
      <c r="U62" s="35"/>
      <c r="V62" s="35"/>
      <c r="W62" s="35">
        <v>-50743950.209999993</v>
      </c>
      <c r="X62" s="35"/>
      <c r="Y62" s="35">
        <v>-5873.3372640936623</v>
      </c>
      <c r="Z62" s="12"/>
      <c r="AA62" s="12"/>
      <c r="AB62" s="12" t="s">
        <v>147</v>
      </c>
      <c r="AC62" s="16"/>
      <c r="AD62" s="43">
        <v>-50768110.048500001</v>
      </c>
      <c r="AE62" s="35"/>
      <c r="AF62" s="35"/>
      <c r="AG62" s="35"/>
      <c r="AH62" s="35"/>
      <c r="AI62" s="35"/>
      <c r="AJ62" s="35"/>
      <c r="AK62" s="35"/>
      <c r="AL62" s="35">
        <v>-50743950.209999993</v>
      </c>
      <c r="AM62" s="35"/>
      <c r="AN62" s="35">
        <v>-5873.3372640936623</v>
      </c>
      <c r="AO62" s="35"/>
      <c r="AP62" s="43">
        <v>-50768110.048500001</v>
      </c>
      <c r="AQ62" s="35"/>
      <c r="AR62" s="35"/>
      <c r="AS62" s="35"/>
      <c r="AT62" s="35"/>
      <c r="AU62" s="35"/>
      <c r="AV62" s="35"/>
      <c r="AW62" s="35"/>
      <c r="AX62" s="35">
        <v>-50743950.209999993</v>
      </c>
      <c r="AY62" s="35"/>
      <c r="AZ62" s="35">
        <v>-5873.3372640936623</v>
      </c>
      <c r="BA62" s="2"/>
      <c r="BB62" s="12"/>
    </row>
    <row r="63" spans="1:54" ht="15.75">
      <c r="A63" s="12" t="s">
        <v>148</v>
      </c>
      <c r="B63" s="12"/>
      <c r="C63" s="43">
        <v>-53128820.261500008</v>
      </c>
      <c r="D63" s="35"/>
      <c r="E63" s="35"/>
      <c r="F63" s="35"/>
      <c r="G63" s="35"/>
      <c r="H63" s="35"/>
      <c r="I63" s="35"/>
      <c r="J63" s="35"/>
      <c r="K63" s="35">
        <v>-53027317.980000004</v>
      </c>
      <c r="L63" s="35"/>
      <c r="M63" s="35">
        <v>-24675.542939755269</v>
      </c>
      <c r="N63" s="35"/>
      <c r="O63" s="43">
        <v>-53128820.261500008</v>
      </c>
      <c r="P63" s="35"/>
      <c r="Q63" s="35"/>
      <c r="R63" s="35"/>
      <c r="S63" s="35"/>
      <c r="T63" s="35"/>
      <c r="U63" s="35"/>
      <c r="V63" s="35"/>
      <c r="W63" s="35">
        <v>-53027317.980000004</v>
      </c>
      <c r="X63" s="35"/>
      <c r="Y63" s="35">
        <v>-24675.542939755269</v>
      </c>
      <c r="Z63" s="12"/>
      <c r="AA63" s="12"/>
      <c r="AB63" s="12" t="s">
        <v>148</v>
      </c>
      <c r="AC63" s="16"/>
      <c r="AD63" s="43">
        <v>-53128820.261500008</v>
      </c>
      <c r="AE63" s="35"/>
      <c r="AF63" s="35"/>
      <c r="AG63" s="35"/>
      <c r="AH63" s="35"/>
      <c r="AI63" s="35"/>
      <c r="AJ63" s="35"/>
      <c r="AK63" s="35"/>
      <c r="AL63" s="35">
        <v>-53027317.980000004</v>
      </c>
      <c r="AM63" s="35"/>
      <c r="AN63" s="35">
        <v>-24675.542939755269</v>
      </c>
      <c r="AO63" s="35"/>
      <c r="AP63" s="43">
        <v>-53128820.261500008</v>
      </c>
      <c r="AQ63" s="35"/>
      <c r="AR63" s="35"/>
      <c r="AS63" s="35"/>
      <c r="AT63" s="35"/>
      <c r="AU63" s="35"/>
      <c r="AV63" s="35"/>
      <c r="AW63" s="35"/>
      <c r="AX63" s="35">
        <v>-53027317.980000004</v>
      </c>
      <c r="AY63" s="35"/>
      <c r="AZ63" s="35">
        <v>-24675.542939755269</v>
      </c>
      <c r="BA63" s="2"/>
      <c r="BB63" s="12"/>
    </row>
    <row r="64" spans="1:54" ht="15.75">
      <c r="A64" s="12" t="s">
        <v>149</v>
      </c>
      <c r="B64" s="12"/>
      <c r="C64" s="43">
        <v>0</v>
      </c>
      <c r="D64" s="35"/>
      <c r="E64" s="35"/>
      <c r="F64" s="35"/>
      <c r="G64" s="35"/>
      <c r="H64" s="35"/>
      <c r="I64" s="35"/>
      <c r="J64" s="35"/>
      <c r="K64" s="35"/>
      <c r="L64" s="35"/>
      <c r="M64" s="35">
        <v>-169407</v>
      </c>
      <c r="N64" s="35"/>
      <c r="O64" s="43">
        <v>0</v>
      </c>
      <c r="P64" s="35"/>
      <c r="Q64" s="35"/>
      <c r="R64" s="35"/>
      <c r="S64" s="35"/>
      <c r="T64" s="35"/>
      <c r="U64" s="35"/>
      <c r="V64" s="35"/>
      <c r="W64" s="35"/>
      <c r="X64" s="35"/>
      <c r="Y64" s="35">
        <v>-168096</v>
      </c>
      <c r="Z64" s="12"/>
      <c r="AA64" s="12"/>
      <c r="AB64" s="12" t="s">
        <v>149</v>
      </c>
      <c r="AC64" s="16"/>
      <c r="AD64" s="43">
        <v>0</v>
      </c>
      <c r="AE64" s="35"/>
      <c r="AF64" s="35"/>
      <c r="AG64" s="35"/>
      <c r="AH64" s="35"/>
      <c r="AI64" s="35"/>
      <c r="AJ64" s="35"/>
      <c r="AK64" s="35"/>
      <c r="AL64" s="35">
        <v>0</v>
      </c>
      <c r="AM64" s="35"/>
      <c r="AN64" s="35">
        <v>-144758</v>
      </c>
      <c r="AO64" s="35"/>
      <c r="AP64" s="43">
        <v>0</v>
      </c>
      <c r="AQ64" s="35"/>
      <c r="AR64" s="35"/>
      <c r="AS64" s="35"/>
      <c r="AT64" s="35"/>
      <c r="AU64" s="35"/>
      <c r="AV64" s="35"/>
      <c r="AW64" s="35"/>
      <c r="AX64" s="35"/>
      <c r="AY64" s="35"/>
      <c r="AZ64" s="35">
        <v>-143651</v>
      </c>
      <c r="BA64" s="2"/>
      <c r="BB64" s="12"/>
    </row>
    <row r="65" spans="1:54" ht="15.75">
      <c r="A65" s="12" t="s">
        <v>249</v>
      </c>
      <c r="B65" s="12"/>
      <c r="C65" s="43">
        <v>-79492</v>
      </c>
      <c r="D65" s="35"/>
      <c r="E65" s="35">
        <v>-79492</v>
      </c>
      <c r="F65" s="35"/>
      <c r="G65" s="35"/>
      <c r="H65" s="35"/>
      <c r="I65" s="35"/>
      <c r="J65" s="35"/>
      <c r="K65" s="35"/>
      <c r="L65" s="35"/>
      <c r="M65" s="35">
        <v>0</v>
      </c>
      <c r="N65" s="35"/>
      <c r="O65" s="43">
        <v>-79492</v>
      </c>
      <c r="P65" s="35"/>
      <c r="Q65" s="35">
        <v>-79492</v>
      </c>
      <c r="R65" s="35"/>
      <c r="S65" s="35"/>
      <c r="T65" s="35"/>
      <c r="U65" s="35"/>
      <c r="V65" s="35"/>
      <c r="W65" s="35"/>
      <c r="X65" s="35"/>
      <c r="Y65" s="35">
        <v>0</v>
      </c>
      <c r="Z65" s="12"/>
      <c r="AA65" s="12"/>
      <c r="AB65" s="12" t="s">
        <v>249</v>
      </c>
      <c r="AC65" s="16"/>
      <c r="AD65" s="43">
        <v>-79492</v>
      </c>
      <c r="AE65" s="35"/>
      <c r="AF65" s="35">
        <v>-79492</v>
      </c>
      <c r="AG65" s="35"/>
      <c r="AH65" s="35"/>
      <c r="AI65" s="35"/>
      <c r="AJ65" s="35"/>
      <c r="AK65" s="35"/>
      <c r="AL65" s="35">
        <v>0</v>
      </c>
      <c r="AM65" s="35"/>
      <c r="AN65" s="35">
        <v>0</v>
      </c>
      <c r="AO65" s="35"/>
      <c r="AP65" s="43">
        <v>-79492</v>
      </c>
      <c r="AQ65" s="35"/>
      <c r="AR65" s="35">
        <v>-79492</v>
      </c>
      <c r="AS65" s="35"/>
      <c r="AT65" s="35"/>
      <c r="AU65" s="35"/>
      <c r="AV65" s="35"/>
      <c r="AW65" s="35"/>
      <c r="AX65" s="35"/>
      <c r="AY65" s="35"/>
      <c r="AZ65" s="35">
        <v>0</v>
      </c>
      <c r="BA65" s="2"/>
      <c r="BB65" s="12"/>
    </row>
    <row r="66" spans="1:54" ht="15.75">
      <c r="A66" s="29" t="s">
        <v>0</v>
      </c>
      <c r="B66" s="12"/>
      <c r="C66" s="43">
        <v>0</v>
      </c>
      <c r="D66" s="35"/>
      <c r="E66" s="34"/>
      <c r="F66" s="35"/>
      <c r="G66" s="35">
        <v>-20530.050000000003</v>
      </c>
      <c r="H66" s="35"/>
      <c r="I66" s="35"/>
      <c r="J66" s="35"/>
      <c r="K66" s="35"/>
      <c r="L66" s="35"/>
      <c r="M66" s="35">
        <v>4990.9235816566506</v>
      </c>
      <c r="N66" s="35"/>
      <c r="O66" s="43">
        <v>0</v>
      </c>
      <c r="P66" s="35"/>
      <c r="Q66" s="34"/>
      <c r="R66" s="35"/>
      <c r="S66" s="35">
        <v>-20458.720019704095</v>
      </c>
      <c r="T66" s="35"/>
      <c r="U66" s="35"/>
      <c r="V66" s="35"/>
      <c r="W66" s="35"/>
      <c r="X66" s="35"/>
      <c r="Y66" s="35">
        <v>4973.5830257038915</v>
      </c>
      <c r="Z66" s="12"/>
      <c r="AA66" s="12"/>
      <c r="AB66" s="29" t="s">
        <v>0</v>
      </c>
      <c r="AC66" s="16"/>
      <c r="AD66" s="43">
        <v>0</v>
      </c>
      <c r="AE66" s="35"/>
      <c r="AF66" s="34"/>
      <c r="AG66" s="35"/>
      <c r="AH66" s="35">
        <v>-20530.050000000003</v>
      </c>
      <c r="AI66" s="35"/>
      <c r="AJ66" s="35"/>
      <c r="AK66" s="35"/>
      <c r="AL66" s="35">
        <v>0</v>
      </c>
      <c r="AM66" s="35"/>
      <c r="AN66" s="35">
        <v>4990.9235816566506</v>
      </c>
      <c r="AO66" s="35"/>
      <c r="AP66" s="43">
        <v>0</v>
      </c>
      <c r="AQ66" s="35"/>
      <c r="AR66" s="34"/>
      <c r="AS66" s="35"/>
      <c r="AT66" s="35">
        <v>-20458.720019704095</v>
      </c>
      <c r="AU66" s="35"/>
      <c r="AV66" s="35"/>
      <c r="AW66" s="35"/>
      <c r="AX66" s="35"/>
      <c r="AY66" s="35"/>
      <c r="AZ66" s="35">
        <v>4973.5830257038915</v>
      </c>
      <c r="BA66" s="2"/>
      <c r="BB66" s="12"/>
    </row>
    <row r="67" spans="1:54" ht="15.75">
      <c r="A67" s="12" t="s">
        <v>151</v>
      </c>
      <c r="B67" s="12"/>
      <c r="C67" s="43">
        <v>0</v>
      </c>
      <c r="D67" s="35"/>
      <c r="E67" s="34"/>
      <c r="F67" s="35"/>
      <c r="G67" s="35"/>
      <c r="H67" s="35"/>
      <c r="I67" s="35">
        <v>-185749.31999999995</v>
      </c>
      <c r="J67" s="35"/>
      <c r="K67" s="35">
        <v>-112069.66</v>
      </c>
      <c r="L67" s="35"/>
      <c r="M67" s="35">
        <v>72400.786668660337</v>
      </c>
      <c r="N67" s="35"/>
      <c r="O67" s="43">
        <v>0</v>
      </c>
      <c r="P67" s="35"/>
      <c r="Q67" s="34"/>
      <c r="R67" s="35"/>
      <c r="S67" s="35"/>
      <c r="T67" s="35"/>
      <c r="U67" s="35">
        <v>-184806.28081498781</v>
      </c>
      <c r="V67" s="35"/>
      <c r="W67" s="35">
        <v>-111500.68843751468</v>
      </c>
      <c r="X67" s="35"/>
      <c r="Y67" s="35">
        <v>72033.211816411873</v>
      </c>
      <c r="Z67" s="12"/>
      <c r="AA67" s="12"/>
      <c r="AB67" s="12" t="s">
        <v>151</v>
      </c>
      <c r="AC67" s="16"/>
      <c r="AD67" s="43">
        <v>0</v>
      </c>
      <c r="AE67" s="35"/>
      <c r="AF67" s="34"/>
      <c r="AG67" s="35"/>
      <c r="AH67" s="35"/>
      <c r="AI67" s="35"/>
      <c r="AJ67" s="51">
        <v>-185749.31999999995</v>
      </c>
      <c r="AK67" s="35"/>
      <c r="AL67" s="35">
        <v>-112069.66</v>
      </c>
      <c r="AM67" s="35"/>
      <c r="AN67" s="35">
        <v>72400.786668660337</v>
      </c>
      <c r="AO67" s="35"/>
      <c r="AP67" s="43">
        <v>0</v>
      </c>
      <c r="AQ67" s="35"/>
      <c r="AR67" s="34"/>
      <c r="AS67" s="35"/>
      <c r="AT67" s="35"/>
      <c r="AU67" s="35"/>
      <c r="AV67" s="35">
        <v>-184806.28081498781</v>
      </c>
      <c r="AW67" s="35"/>
      <c r="AX67" s="35">
        <v>-111500.68843751468</v>
      </c>
      <c r="AY67" s="35"/>
      <c r="AZ67" s="35">
        <v>72033.211816411873</v>
      </c>
      <c r="BA67" s="2"/>
      <c r="BB67" s="12"/>
    </row>
    <row r="68" spans="1:54" ht="15.75">
      <c r="A68" s="12" t="s">
        <v>5</v>
      </c>
      <c r="B68" s="12"/>
      <c r="C68" s="43"/>
      <c r="D68" s="35"/>
      <c r="E68" s="34"/>
      <c r="F68" s="35"/>
      <c r="G68" s="35"/>
      <c r="H68" s="35"/>
      <c r="I68" s="35"/>
      <c r="J68" s="35"/>
      <c r="K68" s="35"/>
      <c r="L68" s="35"/>
      <c r="M68" s="35">
        <v>-3235666.6666666665</v>
      </c>
      <c r="N68" s="35"/>
      <c r="O68" s="43"/>
      <c r="P68" s="35"/>
      <c r="Q68" s="34"/>
      <c r="R68" s="35"/>
      <c r="S68" s="35"/>
      <c r="T68" s="35"/>
      <c r="U68" s="35"/>
      <c r="V68" s="35"/>
      <c r="W68" s="35"/>
      <c r="X68" s="35"/>
      <c r="Y68" s="35">
        <v>-3235666.6666666665</v>
      </c>
      <c r="Z68" s="12"/>
      <c r="AA68" s="12"/>
      <c r="AB68" s="12" t="s">
        <v>5</v>
      </c>
      <c r="AC68" s="16"/>
      <c r="AD68" s="43"/>
      <c r="AE68" s="35"/>
      <c r="AF68" s="34"/>
      <c r="AG68" s="35"/>
      <c r="AH68" s="35"/>
      <c r="AI68" s="35"/>
      <c r="AJ68" s="51"/>
      <c r="AK68" s="35"/>
      <c r="AL68" s="35"/>
      <c r="AM68" s="35"/>
      <c r="AN68" s="35">
        <v>-3235666.6666666665</v>
      </c>
      <c r="AO68" s="35"/>
      <c r="AP68" s="43"/>
      <c r="AQ68" s="35"/>
      <c r="AR68" s="34"/>
      <c r="AS68" s="35"/>
      <c r="AT68" s="35"/>
      <c r="AU68" s="35"/>
      <c r="AV68" s="35"/>
      <c r="AW68" s="35"/>
      <c r="AX68" s="35"/>
      <c r="AY68" s="35"/>
      <c r="AZ68" s="35">
        <v>-3235666.6666666665</v>
      </c>
      <c r="BA68" s="2"/>
      <c r="BB68" s="12"/>
    </row>
    <row r="69" spans="1:54" ht="15.75">
      <c r="A69" s="12" t="s">
        <v>4</v>
      </c>
      <c r="B69" s="12"/>
      <c r="C69" s="43">
        <v>0</v>
      </c>
      <c r="D69" s="35"/>
      <c r="E69" s="34"/>
      <c r="F69" s="35"/>
      <c r="G69" s="35">
        <v>-1666666.6666666667</v>
      </c>
      <c r="H69" s="35"/>
      <c r="I69" s="35"/>
      <c r="J69" s="35"/>
      <c r="K69" s="53"/>
      <c r="L69" s="35"/>
      <c r="M69" s="35">
        <v>405172.22166666668</v>
      </c>
      <c r="N69" s="35"/>
      <c r="O69" s="43">
        <v>0</v>
      </c>
      <c r="P69" s="35"/>
      <c r="Q69" s="34"/>
      <c r="R69" s="35"/>
      <c r="S69" s="35">
        <v>-1660875.969591249</v>
      </c>
      <c r="T69" s="35"/>
      <c r="U69" s="35"/>
      <c r="V69" s="35"/>
      <c r="W69" s="53"/>
      <c r="X69" s="35"/>
      <c r="Y69" s="35">
        <v>403764.48390723928</v>
      </c>
      <c r="Z69" s="12"/>
      <c r="AA69" s="12"/>
      <c r="AB69" s="12" t="s">
        <v>4</v>
      </c>
      <c r="AC69" s="16"/>
      <c r="AD69" s="43">
        <v>0</v>
      </c>
      <c r="AE69" s="35"/>
      <c r="AF69" s="34"/>
      <c r="AG69" s="35"/>
      <c r="AH69" s="35">
        <v>-1666666.6666666667</v>
      </c>
      <c r="AI69" s="35"/>
      <c r="AJ69" s="35"/>
      <c r="AK69" s="35"/>
      <c r="AL69" s="35">
        <v>0</v>
      </c>
      <c r="AM69" s="35"/>
      <c r="AN69" s="35">
        <v>405172.22166666668</v>
      </c>
      <c r="AO69" s="35"/>
      <c r="AP69" s="43">
        <v>0</v>
      </c>
      <c r="AQ69" s="35"/>
      <c r="AR69" s="34"/>
      <c r="AS69" s="35"/>
      <c r="AT69" s="35">
        <v>-1660875.969591249</v>
      </c>
      <c r="AU69" s="35"/>
      <c r="AV69" s="35"/>
      <c r="AW69" s="35"/>
      <c r="AX69" s="53"/>
      <c r="AY69" s="35"/>
      <c r="AZ69" s="35">
        <v>403764.48390723928</v>
      </c>
      <c r="BA69" s="2"/>
      <c r="BB69" s="12"/>
    </row>
    <row r="70" spans="1:54" ht="15.75">
      <c r="A70" s="12" t="s">
        <v>1</v>
      </c>
      <c r="B70" s="12"/>
      <c r="C70" s="43">
        <v>0</v>
      </c>
      <c r="D70" s="35"/>
      <c r="E70" s="34"/>
      <c r="F70" s="35"/>
      <c r="G70" s="35">
        <v>-153355.6</v>
      </c>
      <c r="H70" s="35"/>
      <c r="I70" s="35"/>
      <c r="J70" s="35"/>
      <c r="K70" s="35"/>
      <c r="L70" s="35"/>
      <c r="M70" s="35">
        <v>37281.257494214806</v>
      </c>
      <c r="N70" s="35"/>
      <c r="O70" s="43">
        <v>0</v>
      </c>
      <c r="P70" s="35"/>
      <c r="Q70" s="34"/>
      <c r="R70" s="35"/>
      <c r="S70" s="35">
        <v>-152822.77850534866</v>
      </c>
      <c r="T70" s="35"/>
      <c r="U70" s="35"/>
      <c r="V70" s="35"/>
      <c r="W70" s="35"/>
      <c r="X70" s="35"/>
      <c r="Y70" s="35">
        <v>37151.726812971021</v>
      </c>
      <c r="Z70" s="12"/>
      <c r="AA70" s="12"/>
      <c r="AB70" s="12" t="s">
        <v>1</v>
      </c>
      <c r="AC70" s="54"/>
      <c r="AD70" s="43">
        <v>0</v>
      </c>
      <c r="AE70" s="35"/>
      <c r="AF70" s="34"/>
      <c r="AG70" s="35"/>
      <c r="AH70" s="35">
        <v>-153355.6</v>
      </c>
      <c r="AI70" s="35"/>
      <c r="AJ70" s="35"/>
      <c r="AK70" s="35"/>
      <c r="AL70" s="35">
        <v>0</v>
      </c>
      <c r="AM70" s="35"/>
      <c r="AN70" s="35">
        <v>37281.257494214806</v>
      </c>
      <c r="AO70" s="35"/>
      <c r="AP70" s="43">
        <v>0</v>
      </c>
      <c r="AQ70" s="35"/>
      <c r="AR70" s="34"/>
      <c r="AS70" s="35"/>
      <c r="AT70" s="35">
        <v>-152822.77850534866</v>
      </c>
      <c r="AU70" s="35"/>
      <c r="AV70" s="35"/>
      <c r="AW70" s="35"/>
      <c r="AX70" s="35"/>
      <c r="AY70" s="35"/>
      <c r="AZ70" s="35">
        <v>37151.726812971021</v>
      </c>
      <c r="BA70" s="2"/>
      <c r="BB70" s="12"/>
    </row>
    <row r="71" spans="1:54" ht="15.75">
      <c r="A71" s="12" t="s">
        <v>266</v>
      </c>
      <c r="B71" s="12"/>
      <c r="C71" s="43"/>
      <c r="D71" s="35"/>
      <c r="E71" s="34"/>
      <c r="F71" s="35"/>
      <c r="G71" s="35">
        <v>-2000000</v>
      </c>
      <c r="H71" s="35"/>
      <c r="I71" s="35"/>
      <c r="J71" s="35"/>
      <c r="K71" s="35"/>
      <c r="L71" s="35"/>
      <c r="M71" s="35">
        <v>486206.66600000003</v>
      </c>
      <c r="N71" s="35"/>
      <c r="O71" s="43">
        <v>0</v>
      </c>
      <c r="P71" s="35"/>
      <c r="Q71" s="34"/>
      <c r="R71" s="35"/>
      <c r="S71" s="35">
        <v>-1993051.1635094988</v>
      </c>
      <c r="T71" s="35"/>
      <c r="U71" s="35"/>
      <c r="V71" s="35"/>
      <c r="W71" s="35"/>
      <c r="X71" s="35"/>
      <c r="Y71" s="35">
        <v>484517.38068868715</v>
      </c>
      <c r="Z71" s="12"/>
      <c r="AA71" s="12"/>
      <c r="AB71" s="12" t="s">
        <v>266</v>
      </c>
      <c r="AC71" s="54"/>
      <c r="AD71" s="43">
        <v>0</v>
      </c>
      <c r="AE71" s="35"/>
      <c r="AF71" s="34"/>
      <c r="AG71" s="35"/>
      <c r="AH71" s="35">
        <v>-2000000</v>
      </c>
      <c r="AI71" s="35"/>
      <c r="AJ71" s="35"/>
      <c r="AK71" s="35"/>
      <c r="AL71" s="35"/>
      <c r="AM71" s="35"/>
      <c r="AN71" s="35">
        <v>486206.66600000003</v>
      </c>
      <c r="AO71" s="35"/>
      <c r="AP71" s="43">
        <v>0</v>
      </c>
      <c r="AQ71" s="35"/>
      <c r="AR71" s="34"/>
      <c r="AS71" s="35"/>
      <c r="AT71" s="35">
        <v>-1993051.1635094988</v>
      </c>
      <c r="AU71" s="35"/>
      <c r="AV71" s="35"/>
      <c r="AW71" s="35"/>
      <c r="AX71" s="35"/>
      <c r="AY71" s="35"/>
      <c r="AZ71" s="35">
        <v>484517.38068868715</v>
      </c>
      <c r="BA71" s="2"/>
      <c r="BB71" s="12"/>
    </row>
    <row r="72" spans="1:54" ht="15.75">
      <c r="A72" s="29" t="s">
        <v>152</v>
      </c>
      <c r="B72" s="12"/>
      <c r="C72" s="43">
        <v>-4819865.96</v>
      </c>
      <c r="D72" s="35"/>
      <c r="E72" s="53"/>
      <c r="F72" s="35"/>
      <c r="G72" s="35"/>
      <c r="H72" s="35"/>
      <c r="I72" s="35"/>
      <c r="J72" s="35"/>
      <c r="K72" s="53"/>
      <c r="L72" s="35"/>
      <c r="M72" s="35">
        <v>-1171725.4794892448</v>
      </c>
      <c r="N72" s="35"/>
      <c r="O72" s="43">
        <v>-4819865.96</v>
      </c>
      <c r="P72" s="35"/>
      <c r="Q72" s="53"/>
      <c r="R72" s="35"/>
      <c r="S72" s="35"/>
      <c r="T72" s="35"/>
      <c r="U72" s="35"/>
      <c r="V72" s="35"/>
      <c r="W72" s="53"/>
      <c r="X72" s="35"/>
      <c r="Y72" s="35">
        <v>-1171725.4794892448</v>
      </c>
      <c r="Z72" s="12"/>
      <c r="AA72" s="12"/>
      <c r="AB72" s="29" t="s">
        <v>152</v>
      </c>
      <c r="AC72" s="16"/>
      <c r="AD72" s="43">
        <v>-4819865.96</v>
      </c>
      <c r="AE72" s="35"/>
      <c r="AF72" s="53"/>
      <c r="AG72" s="35"/>
      <c r="AH72" s="35"/>
      <c r="AI72" s="35"/>
      <c r="AJ72" s="35"/>
      <c r="AK72" s="35"/>
      <c r="AL72" s="35">
        <v>0</v>
      </c>
      <c r="AM72" s="35"/>
      <c r="AN72" s="35">
        <v>-1171725.4794892448</v>
      </c>
      <c r="AO72" s="35"/>
      <c r="AP72" s="43">
        <v>-4819865.96</v>
      </c>
      <c r="AQ72" s="35"/>
      <c r="AR72" s="53"/>
      <c r="AS72" s="35"/>
      <c r="AT72" s="35"/>
      <c r="AU72" s="35"/>
      <c r="AV72" s="35"/>
      <c r="AW72" s="35"/>
      <c r="AX72" s="53"/>
      <c r="AY72" s="35"/>
      <c r="AZ72" s="35">
        <v>-1171725.4794892448</v>
      </c>
      <c r="BA72" s="2"/>
      <c r="BB72" s="12"/>
    </row>
    <row r="73" spans="1:54" ht="15.75">
      <c r="A73" s="12"/>
      <c r="B73" s="12"/>
      <c r="C73" s="17" t="s">
        <v>22</v>
      </c>
      <c r="D73" s="12"/>
      <c r="E73" s="17" t="s">
        <v>22</v>
      </c>
      <c r="F73" s="12"/>
      <c r="G73" s="17" t="s">
        <v>22</v>
      </c>
      <c r="H73" s="12"/>
      <c r="I73" s="17" t="s">
        <v>22</v>
      </c>
      <c r="J73" s="12"/>
      <c r="K73" s="17" t="s">
        <v>22</v>
      </c>
      <c r="L73" s="12"/>
      <c r="M73" s="17" t="s">
        <v>22</v>
      </c>
      <c r="N73" s="12"/>
      <c r="O73" s="17" t="s">
        <v>22</v>
      </c>
      <c r="P73" s="12"/>
      <c r="Q73" s="17" t="s">
        <v>22</v>
      </c>
      <c r="R73" s="12"/>
      <c r="S73" s="17" t="s">
        <v>22</v>
      </c>
      <c r="T73" s="12"/>
      <c r="U73" s="17" t="s">
        <v>22</v>
      </c>
      <c r="V73" s="12"/>
      <c r="W73" s="17" t="s">
        <v>22</v>
      </c>
      <c r="X73" s="12"/>
      <c r="Y73" s="17" t="s">
        <v>22</v>
      </c>
      <c r="Z73" s="12"/>
      <c r="AA73" s="12"/>
      <c r="AB73" s="12"/>
      <c r="AC73" s="16"/>
      <c r="AD73" s="17" t="s">
        <v>22</v>
      </c>
      <c r="AE73" s="12"/>
      <c r="AF73" s="17" t="s">
        <v>22</v>
      </c>
      <c r="AG73" s="12"/>
      <c r="AH73" s="17" t="s">
        <v>22</v>
      </c>
      <c r="AI73" s="12"/>
      <c r="AJ73" s="17" t="s">
        <v>22</v>
      </c>
      <c r="AK73" s="12"/>
      <c r="AL73" s="17" t="s">
        <v>22</v>
      </c>
      <c r="AM73" s="12"/>
      <c r="AN73" s="17" t="s">
        <v>22</v>
      </c>
      <c r="AO73" s="12"/>
      <c r="AP73" s="17" t="s">
        <v>22</v>
      </c>
      <c r="AQ73" s="12"/>
      <c r="AR73" s="17" t="s">
        <v>22</v>
      </c>
      <c r="AS73" s="12"/>
      <c r="AT73" s="17" t="s">
        <v>22</v>
      </c>
      <c r="AU73" s="12"/>
      <c r="AV73" s="17" t="s">
        <v>22</v>
      </c>
      <c r="AX73" s="17" t="s">
        <v>22</v>
      </c>
      <c r="AZ73" s="17" t="s">
        <v>22</v>
      </c>
      <c r="BA73" s="2"/>
      <c r="BB73" s="12"/>
    </row>
    <row r="74" spans="1:54" ht="15.75">
      <c r="A74" s="12" t="s">
        <v>109</v>
      </c>
      <c r="B74" s="40" t="s">
        <v>44</v>
      </c>
      <c r="C74" s="12">
        <f>SUM(C46:C72)</f>
        <v>-991867473.07477725</v>
      </c>
      <c r="D74" s="40" t="s">
        <v>44</v>
      </c>
      <c r="E74" s="12">
        <f>SUM(E46:E72)</f>
        <v>-738926254.19000006</v>
      </c>
      <c r="F74" s="40" t="s">
        <v>44</v>
      </c>
      <c r="G74" s="12">
        <f>SUM(G46:G72)</f>
        <v>-73647491.551285803</v>
      </c>
      <c r="H74" s="40" t="s">
        <v>44</v>
      </c>
      <c r="I74" s="12">
        <f>SUM(I46:I72)</f>
        <v>-34457271.089999996</v>
      </c>
      <c r="J74" s="40" t="s">
        <v>44</v>
      </c>
      <c r="K74" s="12">
        <f>SUM(K46:K72)</f>
        <v>-104740519.00283504</v>
      </c>
      <c r="L74" s="40" t="s">
        <v>44</v>
      </c>
      <c r="M74" s="12">
        <f>SUM(M46:M72)</f>
        <v>-13613549.849099549</v>
      </c>
      <c r="N74" s="40" t="s">
        <v>44</v>
      </c>
      <c r="O74" s="12">
        <f>SUM(O46:O72)</f>
        <v>-991646059.07477725</v>
      </c>
      <c r="P74" s="40" t="s">
        <v>44</v>
      </c>
      <c r="Q74" s="12">
        <f>SUM(Q46:Q72)</f>
        <v>-738926254.19000006</v>
      </c>
      <c r="R74" s="40" t="s">
        <v>44</v>
      </c>
      <c r="S74" s="12">
        <f>SUM(S46:S72)</f>
        <v>-73381920.367431581</v>
      </c>
      <c r="T74" s="40" t="s">
        <v>44</v>
      </c>
      <c r="U74" s="12">
        <f>SUM(U46:U72)</f>
        <v>-34447085.050814986</v>
      </c>
      <c r="V74" s="40" t="s">
        <v>44</v>
      </c>
      <c r="W74" s="12">
        <f>SUM(W46:W72)</f>
        <v>-104599567.24271214</v>
      </c>
      <c r="X74" s="40" t="s">
        <v>44</v>
      </c>
      <c r="Y74" s="12">
        <f>SUM(Y46:Y72)</f>
        <v>-13659715.596325988</v>
      </c>
      <c r="Z74" s="12"/>
      <c r="AA74" s="12"/>
      <c r="AB74" s="12" t="s">
        <v>109</v>
      </c>
      <c r="AC74" s="16" t="s">
        <v>44</v>
      </c>
      <c r="AD74" s="12">
        <f>SUM(AD46:AD72)</f>
        <v>-991867473.07477725</v>
      </c>
      <c r="AE74" s="40" t="s">
        <v>44</v>
      </c>
      <c r="AF74" s="12">
        <f>SUM(AF46:AF72)</f>
        <v>-738926254.19000006</v>
      </c>
      <c r="AG74" s="40" t="s">
        <v>44</v>
      </c>
      <c r="AH74" s="12">
        <f>SUM(AH46:AH72)</f>
        <v>-73647491.551285803</v>
      </c>
      <c r="AI74" s="40" t="s">
        <v>44</v>
      </c>
      <c r="AJ74" s="12">
        <f>SUM(AJ46:AJ72)</f>
        <v>-34457271.089999996</v>
      </c>
      <c r="AK74" s="40" t="s">
        <v>44</v>
      </c>
      <c r="AL74" s="12">
        <f>SUM(AL46:AL72)</f>
        <v>-104740519.00283504</v>
      </c>
      <c r="AM74" s="40" t="s">
        <v>44</v>
      </c>
      <c r="AN74" s="12">
        <f>SUM(AN46:AN72)</f>
        <v>-13588900.849099549</v>
      </c>
      <c r="AO74" s="40" t="s">
        <v>44</v>
      </c>
      <c r="AP74" s="12">
        <f>SUM(AP46:AP72)</f>
        <v>-991646059.07477725</v>
      </c>
      <c r="AQ74" s="40" t="s">
        <v>44</v>
      </c>
      <c r="AR74" s="12">
        <f>SUM(AR46:AR72)</f>
        <v>-738926254.19000006</v>
      </c>
      <c r="AS74" s="40" t="s">
        <v>44</v>
      </c>
      <c r="AT74" s="12">
        <f>SUM(AT46:AT72)</f>
        <v>-73381920.367431581</v>
      </c>
      <c r="AU74" s="40" t="s">
        <v>44</v>
      </c>
      <c r="AV74" s="12">
        <f>SUM(AV46:AV72)</f>
        <v>-34447085.050814986</v>
      </c>
      <c r="AW74" s="40" t="s">
        <v>44</v>
      </c>
      <c r="AX74" s="12">
        <f>SUM(AX46:AX72)</f>
        <v>-104599567.24271214</v>
      </c>
      <c r="AY74" s="40" t="s">
        <v>44</v>
      </c>
      <c r="AZ74" s="12">
        <f>SUM(AZ46:AZ72)</f>
        <v>-13635270.596325988</v>
      </c>
      <c r="BA74" s="2"/>
      <c r="BB74" s="12"/>
    </row>
    <row r="75" spans="1:54" ht="15.75">
      <c r="A75" s="17"/>
      <c r="B75" s="12"/>
      <c r="C75" s="17" t="s">
        <v>100</v>
      </c>
      <c r="D75" s="12"/>
      <c r="E75" s="17" t="s">
        <v>100</v>
      </c>
      <c r="F75" s="12"/>
      <c r="G75" s="17" t="s">
        <v>100</v>
      </c>
      <c r="H75" s="12"/>
      <c r="I75" s="17" t="s">
        <v>100</v>
      </c>
      <c r="J75" s="12"/>
      <c r="K75" s="17" t="s">
        <v>100</v>
      </c>
      <c r="L75" s="12"/>
      <c r="M75" s="17" t="s">
        <v>100</v>
      </c>
      <c r="N75" s="12"/>
      <c r="O75" s="17" t="s">
        <v>100</v>
      </c>
      <c r="P75" s="12"/>
      <c r="Q75" s="17" t="s">
        <v>100</v>
      </c>
      <c r="R75" s="12"/>
      <c r="S75" s="17" t="s">
        <v>100</v>
      </c>
      <c r="T75" s="12"/>
      <c r="U75" s="17" t="s">
        <v>100</v>
      </c>
      <c r="V75" s="12"/>
      <c r="W75" s="17" t="s">
        <v>100</v>
      </c>
      <c r="X75" s="12"/>
      <c r="Y75" s="17" t="s">
        <v>100</v>
      </c>
      <c r="Z75" s="12"/>
      <c r="AA75" s="12"/>
      <c r="AB75" s="17"/>
      <c r="AC75" s="16"/>
      <c r="AD75" s="17" t="s">
        <v>100</v>
      </c>
      <c r="AE75" s="12"/>
      <c r="AF75" s="17" t="s">
        <v>100</v>
      </c>
      <c r="AG75" s="12"/>
      <c r="AH75" s="17" t="s">
        <v>100</v>
      </c>
      <c r="AI75" s="12"/>
      <c r="AJ75" s="17" t="s">
        <v>100</v>
      </c>
      <c r="AK75" s="12"/>
      <c r="AL75" s="17" t="s">
        <v>100</v>
      </c>
      <c r="AM75" s="12"/>
      <c r="AN75" s="17" t="s">
        <v>100</v>
      </c>
      <c r="AO75" s="12"/>
      <c r="AP75" s="17" t="s">
        <v>100</v>
      </c>
      <c r="AQ75" s="12"/>
      <c r="AR75" s="17" t="s">
        <v>100</v>
      </c>
      <c r="AS75" s="12"/>
      <c r="AT75" s="17" t="s">
        <v>100</v>
      </c>
      <c r="AU75" s="12"/>
      <c r="AV75" s="17" t="s">
        <v>100</v>
      </c>
      <c r="AX75" s="17" t="s">
        <v>100</v>
      </c>
      <c r="AZ75" s="17" t="s">
        <v>100</v>
      </c>
      <c r="BB75" s="12"/>
    </row>
    <row r="76" spans="1:54" ht="15.75">
      <c r="A76" s="12" t="s">
        <v>111</v>
      </c>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30" t="s">
        <v>111</v>
      </c>
      <c r="AC76" s="77"/>
      <c r="AD76" s="30"/>
      <c r="AE76" s="30"/>
      <c r="AF76" s="30"/>
      <c r="AG76" s="30"/>
      <c r="AH76" s="30"/>
      <c r="AI76" s="30"/>
      <c r="AJ76" s="30"/>
      <c r="AK76" s="30"/>
      <c r="AL76" s="30"/>
      <c r="AM76" s="30"/>
      <c r="AN76" s="30"/>
      <c r="AO76" s="30"/>
      <c r="AP76" s="30"/>
      <c r="AQ76" s="30"/>
      <c r="AR76" s="30"/>
      <c r="AS76" s="30"/>
      <c r="AT76" s="30"/>
      <c r="AU76" s="30"/>
      <c r="AV76" s="30"/>
      <c r="BB76" s="12"/>
    </row>
    <row r="77" spans="1:54" ht="15.75">
      <c r="A77" s="30" t="s">
        <v>112</v>
      </c>
      <c r="B77" s="30"/>
      <c r="C77" s="12"/>
      <c r="D77" s="12"/>
      <c r="E77" s="12"/>
      <c r="F77" s="12"/>
      <c r="G77" s="12"/>
      <c r="H77" s="12"/>
      <c r="I77" s="12"/>
      <c r="J77" s="12"/>
      <c r="K77" s="12"/>
      <c r="L77" s="12"/>
      <c r="M77" s="12"/>
      <c r="N77" s="12"/>
      <c r="O77" s="6"/>
      <c r="P77" s="12"/>
      <c r="Q77" s="12"/>
      <c r="R77" s="12"/>
      <c r="S77" s="12"/>
      <c r="T77" s="12"/>
      <c r="U77" s="12"/>
      <c r="V77" s="12"/>
      <c r="W77" s="12"/>
      <c r="X77" s="12"/>
      <c r="Y77" s="12"/>
      <c r="Z77" s="12"/>
      <c r="AA77" s="12"/>
      <c r="AB77" s="12" t="s">
        <v>112</v>
      </c>
      <c r="AC77" s="16"/>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B77" s="12"/>
    </row>
    <row r="78" spans="1:54" ht="15.75">
      <c r="A78" s="30" t="s">
        <v>22</v>
      </c>
      <c r="B78" s="30"/>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30" t="s">
        <v>22</v>
      </c>
      <c r="AC78" s="77"/>
      <c r="AD78" s="12"/>
      <c r="AE78" s="12"/>
      <c r="AF78" s="12"/>
      <c r="AG78" s="12"/>
      <c r="AH78" s="12"/>
      <c r="AI78" s="12"/>
      <c r="AJ78" s="12"/>
      <c r="AK78" s="12"/>
      <c r="AL78" s="12"/>
      <c r="AM78" s="12"/>
      <c r="AN78" s="12"/>
      <c r="AO78" s="12"/>
      <c r="AP78" s="12"/>
      <c r="AQ78" s="12"/>
      <c r="AR78" s="12"/>
      <c r="AS78" s="12"/>
      <c r="AT78" s="12"/>
      <c r="AU78" s="12"/>
      <c r="AV78" s="12"/>
      <c r="BB78" s="12"/>
    </row>
    <row r="79" spans="1:54" ht="15.75">
      <c r="A79" s="12" t="s">
        <v>275</v>
      </c>
      <c r="B79" s="12"/>
      <c r="C79" s="43">
        <v>-4980000</v>
      </c>
      <c r="D79" s="12"/>
      <c r="E79" s="12"/>
      <c r="F79" s="12"/>
      <c r="G79" s="12"/>
      <c r="H79" s="12"/>
      <c r="I79" s="12"/>
      <c r="J79" s="12"/>
      <c r="K79" s="12"/>
      <c r="L79" s="12"/>
      <c r="M79" s="35">
        <v>-1208243.9011433059</v>
      </c>
      <c r="N79" s="12"/>
      <c r="O79" s="43">
        <v>-4980000</v>
      </c>
      <c r="P79" s="12"/>
      <c r="Q79" s="12"/>
      <c r="R79" s="12"/>
      <c r="S79" s="12"/>
      <c r="T79" s="12"/>
      <c r="U79" s="12"/>
      <c r="V79" s="12"/>
      <c r="W79" s="12"/>
      <c r="X79" s="12"/>
      <c r="Y79" s="35">
        <v>-1210654.59834</v>
      </c>
      <c r="Z79" s="12"/>
      <c r="AA79" s="12"/>
      <c r="AB79" s="12" t="s">
        <v>275</v>
      </c>
      <c r="AC79" s="12"/>
      <c r="AD79" s="43">
        <v>-4980000</v>
      </c>
      <c r="AE79" s="12"/>
      <c r="AF79" s="12"/>
      <c r="AG79" s="12"/>
      <c r="AH79" s="12"/>
      <c r="AI79" s="12"/>
      <c r="AJ79" s="12"/>
      <c r="AK79" s="12"/>
      <c r="AL79" s="12"/>
      <c r="AM79" s="12"/>
      <c r="AN79" s="35">
        <v>-1210654.59834</v>
      </c>
      <c r="AO79" s="12"/>
      <c r="AP79" s="43">
        <v>-4980000</v>
      </c>
      <c r="AQ79" s="12"/>
      <c r="AR79" s="12"/>
      <c r="AS79" s="12"/>
      <c r="AT79" s="12"/>
      <c r="AU79" s="12"/>
      <c r="AV79" s="12"/>
      <c r="AZ79" s="35">
        <v>-1210654.59834</v>
      </c>
      <c r="BB79" s="12"/>
    </row>
    <row r="80" spans="1:54" ht="15.75">
      <c r="A80" s="12" t="s">
        <v>274</v>
      </c>
      <c r="B80" s="12"/>
      <c r="C80" s="43">
        <v>10000000</v>
      </c>
      <c r="D80" s="12"/>
      <c r="E80" s="21"/>
      <c r="F80" s="12"/>
      <c r="G80" s="12"/>
      <c r="H80" s="12"/>
      <c r="I80" s="12"/>
      <c r="J80" s="12"/>
      <c r="K80" s="21"/>
      <c r="L80" s="12"/>
      <c r="M80" s="35">
        <v>2433444.0988566941</v>
      </c>
      <c r="N80" s="12"/>
      <c r="O80" s="43">
        <v>10000000</v>
      </c>
      <c r="P80" s="12"/>
      <c r="Q80" s="21"/>
      <c r="R80" s="12"/>
      <c r="S80" s="12"/>
      <c r="T80" s="12"/>
      <c r="U80" s="12"/>
      <c r="V80" s="12"/>
      <c r="W80" s="21"/>
      <c r="X80" s="12"/>
      <c r="Y80" s="35">
        <v>2431033.33</v>
      </c>
      <c r="Z80" s="40"/>
      <c r="AA80" s="12"/>
      <c r="AB80" s="12" t="s">
        <v>274</v>
      </c>
      <c r="AC80" s="12"/>
      <c r="AD80" s="43">
        <v>10000000</v>
      </c>
      <c r="AE80" s="12"/>
      <c r="AF80" s="21"/>
      <c r="AG80" s="12"/>
      <c r="AH80" s="12"/>
      <c r="AI80" s="12"/>
      <c r="AJ80" s="12"/>
      <c r="AK80" s="12"/>
      <c r="AL80" s="21"/>
      <c r="AM80" s="12"/>
      <c r="AN80" s="35">
        <v>2431033.33</v>
      </c>
      <c r="AO80" s="12"/>
      <c r="AP80" s="43">
        <v>10000000</v>
      </c>
      <c r="AQ80" s="12"/>
      <c r="AR80" s="17"/>
      <c r="AS80" s="12"/>
      <c r="AT80" s="17"/>
      <c r="AU80" s="12"/>
      <c r="AV80" s="17"/>
      <c r="AZ80" s="35">
        <v>2431033.33</v>
      </c>
      <c r="BB80" s="12"/>
    </row>
    <row r="81" spans="1:54" ht="15.75">
      <c r="A81" s="12"/>
      <c r="B81" s="40"/>
      <c r="C81" s="12"/>
      <c r="D81" s="40"/>
      <c r="E81" s="12"/>
      <c r="F81" s="40"/>
      <c r="G81" s="40"/>
      <c r="H81" s="40"/>
      <c r="I81" s="40"/>
      <c r="J81" s="40"/>
      <c r="K81" s="12"/>
      <c r="L81" s="40"/>
      <c r="M81" s="12"/>
      <c r="N81" s="40"/>
      <c r="O81" s="12"/>
      <c r="P81" s="40"/>
      <c r="Q81" s="12"/>
      <c r="R81" s="40"/>
      <c r="S81" s="40"/>
      <c r="T81" s="40"/>
      <c r="U81" s="40"/>
      <c r="V81" s="40"/>
      <c r="W81" s="12"/>
      <c r="X81" s="40"/>
      <c r="Y81" s="12"/>
      <c r="Z81" s="12"/>
      <c r="AA81" s="12"/>
      <c r="AB81" s="12"/>
      <c r="AC81" s="54"/>
      <c r="AD81" s="12"/>
      <c r="AE81" s="40"/>
      <c r="AF81" s="12"/>
      <c r="AG81" s="40"/>
      <c r="AH81" s="12"/>
      <c r="AI81" s="40"/>
      <c r="AJ81" s="12"/>
      <c r="AK81" s="40"/>
      <c r="AL81" s="12"/>
      <c r="AM81" s="40"/>
      <c r="AN81" s="12"/>
      <c r="AO81" s="40"/>
      <c r="AP81" s="12"/>
      <c r="AQ81" s="40"/>
      <c r="AR81" s="12"/>
      <c r="AS81" s="40"/>
      <c r="AT81" s="12"/>
      <c r="AU81" s="40"/>
      <c r="AV81" s="12"/>
      <c r="BB81" s="12"/>
    </row>
    <row r="82" spans="1:54" ht="15.75">
      <c r="A82" s="12"/>
      <c r="B82" s="12"/>
      <c r="C82" s="17"/>
      <c r="D82" s="12"/>
      <c r="E82" s="17"/>
      <c r="F82" s="12"/>
      <c r="G82" s="12"/>
      <c r="H82" s="12"/>
      <c r="I82" s="12"/>
      <c r="J82" s="12"/>
      <c r="K82" s="17"/>
      <c r="L82" s="12"/>
      <c r="M82" s="17"/>
      <c r="N82" s="12"/>
      <c r="O82" s="17"/>
      <c r="P82" s="12"/>
      <c r="Q82" s="17"/>
      <c r="R82" s="12"/>
      <c r="S82" s="12"/>
      <c r="T82" s="12"/>
      <c r="U82" s="12"/>
      <c r="V82" s="12"/>
      <c r="W82" s="17"/>
      <c r="X82" s="12"/>
      <c r="Y82" s="17"/>
      <c r="Z82" s="12"/>
      <c r="AA82" s="12"/>
      <c r="AB82" s="12"/>
      <c r="AC82" s="16"/>
      <c r="AD82" s="17"/>
      <c r="AE82" s="12"/>
      <c r="AF82" s="17"/>
      <c r="AG82" s="12"/>
      <c r="AH82" s="17"/>
      <c r="AI82" s="12"/>
      <c r="AJ82" s="17"/>
      <c r="AK82" s="12"/>
      <c r="AL82" s="17"/>
      <c r="AM82" s="12"/>
      <c r="AN82" s="17"/>
      <c r="AO82" s="12"/>
      <c r="AP82" s="17"/>
      <c r="AQ82" s="12"/>
      <c r="AR82" s="17"/>
      <c r="AS82" s="12"/>
      <c r="AT82" s="17"/>
      <c r="AU82" s="12"/>
      <c r="AV82" s="17"/>
      <c r="BB82" s="12"/>
    </row>
    <row r="83" spans="1:54" ht="15.75">
      <c r="A83" s="12"/>
      <c r="B83" s="12"/>
      <c r="C83" s="17" t="s">
        <v>22</v>
      </c>
      <c r="D83" s="12"/>
      <c r="E83" s="17" t="s">
        <v>22</v>
      </c>
      <c r="F83" s="12"/>
      <c r="G83" s="17" t="s">
        <v>22</v>
      </c>
      <c r="H83" s="12"/>
      <c r="I83" s="17" t="s">
        <v>22</v>
      </c>
      <c r="J83" s="12"/>
      <c r="K83" s="17" t="s">
        <v>22</v>
      </c>
      <c r="L83" s="12"/>
      <c r="M83" s="17" t="s">
        <v>22</v>
      </c>
      <c r="N83" s="12"/>
      <c r="O83" s="17" t="s">
        <v>22</v>
      </c>
      <c r="P83" s="12"/>
      <c r="Q83" s="17" t="s">
        <v>22</v>
      </c>
      <c r="R83" s="12"/>
      <c r="S83" s="17" t="s">
        <v>22</v>
      </c>
      <c r="T83" s="12"/>
      <c r="U83" s="17" t="s">
        <v>22</v>
      </c>
      <c r="V83" s="12"/>
      <c r="W83" s="17" t="s">
        <v>22</v>
      </c>
      <c r="X83" s="12"/>
      <c r="Y83" s="17" t="s">
        <v>22</v>
      </c>
      <c r="Z83" s="12"/>
      <c r="AA83" s="12"/>
      <c r="AB83" s="12"/>
      <c r="AC83" s="16"/>
      <c r="AD83" s="17" t="s">
        <v>22</v>
      </c>
      <c r="AE83" s="12"/>
      <c r="AF83" s="17" t="s">
        <v>22</v>
      </c>
      <c r="AG83" s="12"/>
      <c r="AH83" s="17" t="s">
        <v>22</v>
      </c>
      <c r="AI83" s="12"/>
      <c r="AJ83" s="17" t="s">
        <v>22</v>
      </c>
      <c r="AK83" s="12"/>
      <c r="AL83" s="17" t="s">
        <v>22</v>
      </c>
      <c r="AM83" s="12"/>
      <c r="AN83" s="17" t="s">
        <v>22</v>
      </c>
      <c r="AO83" s="12"/>
      <c r="AP83" s="17" t="s">
        <v>22</v>
      </c>
      <c r="AQ83" s="12"/>
      <c r="AR83" s="17" t="s">
        <v>22</v>
      </c>
      <c r="AS83" s="12"/>
      <c r="AT83" s="17" t="s">
        <v>22</v>
      </c>
      <c r="AU83" s="12"/>
      <c r="AV83" s="17" t="s">
        <v>22</v>
      </c>
      <c r="AX83" s="17" t="s">
        <v>22</v>
      </c>
      <c r="AZ83" s="17" t="s">
        <v>22</v>
      </c>
      <c r="BB83" s="12"/>
    </row>
    <row r="84" spans="1:54" ht="15.75">
      <c r="A84" s="12" t="s">
        <v>113</v>
      </c>
      <c r="B84" s="40" t="s">
        <v>44</v>
      </c>
      <c r="C84" s="12">
        <f>SUM(C78:C82)</f>
        <v>5020000</v>
      </c>
      <c r="D84" s="40" t="s">
        <v>44</v>
      </c>
      <c r="E84" s="12">
        <f>SUM(E78:E82)</f>
        <v>0</v>
      </c>
      <c r="F84" s="40" t="s">
        <v>44</v>
      </c>
      <c r="G84" s="12">
        <f>SUM(G78:G82)</f>
        <v>0</v>
      </c>
      <c r="H84" s="40" t="s">
        <v>44</v>
      </c>
      <c r="I84" s="12">
        <f>SUM(I78:I82)</f>
        <v>0</v>
      </c>
      <c r="J84" s="40" t="s">
        <v>44</v>
      </c>
      <c r="K84" s="12">
        <f>SUM(K78:K82)</f>
        <v>0</v>
      </c>
      <c r="L84" s="40" t="s">
        <v>44</v>
      </c>
      <c r="M84" s="12">
        <f>SUM(M78:M82)</f>
        <v>1225200.1977133881</v>
      </c>
      <c r="N84" s="40" t="s">
        <v>44</v>
      </c>
      <c r="O84" s="12">
        <f>SUM(O78:O82)</f>
        <v>5020000</v>
      </c>
      <c r="P84" s="40" t="s">
        <v>44</v>
      </c>
      <c r="Q84" s="12">
        <f>SUM(Q78:Q82)</f>
        <v>0</v>
      </c>
      <c r="R84" s="40" t="s">
        <v>44</v>
      </c>
      <c r="S84" s="12">
        <f>SUM(S78:S82)</f>
        <v>0</v>
      </c>
      <c r="T84" s="40" t="s">
        <v>44</v>
      </c>
      <c r="U84" s="12">
        <f>SUM(U78:U82)</f>
        <v>0</v>
      </c>
      <c r="V84" s="40" t="s">
        <v>44</v>
      </c>
      <c r="W84" s="12">
        <f>SUM(W78:W82)</f>
        <v>0</v>
      </c>
      <c r="X84" s="40" t="s">
        <v>44</v>
      </c>
      <c r="Y84" s="12">
        <f>SUM(Y78:Y82)</f>
        <v>1220378.73166</v>
      </c>
      <c r="Z84" s="12"/>
      <c r="AA84" s="12"/>
      <c r="AB84" s="12" t="s">
        <v>113</v>
      </c>
      <c r="AC84" s="16" t="s">
        <v>44</v>
      </c>
      <c r="AD84" s="12">
        <f>SUM(AD78:AD82)</f>
        <v>5020000</v>
      </c>
      <c r="AE84" s="40" t="s">
        <v>44</v>
      </c>
      <c r="AF84" s="12">
        <f>SUM(AF78:AF82)</f>
        <v>0</v>
      </c>
      <c r="AG84" s="40" t="s">
        <v>44</v>
      </c>
      <c r="AH84" s="12">
        <f>SUM(AH78:AH82)</f>
        <v>0</v>
      </c>
      <c r="AI84" s="40" t="s">
        <v>44</v>
      </c>
      <c r="AJ84" s="12">
        <f>SUM(AJ78:AJ82)</f>
        <v>0</v>
      </c>
      <c r="AK84" s="40" t="s">
        <v>44</v>
      </c>
      <c r="AL84" s="12">
        <f>SUM(AL78:AL82)</f>
        <v>0</v>
      </c>
      <c r="AM84" s="40" t="s">
        <v>44</v>
      </c>
      <c r="AN84" s="12">
        <f>SUM(AN78:AN82)</f>
        <v>1220378.73166</v>
      </c>
      <c r="AO84" s="40" t="s">
        <v>44</v>
      </c>
      <c r="AP84" s="12">
        <f>SUM(AP78:AP82)</f>
        <v>5020000</v>
      </c>
      <c r="AQ84" s="40" t="s">
        <v>44</v>
      </c>
      <c r="AR84" s="12">
        <f>SUM(AR78:AR82)</f>
        <v>0</v>
      </c>
      <c r="AS84" s="40" t="s">
        <v>44</v>
      </c>
      <c r="AT84" s="12">
        <f>SUM(AT78:AT82)</f>
        <v>0</v>
      </c>
      <c r="AU84" s="40" t="s">
        <v>44</v>
      </c>
      <c r="AV84" s="12">
        <f>SUM(AV78:AV82)</f>
        <v>0</v>
      </c>
      <c r="AW84" s="40" t="s">
        <v>44</v>
      </c>
      <c r="AX84" s="12">
        <f>SUM(AX78:AX82)</f>
        <v>0</v>
      </c>
      <c r="AY84" s="40" t="s">
        <v>44</v>
      </c>
      <c r="AZ84" s="12">
        <f>SUM(AZ78:AZ82)</f>
        <v>1220378.73166</v>
      </c>
      <c r="BB84" s="12"/>
    </row>
    <row r="85" spans="1:54" ht="15.75">
      <c r="A85" s="12"/>
      <c r="B85" s="12"/>
      <c r="C85" s="17" t="s">
        <v>100</v>
      </c>
      <c r="D85" s="12"/>
      <c r="E85" s="17" t="s">
        <v>100</v>
      </c>
      <c r="F85" s="12"/>
      <c r="G85" s="17" t="s">
        <v>100</v>
      </c>
      <c r="H85" s="12"/>
      <c r="I85" s="17" t="s">
        <v>100</v>
      </c>
      <c r="J85" s="12"/>
      <c r="K85" s="17" t="s">
        <v>100</v>
      </c>
      <c r="L85" s="12"/>
      <c r="M85" s="17" t="s">
        <v>100</v>
      </c>
      <c r="N85" s="12"/>
      <c r="O85" s="17" t="s">
        <v>100</v>
      </c>
      <c r="P85" s="12"/>
      <c r="Q85" s="17" t="s">
        <v>100</v>
      </c>
      <c r="R85" s="12"/>
      <c r="S85" s="17" t="s">
        <v>100</v>
      </c>
      <c r="T85" s="12"/>
      <c r="U85" s="17" t="s">
        <v>100</v>
      </c>
      <c r="V85" s="12"/>
      <c r="W85" s="17" t="s">
        <v>100</v>
      </c>
      <c r="X85" s="12"/>
      <c r="Y85" s="17" t="s">
        <v>100</v>
      </c>
      <c r="Z85" s="12"/>
      <c r="AA85" s="12"/>
      <c r="AB85" s="12"/>
      <c r="AC85" s="16"/>
      <c r="AD85" s="17" t="s">
        <v>100</v>
      </c>
      <c r="AE85" s="12"/>
      <c r="AF85" s="17" t="s">
        <v>100</v>
      </c>
      <c r="AG85" s="12"/>
      <c r="AH85" s="17" t="s">
        <v>100</v>
      </c>
      <c r="AI85" s="12"/>
      <c r="AJ85" s="17" t="s">
        <v>100</v>
      </c>
      <c r="AK85" s="12"/>
      <c r="AL85" s="17" t="s">
        <v>100</v>
      </c>
      <c r="AM85" s="12"/>
      <c r="AN85" s="17" t="s">
        <v>100</v>
      </c>
      <c r="AO85" s="12"/>
      <c r="AP85" s="17" t="s">
        <v>100</v>
      </c>
      <c r="AQ85" s="12"/>
      <c r="AR85" s="17" t="s">
        <v>100</v>
      </c>
      <c r="AS85" s="12"/>
      <c r="AT85" s="17" t="s">
        <v>100</v>
      </c>
      <c r="AU85" s="12"/>
      <c r="AV85" s="17" t="s">
        <v>100</v>
      </c>
      <c r="AX85" s="17" t="s">
        <v>100</v>
      </c>
      <c r="AZ85" s="17" t="s">
        <v>100</v>
      </c>
      <c r="BB85" s="12"/>
    </row>
    <row r="86" spans="1:54" ht="15.7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6"/>
      <c r="AD86" s="12"/>
      <c r="AE86" s="12"/>
      <c r="AF86" s="12"/>
      <c r="AG86" s="12"/>
      <c r="AH86" s="12"/>
      <c r="AI86" s="12"/>
      <c r="AJ86" s="12"/>
      <c r="AK86" s="12"/>
      <c r="AL86" s="12"/>
      <c r="AM86" s="12"/>
      <c r="AN86" s="12"/>
      <c r="AO86" s="12"/>
      <c r="AP86" s="12"/>
      <c r="AQ86" s="12"/>
      <c r="AR86" s="12"/>
      <c r="AS86" s="12"/>
      <c r="AT86" s="12"/>
      <c r="AU86" s="12"/>
      <c r="AV86" s="12"/>
      <c r="BB86" s="12"/>
    </row>
    <row r="87" spans="1:54" ht="15.75">
      <c r="B87" s="12"/>
      <c r="C87" s="12"/>
      <c r="D87" s="12"/>
      <c r="E87" s="12"/>
      <c r="F87" s="12"/>
      <c r="G87" s="12"/>
      <c r="H87" s="12"/>
      <c r="I87" s="12"/>
      <c r="J87" s="12"/>
      <c r="K87" s="12"/>
      <c r="L87" s="12"/>
      <c r="M87" s="16"/>
      <c r="N87" s="12"/>
      <c r="O87" s="12"/>
      <c r="P87" s="12"/>
      <c r="Q87" s="12"/>
      <c r="R87" s="12"/>
      <c r="S87" s="12"/>
      <c r="T87" s="12"/>
      <c r="U87" s="12"/>
      <c r="V87" s="12"/>
      <c r="W87" s="12"/>
      <c r="X87" s="12"/>
      <c r="Y87" s="12"/>
      <c r="Z87" s="12"/>
      <c r="AA87" s="12"/>
      <c r="AB87" s="12"/>
      <c r="AC87" s="16"/>
      <c r="AD87" s="12"/>
      <c r="AE87" s="12"/>
      <c r="AF87" s="12"/>
      <c r="AG87" s="12"/>
      <c r="AH87" s="12"/>
      <c r="AI87" s="12"/>
      <c r="AJ87" s="12"/>
      <c r="AK87" s="12"/>
      <c r="AL87" s="12"/>
      <c r="AM87" s="12"/>
      <c r="AN87" s="12"/>
      <c r="AO87" s="12"/>
      <c r="AP87" s="12"/>
      <c r="AQ87" s="12"/>
      <c r="AR87" s="12"/>
      <c r="AS87" s="12"/>
      <c r="AT87" s="12"/>
      <c r="AU87" s="12"/>
      <c r="AV87" s="12"/>
      <c r="BB87" s="12"/>
    </row>
    <row r="88" spans="1:54" ht="15.75">
      <c r="A88" s="24" t="s">
        <v>115</v>
      </c>
      <c r="B88" s="12"/>
      <c r="C88" s="12"/>
      <c r="D88" s="12"/>
      <c r="E88" s="12"/>
      <c r="F88" s="12"/>
      <c r="G88" s="12"/>
      <c r="H88" s="12"/>
      <c r="I88" s="12"/>
      <c r="J88" s="12"/>
      <c r="K88" s="12"/>
      <c r="L88" s="12"/>
      <c r="M88" s="16"/>
      <c r="N88" s="12"/>
      <c r="O88" s="12"/>
      <c r="P88" s="12"/>
      <c r="Q88" s="12"/>
      <c r="R88" s="12"/>
      <c r="S88" s="12"/>
      <c r="T88" s="12"/>
      <c r="U88" s="12"/>
      <c r="V88" s="12"/>
      <c r="W88" s="12"/>
      <c r="X88" s="12"/>
      <c r="Y88" s="12"/>
      <c r="Z88" s="12"/>
      <c r="AA88" s="12"/>
      <c r="AB88" s="24" t="s">
        <v>115</v>
      </c>
      <c r="AC88" s="16"/>
      <c r="AD88" s="12"/>
      <c r="AE88" s="12"/>
      <c r="AF88" s="12"/>
      <c r="AG88" s="12"/>
      <c r="AH88" s="12"/>
      <c r="AI88" s="12"/>
      <c r="AJ88" s="12"/>
      <c r="AK88" s="12"/>
      <c r="AL88" s="12"/>
      <c r="AM88" s="12"/>
      <c r="AN88" s="16"/>
      <c r="AO88" s="12"/>
      <c r="AP88" s="12"/>
      <c r="AQ88" s="12"/>
      <c r="AR88" s="12"/>
      <c r="AS88" s="12"/>
      <c r="AT88" s="12"/>
      <c r="AU88" s="12"/>
      <c r="AV88" s="16"/>
      <c r="BB88" s="12"/>
    </row>
    <row r="89" spans="1:54" ht="15.75">
      <c r="A89" s="24" t="s">
        <v>269</v>
      </c>
      <c r="B89" s="83"/>
      <c r="C89" s="83"/>
      <c r="D89" s="83"/>
      <c r="E89" s="83"/>
      <c r="F89" s="14"/>
      <c r="G89" s="14"/>
      <c r="H89" s="14"/>
      <c r="I89" s="14"/>
      <c r="J89" s="14"/>
      <c r="K89" s="14"/>
      <c r="L89" s="14"/>
      <c r="M89" s="14"/>
      <c r="N89" s="14"/>
      <c r="O89" s="14"/>
      <c r="P89" s="12"/>
      <c r="Q89" s="12"/>
      <c r="R89" s="12"/>
      <c r="S89" s="12"/>
      <c r="T89" s="12"/>
      <c r="U89" s="12"/>
      <c r="V89" s="12"/>
      <c r="W89" s="12"/>
      <c r="X89" s="12"/>
      <c r="Y89" s="12"/>
      <c r="Z89" s="14"/>
      <c r="AA89" s="12"/>
      <c r="AB89" s="24" t="s">
        <v>269</v>
      </c>
      <c r="AC89" s="16"/>
      <c r="AD89" s="12"/>
      <c r="AE89" s="12"/>
      <c r="AF89" s="12"/>
      <c r="AG89" s="12"/>
      <c r="AH89" s="12"/>
      <c r="AI89" s="12"/>
      <c r="AJ89" s="12"/>
      <c r="AK89" s="12"/>
      <c r="AL89" s="12"/>
      <c r="AM89" s="12"/>
      <c r="AN89" s="16"/>
      <c r="AO89" s="12"/>
      <c r="AP89" s="12"/>
      <c r="AQ89" s="12"/>
      <c r="AR89" s="12"/>
      <c r="AS89" s="12"/>
      <c r="AT89" s="12"/>
      <c r="AU89" s="12"/>
      <c r="AV89" s="16"/>
      <c r="BB89" s="12"/>
    </row>
    <row r="90" spans="1:54" ht="15.75">
      <c r="A90" s="24" t="s">
        <v>116</v>
      </c>
      <c r="P90" s="14"/>
      <c r="Q90" s="14"/>
      <c r="R90" s="14"/>
      <c r="S90" s="14"/>
      <c r="T90" s="14"/>
      <c r="U90" s="14"/>
      <c r="V90" s="14"/>
      <c r="W90" s="14"/>
      <c r="X90" s="14"/>
      <c r="Y90" s="14"/>
      <c r="AA90" s="12"/>
      <c r="AB90" s="24" t="s">
        <v>116</v>
      </c>
      <c r="AC90" s="16"/>
      <c r="AD90" s="14"/>
      <c r="AE90" s="14"/>
      <c r="AF90" s="14"/>
      <c r="AG90" s="14"/>
      <c r="AH90" s="14"/>
      <c r="AI90" s="14"/>
      <c r="AJ90" s="14"/>
      <c r="AK90" s="14"/>
      <c r="AL90" s="14"/>
      <c r="AM90" s="14"/>
      <c r="AN90" s="14"/>
      <c r="AO90" s="14"/>
      <c r="AP90" s="14"/>
      <c r="AQ90" s="14"/>
      <c r="AR90" s="14"/>
      <c r="AS90" s="14"/>
      <c r="AT90" s="14"/>
      <c r="AU90" s="14"/>
      <c r="AV90" s="14"/>
      <c r="BB90" s="12"/>
    </row>
    <row r="91" spans="1:54" ht="18">
      <c r="O91" s="78"/>
      <c r="P91" s="78"/>
      <c r="Q91" s="78"/>
      <c r="R91" s="78"/>
      <c r="S91" s="78"/>
      <c r="T91" s="78"/>
      <c r="U91" s="78"/>
      <c r="V91" s="78"/>
      <c r="W91" s="78"/>
      <c r="X91" s="78"/>
      <c r="Y91" s="78"/>
      <c r="AA91" s="12"/>
      <c r="AB91" s="24"/>
      <c r="BB91" s="12"/>
    </row>
    <row r="92" spans="1:54" ht="15.75">
      <c r="AA92" s="12"/>
      <c r="BB92" s="12"/>
    </row>
    <row r="93" spans="1:54" ht="15.75">
      <c r="AA93" s="12"/>
      <c r="BB93" s="12"/>
    </row>
    <row r="94" spans="1:54" ht="15.75">
      <c r="AA94" s="12"/>
      <c r="BB94" s="12"/>
    </row>
    <row r="95" spans="1:54" ht="15.75">
      <c r="AA95" s="12"/>
      <c r="BB95" s="12"/>
    </row>
    <row r="96" spans="1:54" ht="15.7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6"/>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row>
  </sheetData>
  <mergeCells count="8">
    <mergeCell ref="A6:X6"/>
    <mergeCell ref="AB6:AY6"/>
    <mergeCell ref="A3:W3"/>
    <mergeCell ref="AB3:AY3"/>
    <mergeCell ref="A4:W4"/>
    <mergeCell ref="AB4:AY4"/>
    <mergeCell ref="A5:W5"/>
    <mergeCell ref="AB5:AY5"/>
  </mergeCells>
  <printOptions horizontalCentered="1"/>
  <pageMargins left="0.45" right="0.45" top="0.5" bottom="0.5" header="0.3" footer="0.3"/>
  <pageSetup scale="40" orientation="landscape" blackAndWhite="1"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85272-8BA8-48DA-B411-0420C27FDBF7}">
  <sheetPr codeName="Sheet8">
    <tabColor rgb="FF99FF99"/>
    <pageSetUpPr fitToPage="1"/>
  </sheetPr>
  <dimension ref="B3:Z63"/>
  <sheetViews>
    <sheetView zoomScale="70" zoomScaleNormal="70" workbookViewId="0"/>
  </sheetViews>
  <sheetFormatPr defaultColWidth="8.85546875" defaultRowHeight="15"/>
  <cols>
    <col min="1" max="1" width="8.85546875" style="25"/>
    <col min="2" max="2" width="30" style="25" customWidth="1"/>
    <col min="3" max="3" width="2.5703125" style="25" customWidth="1"/>
    <col min="4" max="4" width="20" style="25" customWidth="1"/>
    <col min="5" max="5" width="2.5703125" style="25" customWidth="1"/>
    <col min="6" max="6" width="19.42578125" style="25" customWidth="1"/>
    <col min="7" max="7" width="2.5703125" style="25" customWidth="1"/>
    <col min="8" max="8" width="18.42578125" style="25" customWidth="1"/>
    <col min="9" max="9" width="2.5703125" style="25" customWidth="1"/>
    <col min="10" max="10" width="19" style="25" customWidth="1"/>
    <col min="11" max="11" width="2.5703125" style="25" customWidth="1"/>
    <col min="12" max="12" width="19.140625" style="25" customWidth="1"/>
    <col min="13" max="13" width="2.5703125" style="25" customWidth="1"/>
    <col min="14" max="14" width="13" style="25" customWidth="1"/>
    <col min="15" max="15" width="2.5703125" style="25" customWidth="1"/>
    <col min="16" max="16" width="13" style="25" customWidth="1"/>
    <col min="17" max="17" width="2.5703125" style="25" customWidth="1"/>
    <col min="18" max="18" width="13" style="25" customWidth="1"/>
    <col min="19" max="19" width="2.5703125" style="25" customWidth="1"/>
    <col min="20" max="20" width="13" style="25" customWidth="1"/>
    <col min="21" max="21" width="2.5703125" style="25" customWidth="1"/>
    <col min="22" max="22" width="13" style="25" customWidth="1"/>
    <col min="23" max="23" width="2.5703125" style="25" customWidth="1"/>
    <col min="24" max="24" width="13" style="25" customWidth="1"/>
    <col min="25" max="25" width="2.5703125" style="25" customWidth="1"/>
    <col min="26" max="26" width="13" style="25" customWidth="1"/>
    <col min="27" max="16384" width="8.85546875" style="25"/>
  </cols>
  <sheetData>
    <row r="3" spans="2:26" s="33" customFormat="1" ht="15.75">
      <c r="B3" s="8"/>
      <c r="C3" s="8"/>
      <c r="D3" s="8"/>
      <c r="E3" s="8"/>
      <c r="F3" s="8"/>
      <c r="G3" s="8"/>
      <c r="H3" s="8"/>
      <c r="I3" s="8"/>
      <c r="J3" s="9"/>
      <c r="K3" s="9"/>
      <c r="L3" s="9"/>
      <c r="M3" s="10" t="s">
        <v>155</v>
      </c>
      <c r="N3" s="11"/>
      <c r="O3" s="8"/>
      <c r="P3" s="8"/>
      <c r="Q3" s="8"/>
      <c r="R3" s="8"/>
      <c r="S3" s="8"/>
      <c r="T3" s="8"/>
      <c r="U3" s="8"/>
      <c r="V3" s="8"/>
      <c r="W3" s="8"/>
      <c r="X3" s="8"/>
      <c r="Y3" s="8"/>
      <c r="Z3" s="72" t="s">
        <v>156</v>
      </c>
    </row>
    <row r="4" spans="2:26" s="33" customFormat="1" ht="15.75">
      <c r="B4" s="8"/>
      <c r="C4" s="8"/>
      <c r="D4" s="8"/>
      <c r="E4" s="8"/>
      <c r="F4" s="8"/>
      <c r="G4" s="8"/>
      <c r="H4" s="8"/>
      <c r="I4" s="8"/>
      <c r="J4" s="9"/>
      <c r="K4" s="9"/>
      <c r="L4" s="9"/>
      <c r="M4" s="10" t="s">
        <v>157</v>
      </c>
      <c r="N4" s="11"/>
      <c r="O4" s="8"/>
      <c r="P4" s="8"/>
      <c r="Q4" s="8"/>
      <c r="R4" s="8"/>
      <c r="S4" s="8"/>
      <c r="T4" s="8"/>
      <c r="U4" s="8"/>
      <c r="V4" s="8"/>
      <c r="W4" s="8"/>
      <c r="X4" s="8"/>
      <c r="Y4" s="8"/>
      <c r="Z4" s="8"/>
    </row>
    <row r="5" spans="2:26" s="33" customFormat="1" ht="15.75">
      <c r="B5" s="8"/>
      <c r="C5" s="9"/>
      <c r="D5" s="9"/>
      <c r="E5" s="9"/>
      <c r="F5" s="9"/>
      <c r="G5" s="9"/>
      <c r="H5" s="9"/>
      <c r="I5" s="9"/>
      <c r="J5" s="9"/>
      <c r="K5" s="9"/>
      <c r="L5" s="87" t="s">
        <v>158</v>
      </c>
      <c r="M5" s="87"/>
      <c r="N5" s="87"/>
      <c r="O5" s="9"/>
      <c r="P5" s="9"/>
      <c r="Q5" s="9"/>
      <c r="R5" s="9"/>
      <c r="S5" s="9"/>
      <c r="T5" s="9"/>
      <c r="U5" s="9"/>
      <c r="V5" s="9"/>
      <c r="W5" s="9"/>
      <c r="X5" s="9"/>
      <c r="Y5" s="9"/>
      <c r="Z5" s="9"/>
    </row>
    <row r="6" spans="2:26" s="33" customFormat="1" ht="15.75">
      <c r="B6" s="13"/>
      <c r="C6" s="9"/>
      <c r="D6" s="9"/>
      <c r="E6" s="9"/>
      <c r="F6" s="9"/>
      <c r="G6" s="9"/>
      <c r="H6" s="86" t="str">
        <f>+'1'!B4</f>
        <v>April 2022 Filed with Weather Normalization and ROE Trigger Revenues</v>
      </c>
      <c r="I6" s="86"/>
      <c r="J6" s="86"/>
      <c r="K6" s="86"/>
      <c r="L6" s="86"/>
      <c r="M6" s="86"/>
      <c r="N6" s="86"/>
      <c r="O6" s="86"/>
      <c r="P6" s="86"/>
      <c r="Q6" s="86"/>
      <c r="R6" s="86"/>
      <c r="S6" s="9"/>
      <c r="T6" s="9"/>
      <c r="U6" s="9"/>
      <c r="V6" s="9"/>
      <c r="W6" s="9"/>
      <c r="X6" s="9"/>
      <c r="Y6" s="9"/>
      <c r="Z6" s="9"/>
    </row>
    <row r="7" spans="2:26" ht="15.75">
      <c r="B7" s="30"/>
      <c r="C7" s="12"/>
      <c r="D7" s="12"/>
      <c r="E7" s="12"/>
      <c r="F7" s="12"/>
      <c r="G7" s="12"/>
      <c r="H7" s="12"/>
      <c r="I7" s="12"/>
      <c r="J7" s="30"/>
      <c r="K7" s="30"/>
      <c r="L7" s="16" t="str">
        <f>IF($A$2="M","MONTHLY","")</f>
        <v/>
      </c>
      <c r="M7" s="30"/>
      <c r="N7" s="30"/>
      <c r="O7" s="12"/>
      <c r="P7" s="12"/>
      <c r="Q7" s="12"/>
      <c r="R7" s="12"/>
      <c r="S7" s="12"/>
      <c r="T7" s="12"/>
      <c r="U7" s="12"/>
      <c r="V7" s="12"/>
      <c r="W7" s="12"/>
      <c r="X7" s="12"/>
      <c r="Y7" s="12"/>
      <c r="Z7" s="12"/>
    </row>
    <row r="8" spans="2:26" ht="15.75">
      <c r="B8" s="12"/>
      <c r="C8" s="12"/>
      <c r="D8" s="12"/>
      <c r="E8" s="12"/>
      <c r="F8" s="12"/>
      <c r="G8" s="12"/>
      <c r="H8" s="12"/>
      <c r="I8" s="12"/>
      <c r="J8" s="12"/>
      <c r="K8" s="12"/>
      <c r="L8" s="12"/>
      <c r="M8" s="12"/>
      <c r="N8" s="12"/>
      <c r="O8" s="12"/>
      <c r="P8" s="12"/>
      <c r="Q8" s="12"/>
      <c r="R8" s="12"/>
      <c r="S8" s="12"/>
      <c r="T8" s="12"/>
      <c r="U8" s="12"/>
      <c r="V8" s="12"/>
      <c r="W8" s="12"/>
      <c r="X8" s="12"/>
      <c r="Y8" s="12"/>
      <c r="Z8" s="12"/>
    </row>
    <row r="9" spans="2:26" ht="15.75">
      <c r="B9" s="12"/>
      <c r="C9" s="12"/>
      <c r="D9" s="12"/>
      <c r="E9" s="12"/>
      <c r="F9" s="12"/>
      <c r="G9" s="12"/>
      <c r="H9" s="12"/>
      <c r="I9" s="12"/>
      <c r="J9" s="12"/>
      <c r="K9" s="12"/>
      <c r="L9" s="12"/>
      <c r="M9" s="12"/>
      <c r="N9" s="12"/>
      <c r="O9" s="12"/>
      <c r="P9" s="12"/>
      <c r="Q9" s="12"/>
      <c r="R9" s="12"/>
      <c r="S9" s="12"/>
      <c r="T9" s="12"/>
      <c r="U9" s="12"/>
      <c r="V9" s="12"/>
      <c r="W9" s="12"/>
      <c r="X9" s="12"/>
      <c r="Y9" s="12"/>
      <c r="Z9" s="12"/>
    </row>
    <row r="10" spans="2:26" ht="16.5" thickBot="1">
      <c r="B10" s="12"/>
      <c r="C10" s="12"/>
      <c r="D10" s="12"/>
      <c r="E10" s="12"/>
      <c r="F10" s="12"/>
      <c r="G10" s="12"/>
      <c r="H10" s="12"/>
      <c r="I10" s="12"/>
      <c r="J10" s="30"/>
      <c r="K10" s="30"/>
      <c r="L10" s="30"/>
      <c r="M10" s="30"/>
      <c r="N10" s="30"/>
      <c r="O10" s="12"/>
      <c r="P10" s="14" t="s">
        <v>159</v>
      </c>
      <c r="Q10" s="14"/>
      <c r="R10" s="14"/>
      <c r="S10" s="12"/>
      <c r="T10" s="14" t="s">
        <v>160</v>
      </c>
      <c r="U10" s="14"/>
      <c r="V10" s="14"/>
      <c r="W10" s="12"/>
      <c r="X10" s="14" t="s">
        <v>161</v>
      </c>
      <c r="Y10" s="14"/>
      <c r="Z10" s="14"/>
    </row>
    <row r="11" spans="2:26" ht="16.5" thickBot="1">
      <c r="B11" s="12"/>
      <c r="C11" s="12"/>
      <c r="D11" s="12"/>
      <c r="E11" s="12"/>
      <c r="F11" s="12"/>
      <c r="G11" s="12"/>
      <c r="H11" s="14" t="s">
        <v>2</v>
      </c>
      <c r="I11" s="14"/>
      <c r="J11" s="14"/>
      <c r="K11" s="12"/>
      <c r="L11" s="12"/>
      <c r="M11" s="12"/>
      <c r="N11" s="12"/>
      <c r="O11" s="12"/>
      <c r="P11" s="15"/>
      <c r="Q11" s="15"/>
      <c r="R11" s="15"/>
      <c r="S11" s="12"/>
      <c r="T11" s="15"/>
      <c r="U11" s="15"/>
      <c r="V11" s="15"/>
      <c r="W11" s="12"/>
      <c r="X11" s="15"/>
      <c r="Y11" s="15"/>
      <c r="Z11" s="15"/>
    </row>
    <row r="12" spans="2:26" ht="15.75">
      <c r="B12" s="12"/>
      <c r="C12" s="12"/>
      <c r="D12" s="16" t="s">
        <v>162</v>
      </c>
      <c r="E12" s="12"/>
      <c r="F12" s="16" t="s">
        <v>163</v>
      </c>
      <c r="G12" s="12"/>
      <c r="H12" s="15"/>
      <c r="I12" s="15"/>
      <c r="J12" s="15"/>
      <c r="K12" s="12"/>
      <c r="L12" s="16" t="s">
        <v>41</v>
      </c>
      <c r="M12" s="12"/>
      <c r="N12" s="16" t="s">
        <v>164</v>
      </c>
      <c r="O12" s="12"/>
      <c r="P12" s="16" t="s">
        <v>23</v>
      </c>
      <c r="Q12" s="12"/>
      <c r="R12" s="16" t="s">
        <v>165</v>
      </c>
      <c r="S12" s="12"/>
      <c r="T12" s="16" t="s">
        <v>23</v>
      </c>
      <c r="U12" s="12"/>
      <c r="V12" s="16" t="s">
        <v>165</v>
      </c>
      <c r="W12" s="12"/>
      <c r="X12" s="16" t="s">
        <v>23</v>
      </c>
      <c r="Y12" s="12"/>
      <c r="Z12" s="16" t="s">
        <v>165</v>
      </c>
    </row>
    <row r="13" spans="2:26" ht="15.75">
      <c r="B13" s="16" t="s">
        <v>24</v>
      </c>
      <c r="C13" s="12"/>
      <c r="D13" s="16" t="s">
        <v>40</v>
      </c>
      <c r="E13" s="12"/>
      <c r="F13" s="16" t="s">
        <v>40</v>
      </c>
      <c r="G13" s="12"/>
      <c r="H13" s="16" t="s">
        <v>166</v>
      </c>
      <c r="I13" s="12"/>
      <c r="J13" s="16" t="s">
        <v>167</v>
      </c>
      <c r="K13" s="12"/>
      <c r="L13" s="16" t="s">
        <v>163</v>
      </c>
      <c r="M13" s="12"/>
      <c r="N13" s="16" t="s">
        <v>168</v>
      </c>
      <c r="O13" s="12"/>
      <c r="P13" s="16" t="s">
        <v>168</v>
      </c>
      <c r="Q13" s="12"/>
      <c r="R13" s="16" t="s">
        <v>168</v>
      </c>
      <c r="S13" s="12"/>
      <c r="T13" s="16" t="s">
        <v>168</v>
      </c>
      <c r="U13" s="12"/>
      <c r="V13" s="16" t="s">
        <v>168</v>
      </c>
      <c r="W13" s="12"/>
      <c r="X13" s="16" t="s">
        <v>168</v>
      </c>
      <c r="Y13" s="12"/>
      <c r="Z13" s="16" t="s">
        <v>168</v>
      </c>
    </row>
    <row r="14" spans="2:26" ht="15.75">
      <c r="B14" s="17" t="s">
        <v>22</v>
      </c>
      <c r="C14" s="12"/>
      <c r="D14" s="17" t="s">
        <v>22</v>
      </c>
      <c r="E14" s="12"/>
      <c r="F14" s="17" t="s">
        <v>22</v>
      </c>
      <c r="G14" s="12"/>
      <c r="H14" s="17" t="s">
        <v>22</v>
      </c>
      <c r="I14" s="12"/>
      <c r="J14" s="17" t="s">
        <v>22</v>
      </c>
      <c r="K14" s="12"/>
      <c r="L14" s="17" t="s">
        <v>22</v>
      </c>
      <c r="M14" s="12"/>
      <c r="N14" s="17" t="s">
        <v>22</v>
      </c>
      <c r="O14" s="12"/>
      <c r="P14" s="17" t="s">
        <v>22</v>
      </c>
      <c r="Q14" s="12"/>
      <c r="R14" s="17" t="s">
        <v>22</v>
      </c>
      <c r="S14" s="12"/>
      <c r="T14" s="17" t="s">
        <v>22</v>
      </c>
      <c r="U14" s="12"/>
      <c r="V14" s="17" t="s">
        <v>22</v>
      </c>
      <c r="W14" s="12"/>
      <c r="X14" s="17" t="s">
        <v>22</v>
      </c>
      <c r="Y14" s="12"/>
      <c r="Z14" s="17" t="s">
        <v>22</v>
      </c>
    </row>
    <row r="15" spans="2:26" ht="15.75">
      <c r="B15" s="12" t="s">
        <v>169</v>
      </c>
      <c r="C15" s="18" t="s">
        <v>44</v>
      </c>
      <c r="D15" s="12">
        <v>2883857068.6115384</v>
      </c>
      <c r="E15" s="18" t="s">
        <v>44</v>
      </c>
      <c r="F15" s="12">
        <f>+D15</f>
        <v>2883857068.6115384</v>
      </c>
      <c r="G15" s="18" t="s">
        <v>44</v>
      </c>
      <c r="H15" s="36">
        <v>-195</v>
      </c>
      <c r="I15" s="18" t="s">
        <v>44</v>
      </c>
      <c r="J15" s="36">
        <v>-514093544.4506309</v>
      </c>
      <c r="K15" s="18" t="s">
        <v>44</v>
      </c>
      <c r="L15" s="12">
        <v>2421967442.0246668</v>
      </c>
      <c r="M15" s="12"/>
      <c r="N15" s="19">
        <f>L15/$L$27*100</f>
        <v>33.877334917343845</v>
      </c>
      <c r="O15" s="19"/>
      <c r="P15" s="19">
        <v>4.29</v>
      </c>
      <c r="Q15" s="19"/>
      <c r="R15" s="19">
        <f>ROUND(N15*P15/100,2)</f>
        <v>1.45</v>
      </c>
      <c r="S15" s="19"/>
      <c r="T15" s="19">
        <v>4.29</v>
      </c>
      <c r="U15" s="19"/>
      <c r="V15" s="19">
        <f>N15*T15/100</f>
        <v>1.4533376679540511</v>
      </c>
      <c r="W15" s="19"/>
      <c r="X15" s="19">
        <v>4.29</v>
      </c>
      <c r="Y15" s="19"/>
      <c r="Z15" s="19">
        <f>ROUND(N15*X15/100,2)</f>
        <v>1.45</v>
      </c>
    </row>
    <row r="16" spans="2:26" ht="15.75">
      <c r="B16" s="12"/>
      <c r="C16" s="12"/>
      <c r="D16" s="12"/>
      <c r="E16" s="12"/>
      <c r="F16" s="12"/>
      <c r="G16" s="12"/>
      <c r="H16" s="12"/>
      <c r="I16" s="12"/>
      <c r="J16" s="12"/>
      <c r="K16" s="12"/>
      <c r="L16" s="12"/>
      <c r="M16" s="12"/>
      <c r="N16" s="19"/>
      <c r="O16" s="19"/>
      <c r="P16" s="19"/>
      <c r="Q16" s="19"/>
      <c r="R16" s="19"/>
      <c r="S16" s="19"/>
      <c r="T16" s="19"/>
      <c r="U16" s="19"/>
      <c r="V16" s="19"/>
      <c r="W16" s="19"/>
      <c r="X16" s="19"/>
      <c r="Y16" s="19"/>
      <c r="Z16" s="19"/>
    </row>
    <row r="17" spans="2:26" ht="15.75">
      <c r="B17" s="12" t="s">
        <v>170</v>
      </c>
      <c r="C17" s="12"/>
      <c r="D17" s="12">
        <v>413250670.56461537</v>
      </c>
      <c r="E17" s="5"/>
      <c r="F17" s="12">
        <f>+D17</f>
        <v>413250670.56461537</v>
      </c>
      <c r="G17" s="12"/>
      <c r="H17" s="12">
        <v>-53441801.613327816</v>
      </c>
      <c r="I17" s="5"/>
      <c r="J17" s="36">
        <v>-64141673.559210598</v>
      </c>
      <c r="K17" s="5"/>
      <c r="L17" s="12">
        <v>302180522.46082878</v>
      </c>
      <c r="M17" s="12"/>
      <c r="N17" s="19">
        <f>L17/$L$27*100</f>
        <v>4.2267582079244068</v>
      </c>
      <c r="O17" s="19"/>
      <c r="P17" s="19">
        <v>0.58441558483534617</v>
      </c>
      <c r="Q17" s="19"/>
      <c r="R17" s="19">
        <f>ROUND(N17*P17/100,2)</f>
        <v>0.02</v>
      </c>
      <c r="S17" s="19"/>
      <c r="T17" s="19">
        <v>0.58441558483534617</v>
      </c>
      <c r="U17" s="19"/>
      <c r="V17" s="19">
        <f>N17*T17/100</f>
        <v>2.4701833700417418E-2</v>
      </c>
      <c r="W17" s="19"/>
      <c r="X17" s="19">
        <v>0.58441558483534617</v>
      </c>
      <c r="Y17" s="19"/>
      <c r="Z17" s="19">
        <f>ROUND(N17*X17/100,2)</f>
        <v>0.02</v>
      </c>
    </row>
    <row r="18" spans="2:26" ht="15.75">
      <c r="B18" s="12"/>
      <c r="C18" s="12"/>
      <c r="D18" s="12"/>
      <c r="E18" s="12"/>
      <c r="F18" s="12"/>
      <c r="G18" s="12"/>
      <c r="H18" s="12"/>
      <c r="I18" s="12"/>
      <c r="J18" s="12"/>
      <c r="K18" s="12"/>
      <c r="L18" s="12"/>
      <c r="M18" s="12"/>
      <c r="N18" s="19"/>
      <c r="O18" s="19"/>
      <c r="P18" s="19"/>
      <c r="Q18" s="19"/>
      <c r="R18" s="19"/>
      <c r="S18" s="19"/>
      <c r="T18" s="19"/>
      <c r="U18" s="19"/>
      <c r="V18" s="19"/>
      <c r="W18" s="19"/>
      <c r="X18" s="19"/>
      <c r="Y18" s="19"/>
      <c r="Z18" s="19"/>
    </row>
    <row r="19" spans="2:26" ht="15.75">
      <c r="B19" s="12" t="s">
        <v>171</v>
      </c>
      <c r="C19" s="12"/>
      <c r="D19" s="12">
        <v>104699177.57615386</v>
      </c>
      <c r="E19" s="12"/>
      <c r="F19" s="12">
        <f>+D19</f>
        <v>104699177.57615386</v>
      </c>
      <c r="G19" s="12"/>
      <c r="H19" s="6">
        <v>0</v>
      </c>
      <c r="I19" s="12"/>
      <c r="J19" s="51">
        <v>-18664307.584073588</v>
      </c>
      <c r="K19" s="12"/>
      <c r="L19" s="12">
        <v>86034869.992080271</v>
      </c>
      <c r="M19" s="12"/>
      <c r="N19" s="19">
        <f>L19/$L$27*100</f>
        <v>1.2034150644301496</v>
      </c>
      <c r="O19" s="19"/>
      <c r="P19" s="19">
        <v>2.39</v>
      </c>
      <c r="Q19" s="19"/>
      <c r="R19" s="19">
        <f>ROUND(N19*P19/100,2)</f>
        <v>0.03</v>
      </c>
      <c r="S19" s="19"/>
      <c r="T19" s="19">
        <v>2.39</v>
      </c>
      <c r="U19" s="19"/>
      <c r="V19" s="19">
        <f>N19*T19/100</f>
        <v>2.8761620039880576E-2</v>
      </c>
      <c r="W19" s="19"/>
      <c r="X19" s="19">
        <v>2.39</v>
      </c>
      <c r="Y19" s="19"/>
      <c r="Z19" s="19">
        <f>ROUND(N19*X19/100,2)</f>
        <v>0.03</v>
      </c>
    </row>
    <row r="20" spans="2:26" ht="15.75">
      <c r="B20" s="12"/>
      <c r="C20" s="12"/>
      <c r="D20" s="12"/>
      <c r="E20" s="12"/>
      <c r="F20" s="12"/>
      <c r="G20" s="12"/>
      <c r="H20" s="12"/>
      <c r="I20" s="12"/>
      <c r="J20" s="12"/>
      <c r="K20" s="12"/>
      <c r="L20" s="12"/>
      <c r="M20" s="12"/>
      <c r="N20" s="19"/>
      <c r="O20" s="19"/>
      <c r="P20" s="19"/>
      <c r="Q20" s="19"/>
      <c r="R20" s="19"/>
      <c r="S20" s="19"/>
      <c r="T20" s="19"/>
      <c r="U20" s="19"/>
      <c r="V20" s="19"/>
      <c r="W20" s="19"/>
      <c r="X20" s="19"/>
      <c r="Y20" s="19"/>
      <c r="Z20" s="19"/>
    </row>
    <row r="21" spans="2:26" ht="15.75">
      <c r="B21" s="12" t="s">
        <v>172</v>
      </c>
      <c r="C21" s="12"/>
      <c r="D21" s="12">
        <v>3951373261.7746134</v>
      </c>
      <c r="E21" s="12"/>
      <c r="F21" s="12">
        <f>+D21</f>
        <v>3951373261.7746134</v>
      </c>
      <c r="G21" s="12"/>
      <c r="H21" s="12">
        <v>11746374.263514647</v>
      </c>
      <c r="I21" s="12"/>
      <c r="J21" s="36">
        <v>-706489368.23133969</v>
      </c>
      <c r="K21" s="12"/>
      <c r="L21" s="12">
        <v>3197912827.8742776</v>
      </c>
      <c r="M21" s="12"/>
      <c r="N21" s="19">
        <f>100-SUM(N15:N19)-SUM(N23:N25)</f>
        <v>44.730891929662739</v>
      </c>
      <c r="O21" s="19"/>
      <c r="P21" s="19">
        <v>9.25</v>
      </c>
      <c r="Q21" s="19"/>
      <c r="R21" s="19">
        <f>ROUND(N21*P21/100,2)</f>
        <v>4.1399999999999997</v>
      </c>
      <c r="S21" s="19"/>
      <c r="T21" s="19">
        <v>10.199999999999999</v>
      </c>
      <c r="U21" s="19"/>
      <c r="V21" s="19">
        <f>N21*T21/100</f>
        <v>4.562550976825599</v>
      </c>
      <c r="W21" s="19"/>
      <c r="X21" s="19">
        <v>11.25</v>
      </c>
      <c r="Y21" s="19"/>
      <c r="Z21" s="19">
        <f>ROUND(N21*X21/100,2)</f>
        <v>5.03</v>
      </c>
    </row>
    <row r="22" spans="2:26" ht="15.75">
      <c r="B22" s="12"/>
      <c r="C22" s="12"/>
      <c r="D22" s="12"/>
      <c r="E22" s="12"/>
      <c r="F22" s="12"/>
      <c r="G22" s="12"/>
      <c r="H22" s="12"/>
      <c r="I22" s="12"/>
      <c r="J22" s="12"/>
      <c r="K22" s="12"/>
      <c r="L22" s="12"/>
      <c r="M22" s="12"/>
      <c r="N22" s="19"/>
      <c r="O22" s="19"/>
      <c r="P22" s="19"/>
      <c r="Q22" s="19"/>
      <c r="R22" s="19"/>
      <c r="S22" s="19"/>
      <c r="T22" s="19"/>
      <c r="U22" s="19"/>
      <c r="V22" s="19"/>
      <c r="W22" s="19"/>
      <c r="X22" s="19"/>
      <c r="Y22" s="19"/>
      <c r="Z22" s="19"/>
    </row>
    <row r="23" spans="2:26" ht="15.75">
      <c r="B23" s="12" t="s">
        <v>173</v>
      </c>
      <c r="C23" s="12"/>
      <c r="D23" s="12">
        <v>1155308984.0484614</v>
      </c>
      <c r="E23" s="12"/>
      <c r="F23" s="12">
        <f>+D23</f>
        <v>1155308984.0484614</v>
      </c>
      <c r="G23" s="12"/>
      <c r="H23" s="12">
        <v>-17189475.397664387</v>
      </c>
      <c r="I23" s="12"/>
      <c r="J23" s="36">
        <v>-202888055.74850357</v>
      </c>
      <c r="K23" s="12"/>
      <c r="L23" s="12">
        <v>935231452.90229356</v>
      </c>
      <c r="M23" s="12"/>
      <c r="N23" s="19">
        <f>L23/$L$27*100</f>
        <v>13.081575171266238</v>
      </c>
      <c r="O23" s="19"/>
      <c r="P23" s="7">
        <v>0</v>
      </c>
      <c r="Q23" s="6"/>
      <c r="R23" s="19">
        <f>ROUND(N23*P23/100,2)</f>
        <v>0</v>
      </c>
      <c r="S23" s="6"/>
      <c r="T23" s="71">
        <v>0</v>
      </c>
      <c r="U23" s="6"/>
      <c r="V23" s="19">
        <f>N23*T23/100</f>
        <v>0</v>
      </c>
      <c r="W23" s="6"/>
      <c r="X23" s="7">
        <v>0</v>
      </c>
      <c r="Y23" s="6"/>
      <c r="Z23" s="19">
        <f>ROUND(N23*X23/100,2)</f>
        <v>0</v>
      </c>
    </row>
    <row r="24" spans="2:26" ht="15.75">
      <c r="B24" s="12"/>
      <c r="C24" s="12"/>
      <c r="D24" s="12"/>
      <c r="E24" s="12"/>
      <c r="F24" s="12"/>
      <c r="G24" s="12"/>
      <c r="H24" s="12"/>
      <c r="I24" s="12"/>
      <c r="J24" s="12"/>
      <c r="K24" s="12"/>
      <c r="L24" s="12"/>
      <c r="M24" s="12"/>
      <c r="N24" s="19"/>
      <c r="O24" s="19"/>
      <c r="P24" s="19"/>
      <c r="Q24" s="19"/>
      <c r="R24" s="19"/>
      <c r="S24" s="19"/>
      <c r="T24" s="19"/>
      <c r="U24" s="19"/>
      <c r="V24" s="19"/>
      <c r="W24" s="19"/>
      <c r="X24" s="19"/>
      <c r="Y24" s="19"/>
      <c r="Z24" s="19"/>
    </row>
    <row r="25" spans="2:26" ht="15.75">
      <c r="B25" s="12" t="s">
        <v>174</v>
      </c>
      <c r="C25" s="12"/>
      <c r="D25" s="12">
        <v>250568015.41230768</v>
      </c>
      <c r="E25" s="12"/>
      <c r="F25" s="12">
        <f>+D25</f>
        <v>250568015.41230768</v>
      </c>
      <c r="G25" s="12"/>
      <c r="H25" s="12">
        <v>-919.0023076923078</v>
      </c>
      <c r="I25" s="12"/>
      <c r="J25" s="36">
        <v>-44667603.567782089</v>
      </c>
      <c r="K25" s="12"/>
      <c r="L25" s="12">
        <v>205899492.84221792</v>
      </c>
      <c r="M25" s="12"/>
      <c r="N25" s="19">
        <f>L25/$L$27*100</f>
        <v>2.8800247093726279</v>
      </c>
      <c r="O25" s="19"/>
      <c r="P25" s="19">
        <v>6.78</v>
      </c>
      <c r="Q25" s="19"/>
      <c r="R25" s="19">
        <f>ROUND(N25*P25/100,2)</f>
        <v>0.2</v>
      </c>
      <c r="S25" s="19"/>
      <c r="T25" s="19">
        <v>7.29</v>
      </c>
      <c r="U25" s="19"/>
      <c r="V25" s="19">
        <f>N25*T25/100</f>
        <v>0.20995380131326458</v>
      </c>
      <c r="W25" s="19"/>
      <c r="X25" s="19">
        <v>7.86</v>
      </c>
      <c r="Y25" s="19"/>
      <c r="Z25" s="19">
        <f>ROUND(N25*X25/100,2)</f>
        <v>0.23</v>
      </c>
    </row>
    <row r="26" spans="2:26" ht="15.75">
      <c r="B26" s="12"/>
      <c r="C26" s="12"/>
      <c r="D26" s="17" t="s">
        <v>22</v>
      </c>
      <c r="E26" s="12"/>
      <c r="F26" s="17" t="s">
        <v>22</v>
      </c>
      <c r="G26" s="12"/>
      <c r="H26" s="17" t="s">
        <v>22</v>
      </c>
      <c r="I26" s="12"/>
      <c r="J26" s="17" t="s">
        <v>22</v>
      </c>
      <c r="K26" s="12"/>
      <c r="L26" s="17" t="s">
        <v>22</v>
      </c>
      <c r="M26" s="12"/>
      <c r="N26" s="70" t="s">
        <v>22</v>
      </c>
      <c r="O26" s="19"/>
      <c r="P26" s="19"/>
      <c r="Q26" s="19"/>
      <c r="R26" s="20" t="s">
        <v>22</v>
      </c>
      <c r="S26" s="19"/>
      <c r="T26" s="19"/>
      <c r="U26" s="19"/>
      <c r="V26" s="20" t="s">
        <v>22</v>
      </c>
      <c r="W26" s="19"/>
      <c r="X26" s="19"/>
      <c r="Y26" s="19"/>
      <c r="Z26" s="20" t="s">
        <v>22</v>
      </c>
    </row>
    <row r="27" spans="2:26" ht="15.75">
      <c r="B27" s="12" t="s">
        <v>175</v>
      </c>
      <c r="C27" s="18" t="s">
        <v>44</v>
      </c>
      <c r="D27" s="12">
        <v>8759057177.98769</v>
      </c>
      <c r="E27" s="18" t="s">
        <v>44</v>
      </c>
      <c r="F27" s="12">
        <f>SUM(F15:F25)</f>
        <v>8759057177.98769</v>
      </c>
      <c r="G27" s="18" t="s">
        <v>44</v>
      </c>
      <c r="H27" s="12">
        <f>SUM(H15:H25)</f>
        <v>-58886016.749785252</v>
      </c>
      <c r="I27" s="18" t="s">
        <v>44</v>
      </c>
      <c r="J27" s="12">
        <f>SUM(J15:J25)</f>
        <v>-1550944553.1415403</v>
      </c>
      <c r="K27" s="18" t="s">
        <v>44</v>
      </c>
      <c r="L27" s="12">
        <f>SUM(L15:L25)</f>
        <v>7149226608.096365</v>
      </c>
      <c r="M27" s="12"/>
      <c r="N27" s="19">
        <f>SUM(N15:N25)</f>
        <v>100.00000000000001</v>
      </c>
      <c r="O27" s="19"/>
      <c r="P27" s="19"/>
      <c r="Q27" s="19"/>
      <c r="R27" s="19">
        <f>SUM(R15:R25)</f>
        <v>5.84</v>
      </c>
      <c r="S27" s="19"/>
      <c r="T27" s="19"/>
      <c r="U27" s="19"/>
      <c r="V27" s="19">
        <f>SUM(V15:V25)</f>
        <v>6.2793058998332123</v>
      </c>
      <c r="W27" s="19"/>
      <c r="X27" s="19"/>
      <c r="Y27" s="19"/>
      <c r="Z27" s="19">
        <f>SUM(Z15:Z25)</f>
        <v>6.7600000000000007</v>
      </c>
    </row>
    <row r="28" spans="2:26" ht="15.75">
      <c r="B28" s="12"/>
      <c r="C28" s="12"/>
      <c r="D28" s="21" t="s">
        <v>100</v>
      </c>
      <c r="E28" s="12"/>
      <c r="F28" s="21" t="s">
        <v>100</v>
      </c>
      <c r="G28" s="12"/>
      <c r="H28" s="21" t="s">
        <v>100</v>
      </c>
      <c r="I28" s="12"/>
      <c r="J28" s="21" t="s">
        <v>100</v>
      </c>
      <c r="K28" s="12"/>
      <c r="L28" s="21" t="s">
        <v>100</v>
      </c>
      <c r="M28" s="12"/>
      <c r="N28" s="22" t="s">
        <v>100</v>
      </c>
      <c r="O28" s="19"/>
      <c r="P28" s="19"/>
      <c r="Q28" s="19"/>
      <c r="R28" s="22" t="s">
        <v>100</v>
      </c>
      <c r="S28" s="19"/>
      <c r="T28" s="19"/>
      <c r="U28" s="19"/>
      <c r="V28" s="22" t="s">
        <v>100</v>
      </c>
      <c r="W28" s="19"/>
      <c r="X28" s="19"/>
      <c r="Y28" s="19"/>
      <c r="Z28" s="22" t="s">
        <v>100</v>
      </c>
    </row>
    <row r="29" spans="2:26" ht="15.75">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2:26" ht="15.75">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2:26" ht="15.75">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2:26" ht="15.75">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2:26" ht="15.75">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2:26" ht="15.75">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2:26" ht="15.75">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2:26" ht="16.5" thickBot="1">
      <c r="B36" s="12"/>
      <c r="C36" s="12"/>
      <c r="D36" s="12"/>
      <c r="E36" s="12"/>
      <c r="F36" s="12"/>
      <c r="G36" s="12"/>
      <c r="H36" s="12"/>
      <c r="I36" s="12"/>
      <c r="J36" s="12"/>
      <c r="K36" s="12"/>
      <c r="L36" s="12"/>
      <c r="M36" s="12"/>
      <c r="N36" s="23"/>
      <c r="O36" s="12"/>
      <c r="P36" s="14" t="s">
        <v>159</v>
      </c>
      <c r="Q36" s="14"/>
      <c r="R36" s="14"/>
      <c r="S36" s="12"/>
      <c r="T36" s="14" t="s">
        <v>160</v>
      </c>
      <c r="U36" s="14"/>
      <c r="V36" s="14"/>
      <c r="W36" s="12"/>
      <c r="X36" s="14" t="s">
        <v>161</v>
      </c>
      <c r="Y36" s="14"/>
      <c r="Z36" s="14"/>
    </row>
    <row r="37" spans="2:26" ht="16.5" thickBot="1">
      <c r="B37" s="12"/>
      <c r="C37" s="12"/>
      <c r="D37" s="12"/>
      <c r="E37" s="12"/>
      <c r="F37" s="12"/>
      <c r="G37" s="12"/>
      <c r="H37" s="14" t="s">
        <v>2</v>
      </c>
      <c r="I37" s="14"/>
      <c r="J37" s="14"/>
      <c r="K37" s="12"/>
      <c r="L37" s="6"/>
      <c r="M37" s="12"/>
      <c r="N37" s="12"/>
      <c r="O37" s="12"/>
      <c r="P37" s="15"/>
      <c r="Q37" s="15"/>
      <c r="R37" s="15"/>
      <c r="S37" s="12"/>
      <c r="T37" s="15"/>
      <c r="U37" s="15"/>
      <c r="V37" s="15"/>
      <c r="W37" s="12"/>
      <c r="X37" s="15"/>
      <c r="Y37" s="15"/>
      <c r="Z37" s="15"/>
    </row>
    <row r="38" spans="2:26" ht="15.75">
      <c r="B38" s="12"/>
      <c r="C38" s="12"/>
      <c r="D38" s="16" t="s">
        <v>162</v>
      </c>
      <c r="E38" s="12"/>
      <c r="F38" s="16" t="s">
        <v>163</v>
      </c>
      <c r="G38" s="12"/>
      <c r="H38" s="15"/>
      <c r="I38" s="15"/>
      <c r="J38" s="15"/>
      <c r="K38" s="12"/>
      <c r="L38" s="16" t="s">
        <v>41</v>
      </c>
      <c r="M38" s="12"/>
      <c r="N38" s="16" t="s">
        <v>164</v>
      </c>
      <c r="O38" s="12"/>
      <c r="P38" s="16" t="s">
        <v>23</v>
      </c>
      <c r="Q38" s="12"/>
      <c r="R38" s="12" t="s">
        <v>165</v>
      </c>
      <c r="S38" s="12"/>
      <c r="T38" s="16" t="s">
        <v>23</v>
      </c>
      <c r="U38" s="12"/>
      <c r="V38" s="12" t="s">
        <v>165</v>
      </c>
      <c r="W38" s="12"/>
      <c r="X38" s="16" t="s">
        <v>23</v>
      </c>
      <c r="Y38" s="12"/>
      <c r="Z38" s="12" t="s">
        <v>165</v>
      </c>
    </row>
    <row r="39" spans="2:26" ht="15.75">
      <c r="B39" s="16" t="s">
        <v>176</v>
      </c>
      <c r="C39" s="12"/>
      <c r="D39" s="16" t="s">
        <v>40</v>
      </c>
      <c r="E39" s="12"/>
      <c r="F39" s="16" t="s">
        <v>40</v>
      </c>
      <c r="G39" s="12"/>
      <c r="H39" s="16" t="s">
        <v>166</v>
      </c>
      <c r="I39" s="12"/>
      <c r="J39" s="16" t="s">
        <v>167</v>
      </c>
      <c r="K39" s="12"/>
      <c r="L39" s="16" t="s">
        <v>163</v>
      </c>
      <c r="M39" s="12"/>
      <c r="N39" s="16" t="s">
        <v>168</v>
      </c>
      <c r="O39" s="12"/>
      <c r="P39" s="16" t="s">
        <v>168</v>
      </c>
      <c r="Q39" s="12"/>
      <c r="R39" s="16" t="s">
        <v>168</v>
      </c>
      <c r="S39" s="12"/>
      <c r="T39" s="16" t="s">
        <v>168</v>
      </c>
      <c r="U39" s="12"/>
      <c r="V39" s="16" t="s">
        <v>168</v>
      </c>
      <c r="W39" s="12"/>
      <c r="X39" s="16" t="s">
        <v>168</v>
      </c>
      <c r="Y39" s="12"/>
      <c r="Z39" s="16" t="s">
        <v>168</v>
      </c>
    </row>
    <row r="40" spans="2:26" ht="15.75">
      <c r="B40" s="17" t="s">
        <v>22</v>
      </c>
      <c r="C40" s="12"/>
      <c r="D40" s="17" t="s">
        <v>22</v>
      </c>
      <c r="E40" s="12"/>
      <c r="F40" s="17" t="s">
        <v>22</v>
      </c>
      <c r="G40" s="12"/>
      <c r="H40" s="17" t="s">
        <v>22</v>
      </c>
      <c r="I40" s="12"/>
      <c r="J40" s="17" t="s">
        <v>22</v>
      </c>
      <c r="K40" s="12"/>
      <c r="L40" s="17" t="s">
        <v>22</v>
      </c>
      <c r="M40" s="12"/>
      <c r="N40" s="17" t="s">
        <v>22</v>
      </c>
      <c r="O40" s="12"/>
      <c r="P40" s="17" t="s">
        <v>22</v>
      </c>
      <c r="Q40" s="12"/>
      <c r="R40" s="17" t="s">
        <v>22</v>
      </c>
      <c r="S40" s="12"/>
      <c r="T40" s="17" t="s">
        <v>22</v>
      </c>
      <c r="U40" s="12"/>
      <c r="V40" s="17" t="s">
        <v>22</v>
      </c>
      <c r="W40" s="12"/>
      <c r="X40" s="17" t="s">
        <v>22</v>
      </c>
      <c r="Y40" s="12"/>
      <c r="Z40" s="17" t="s">
        <v>22</v>
      </c>
    </row>
    <row r="41" spans="2:26" ht="15.75">
      <c r="B41" s="12" t="s">
        <v>169</v>
      </c>
      <c r="C41" s="18" t="s">
        <v>44</v>
      </c>
      <c r="D41" s="12">
        <v>2867352227.5100002</v>
      </c>
      <c r="E41" s="18" t="s">
        <v>44</v>
      </c>
      <c r="F41" s="12">
        <f>+D41</f>
        <v>2867352227.5100002</v>
      </c>
      <c r="G41" s="18" t="s">
        <v>44</v>
      </c>
      <c r="H41" s="12">
        <v>-227</v>
      </c>
      <c r="I41" s="18" t="s">
        <v>44</v>
      </c>
      <c r="J41" s="37">
        <v>-491516739.7594831</v>
      </c>
      <c r="K41" s="18" t="s">
        <v>44</v>
      </c>
      <c r="L41" s="12">
        <v>2374059361.1679902</v>
      </c>
      <c r="M41" s="12"/>
      <c r="N41" s="19">
        <f>L41/$L$53*100</f>
        <v>31.529895512396244</v>
      </c>
      <c r="O41" s="19"/>
      <c r="P41" s="19">
        <v>4.3</v>
      </c>
      <c r="Q41" s="19"/>
      <c r="R41" s="19">
        <f>ROUND(N41*P41/100,2)</f>
        <v>1.36</v>
      </c>
      <c r="S41" s="19"/>
      <c r="T41" s="19">
        <v>4.3</v>
      </c>
      <c r="U41" s="19"/>
      <c r="V41" s="19">
        <f>ROUND(N41*T41/100,2)</f>
        <v>1.36</v>
      </c>
      <c r="W41" s="19"/>
      <c r="X41" s="19">
        <v>4.3</v>
      </c>
      <c r="Y41" s="19"/>
      <c r="Z41" s="19">
        <f>ROUND(N41*X41/100,2)</f>
        <v>1.36</v>
      </c>
    </row>
    <row r="42" spans="2:26" ht="15.75">
      <c r="B42" s="12"/>
      <c r="C42" s="12"/>
      <c r="D42" s="12"/>
      <c r="E42" s="12"/>
      <c r="F42" s="12"/>
      <c r="G42" s="12"/>
      <c r="H42" s="12"/>
      <c r="I42" s="12"/>
      <c r="J42" s="5"/>
      <c r="K42" s="12"/>
      <c r="L42" s="12"/>
      <c r="M42" s="12"/>
      <c r="N42" s="19"/>
      <c r="O42" s="19"/>
      <c r="P42" s="19"/>
      <c r="Q42" s="19"/>
      <c r="R42" s="19"/>
      <c r="S42" s="19"/>
      <c r="T42" s="19"/>
      <c r="U42" s="19"/>
      <c r="V42" s="19"/>
      <c r="W42" s="19"/>
      <c r="X42" s="19"/>
      <c r="Y42" s="19"/>
      <c r="Z42" s="19"/>
    </row>
    <row r="43" spans="2:26" ht="15.75">
      <c r="B43" s="12" t="s">
        <v>170</v>
      </c>
      <c r="C43" s="12"/>
      <c r="D43" s="5">
        <v>668474105.89999998</v>
      </c>
      <c r="E43" s="5"/>
      <c r="F43" s="12">
        <f>+D43</f>
        <v>668474105.89999998</v>
      </c>
      <c r="G43" s="6"/>
      <c r="H43" s="12">
        <v>-53441773.613327816</v>
      </c>
      <c r="I43" s="6"/>
      <c r="J43" s="37">
        <v>-105427874.34915118</v>
      </c>
      <c r="K43" s="6"/>
      <c r="L43" s="12">
        <v>509223536.60048383</v>
      </c>
      <c r="M43" s="6"/>
      <c r="N43" s="19">
        <f>L43/$L$53*100</f>
        <v>6.7630006073508717</v>
      </c>
      <c r="O43" s="19"/>
      <c r="P43" s="19">
        <v>0.58441558483534617</v>
      </c>
      <c r="Q43" s="19"/>
      <c r="R43" s="19">
        <f>ROUND(N43*P43/100,2)</f>
        <v>0.04</v>
      </c>
      <c r="S43" s="19"/>
      <c r="T43" s="19">
        <v>0.58441558483534617</v>
      </c>
      <c r="U43" s="19"/>
      <c r="V43" s="19">
        <f>ROUND(N43*T43/100,2)</f>
        <v>0.04</v>
      </c>
      <c r="W43" s="19"/>
      <c r="X43" s="19">
        <v>0.58441558483534617</v>
      </c>
      <c r="Y43" s="19"/>
      <c r="Z43" s="19">
        <f>ROUND(N43*X43/100,2)</f>
        <v>0.04</v>
      </c>
    </row>
    <row r="44" spans="2:26" ht="15.75">
      <c r="B44" s="12"/>
      <c r="C44" s="12"/>
      <c r="D44" s="12"/>
      <c r="E44" s="12"/>
      <c r="F44" s="12"/>
      <c r="G44" s="12"/>
      <c r="H44" s="12"/>
      <c r="I44" s="12"/>
      <c r="J44" s="5"/>
      <c r="K44" s="12"/>
      <c r="L44" s="12"/>
      <c r="M44" s="12"/>
      <c r="N44" s="19"/>
      <c r="O44" s="19"/>
      <c r="P44" s="19"/>
      <c r="Q44" s="19"/>
      <c r="R44" s="19"/>
      <c r="S44" s="19"/>
      <c r="T44" s="19"/>
      <c r="U44" s="19"/>
      <c r="V44" s="19"/>
      <c r="W44" s="19"/>
      <c r="X44" s="19"/>
      <c r="Y44" s="19"/>
      <c r="Z44" s="19"/>
    </row>
    <row r="45" spans="2:26" ht="15.75">
      <c r="B45" s="12" t="s">
        <v>171</v>
      </c>
      <c r="C45" s="12"/>
      <c r="D45" s="12">
        <v>106826420.19</v>
      </c>
      <c r="E45" s="12"/>
      <c r="F45" s="12">
        <f>+D45</f>
        <v>106826420.19</v>
      </c>
      <c r="G45" s="12"/>
      <c r="H45" s="6">
        <v>0</v>
      </c>
      <c r="I45" s="12"/>
      <c r="J45" s="37">
        <v>-18312016.8058277</v>
      </c>
      <c r="K45" s="12"/>
      <c r="L45" s="12">
        <v>88514403.384172291</v>
      </c>
      <c r="M45" s="12"/>
      <c r="N45" s="19">
        <f>L45/$L$53*100</f>
        <v>1.175560281134673</v>
      </c>
      <c r="O45" s="19"/>
      <c r="P45" s="19">
        <v>2.39</v>
      </c>
      <c r="Q45" s="19"/>
      <c r="R45" s="19">
        <f>ROUND(N45*P45/100,2)</f>
        <v>0.03</v>
      </c>
      <c r="S45" s="19"/>
      <c r="T45" s="19">
        <v>2.39</v>
      </c>
      <c r="U45" s="19"/>
      <c r="V45" s="19">
        <f>ROUND(N45*T45/100,2)</f>
        <v>0.03</v>
      </c>
      <c r="W45" s="19"/>
      <c r="X45" s="19">
        <v>2.39</v>
      </c>
      <c r="Y45" s="19"/>
      <c r="Z45" s="19">
        <f>ROUND(N45*X45/100,2)</f>
        <v>0.03</v>
      </c>
    </row>
    <row r="46" spans="2:26" ht="15.75">
      <c r="B46" s="12"/>
      <c r="C46" s="12"/>
      <c r="D46" s="12"/>
      <c r="E46" s="12"/>
      <c r="F46" s="12"/>
      <c r="G46" s="12"/>
      <c r="H46" s="12"/>
      <c r="I46" s="12"/>
      <c r="J46" s="5"/>
      <c r="K46" s="12"/>
      <c r="L46" s="12"/>
      <c r="M46" s="12"/>
      <c r="N46" s="19"/>
      <c r="O46" s="19"/>
      <c r="P46" s="19"/>
      <c r="Q46" s="19"/>
      <c r="R46" s="19"/>
      <c r="S46" s="19"/>
      <c r="T46" s="19"/>
      <c r="U46" s="19"/>
      <c r="V46" s="19"/>
      <c r="W46" s="19"/>
      <c r="X46" s="19"/>
      <c r="Y46" s="19"/>
      <c r="Z46" s="19"/>
    </row>
    <row r="47" spans="2:26" ht="15.75">
      <c r="B47" s="12" t="s">
        <v>172</v>
      </c>
      <c r="C47" s="12"/>
      <c r="D47" s="12">
        <v>4070611247.1899996</v>
      </c>
      <c r="E47" s="12"/>
      <c r="F47" s="12">
        <f>+D47</f>
        <v>4070611247.1899996</v>
      </c>
      <c r="G47" s="12"/>
      <c r="H47" s="12">
        <v>11746320.263514647</v>
      </c>
      <c r="I47" s="12"/>
      <c r="J47" s="37">
        <v>-699790986.64486802</v>
      </c>
      <c r="K47" s="12"/>
      <c r="L47" s="12">
        <v>3384723401.72821</v>
      </c>
      <c r="M47" s="12"/>
      <c r="N47" s="19">
        <f>100-N41-N43-N45-N49-N51</f>
        <v>44.95253022752923</v>
      </c>
      <c r="O47" s="19"/>
      <c r="P47" s="19">
        <v>9.25</v>
      </c>
      <c r="Q47" s="19"/>
      <c r="R47" s="19">
        <f>ROUND(N47*P47/100,2)</f>
        <v>4.16</v>
      </c>
      <c r="S47" s="19"/>
      <c r="T47" s="19">
        <v>10.199999999999999</v>
      </c>
      <c r="U47" s="19"/>
      <c r="V47" s="19">
        <f>ROUND(N47*T47/100,2)</f>
        <v>4.59</v>
      </c>
      <c r="W47" s="19"/>
      <c r="X47" s="19">
        <v>11.25</v>
      </c>
      <c r="Y47" s="19"/>
      <c r="Z47" s="19">
        <f>ROUND(N47*X47/100,2)</f>
        <v>5.0599999999999996</v>
      </c>
    </row>
    <row r="48" spans="2:26" ht="15.75">
      <c r="B48" s="12"/>
      <c r="C48" s="12"/>
      <c r="D48" s="12"/>
      <c r="E48" s="12"/>
      <c r="F48" s="12"/>
      <c r="G48" s="12"/>
      <c r="H48" s="12"/>
      <c r="I48" s="12"/>
      <c r="J48" s="5"/>
      <c r="K48" s="12"/>
      <c r="L48" s="12"/>
      <c r="M48" s="12"/>
      <c r="N48" s="19"/>
      <c r="O48" s="19"/>
      <c r="P48" s="19"/>
      <c r="Q48" s="19"/>
      <c r="R48" s="19"/>
      <c r="S48" s="19"/>
      <c r="T48" s="19"/>
      <c r="U48" s="19"/>
      <c r="V48" s="19"/>
      <c r="W48" s="19"/>
      <c r="X48" s="19"/>
      <c r="Y48" s="19"/>
      <c r="Z48" s="19"/>
    </row>
    <row r="49" spans="2:26" ht="15.75">
      <c r="B49" s="12" t="s">
        <v>173</v>
      </c>
      <c r="C49" s="12"/>
      <c r="D49" s="12">
        <v>1136792872.7400002</v>
      </c>
      <c r="E49" s="12"/>
      <c r="F49" s="12">
        <f>+D49</f>
        <v>1136792872.7400002</v>
      </c>
      <c r="G49" s="12"/>
      <c r="H49" s="12">
        <v>-17196640.661510542</v>
      </c>
      <c r="I49" s="12"/>
      <c r="J49" s="37">
        <v>-191919423.87564787</v>
      </c>
      <c r="K49" s="12"/>
      <c r="L49" s="12">
        <v>927676808.20284188</v>
      </c>
      <c r="M49" s="12"/>
      <c r="N49" s="19">
        <f>L49/$L$53*100</f>
        <v>12.32048082298947</v>
      </c>
      <c r="O49" s="19"/>
      <c r="P49" s="7">
        <v>0</v>
      </c>
      <c r="Q49" s="6"/>
      <c r="R49" s="19">
        <f>ROUND(N49*P49/100,2)</f>
        <v>0</v>
      </c>
      <c r="S49" s="6"/>
      <c r="T49" s="7">
        <v>0</v>
      </c>
      <c r="U49" s="6"/>
      <c r="V49" s="19">
        <f>ROUND(N49*T49/100,2)</f>
        <v>0</v>
      </c>
      <c r="W49" s="6"/>
      <c r="X49" s="7">
        <v>0</v>
      </c>
      <c r="Y49" s="6"/>
      <c r="Z49" s="19">
        <f>ROUND(N49*X49/100,2)</f>
        <v>0</v>
      </c>
    </row>
    <row r="50" spans="2:26" ht="15.75">
      <c r="B50" s="12"/>
      <c r="C50" s="12"/>
      <c r="D50" s="12"/>
      <c r="E50" s="12"/>
      <c r="F50" s="12"/>
      <c r="G50" s="12"/>
      <c r="H50" s="12"/>
      <c r="I50" s="12"/>
      <c r="J50" s="5"/>
      <c r="K50" s="12"/>
      <c r="L50" s="12"/>
      <c r="M50" s="12"/>
      <c r="N50" s="19"/>
      <c r="O50" s="19"/>
      <c r="P50" s="19"/>
      <c r="Q50" s="19"/>
      <c r="R50" s="19"/>
      <c r="S50" s="19"/>
      <c r="T50" s="19"/>
      <c r="U50" s="19"/>
      <c r="V50" s="19"/>
      <c r="W50" s="19"/>
      <c r="X50" s="19"/>
      <c r="Y50" s="19"/>
      <c r="Z50" s="19"/>
    </row>
    <row r="51" spans="2:26" ht="15.75">
      <c r="B51" s="12" t="s">
        <v>174</v>
      </c>
      <c r="C51" s="12"/>
      <c r="D51" s="12">
        <v>296112792.33999997</v>
      </c>
      <c r="E51" s="12"/>
      <c r="F51" s="12">
        <f>+D51</f>
        <v>296112792.33999997</v>
      </c>
      <c r="G51" s="12"/>
      <c r="H51" s="12">
        <v>-910.35</v>
      </c>
      <c r="I51" s="12"/>
      <c r="J51" s="37">
        <v>-50759032.735178545</v>
      </c>
      <c r="K51" s="12"/>
      <c r="L51" s="12">
        <v>245352849.25482142</v>
      </c>
      <c r="M51" s="12"/>
      <c r="N51" s="19">
        <f>L51/$L$53*100</f>
        <v>3.2585325485994971</v>
      </c>
      <c r="O51" s="19"/>
      <c r="P51" s="19">
        <v>6.68</v>
      </c>
      <c r="Q51" s="19"/>
      <c r="R51" s="19">
        <f>ROUND(N51*P51/100,2)</f>
        <v>0.22</v>
      </c>
      <c r="S51" s="19"/>
      <c r="T51" s="19">
        <v>7.1899999999999995</v>
      </c>
      <c r="U51" s="19"/>
      <c r="V51" s="19">
        <f>ROUND(N51*T51/100,2)</f>
        <v>0.23</v>
      </c>
      <c r="W51" s="19"/>
      <c r="X51" s="19">
        <v>7.76</v>
      </c>
      <c r="Y51" s="19"/>
      <c r="Z51" s="19">
        <f>ROUND(N51*X51/100,2)</f>
        <v>0.25</v>
      </c>
    </row>
    <row r="52" spans="2:26" ht="15.75">
      <c r="B52" s="12"/>
      <c r="C52" s="12"/>
      <c r="D52" s="17" t="s">
        <v>22</v>
      </c>
      <c r="E52" s="12"/>
      <c r="F52" s="17" t="s">
        <v>22</v>
      </c>
      <c r="G52" s="12"/>
      <c r="H52" s="17" t="s">
        <v>22</v>
      </c>
      <c r="I52" s="12"/>
      <c r="J52" s="17" t="s">
        <v>22</v>
      </c>
      <c r="K52" s="12"/>
      <c r="L52" s="17" t="s">
        <v>22</v>
      </c>
      <c r="M52" s="12"/>
      <c r="N52" s="20" t="s">
        <v>22</v>
      </c>
      <c r="O52" s="19"/>
      <c r="P52" s="19"/>
      <c r="Q52" s="19"/>
      <c r="R52" s="20" t="s">
        <v>22</v>
      </c>
      <c r="S52" s="19"/>
      <c r="T52" s="19"/>
      <c r="U52" s="19"/>
      <c r="V52" s="20" t="s">
        <v>22</v>
      </c>
      <c r="W52" s="19"/>
      <c r="X52" s="19"/>
      <c r="Y52" s="19"/>
      <c r="Z52" s="20" t="s">
        <v>22</v>
      </c>
    </row>
    <row r="53" spans="2:26" ht="15.75">
      <c r="B53" s="12" t="s">
        <v>177</v>
      </c>
      <c r="C53" s="18" t="s">
        <v>44</v>
      </c>
      <c r="D53" s="12">
        <f>SUM(D41:D51)</f>
        <v>9146169665.8700008</v>
      </c>
      <c r="E53" s="18" t="s">
        <v>44</v>
      </c>
      <c r="F53" s="12">
        <f>SUM(F41:F51)</f>
        <v>9146169665.8700008</v>
      </c>
      <c r="G53" s="18" t="s">
        <v>44</v>
      </c>
      <c r="H53" s="12">
        <f>SUM(H41:H51)</f>
        <v>-58893231.361323714</v>
      </c>
      <c r="I53" s="18" t="s">
        <v>44</v>
      </c>
      <c r="J53" s="12">
        <f>SUM(J41:J51)</f>
        <v>-1557726074.1701562</v>
      </c>
      <c r="K53" s="18" t="s">
        <v>44</v>
      </c>
      <c r="L53" s="12">
        <f>SUM(L41:L51)</f>
        <v>7529550360.3385201</v>
      </c>
      <c r="M53" s="12"/>
      <c r="N53" s="19">
        <f>SUM(N41:N51)</f>
        <v>99.999999999999972</v>
      </c>
      <c r="O53" s="19"/>
      <c r="P53" s="19"/>
      <c r="Q53" s="19"/>
      <c r="R53" s="19">
        <f>SUM(R41:R51)</f>
        <v>5.81</v>
      </c>
      <c r="S53" s="19"/>
      <c r="T53" s="19"/>
      <c r="U53" s="19"/>
      <c r="V53" s="19">
        <f>SUM(V41:V51)</f>
        <v>6.25</v>
      </c>
      <c r="W53" s="19"/>
      <c r="X53" s="19"/>
      <c r="Y53" s="19"/>
      <c r="Z53" s="19">
        <f>SUM(Z41:Z51)</f>
        <v>6.74</v>
      </c>
    </row>
    <row r="54" spans="2:26" ht="15.75">
      <c r="B54" s="12"/>
      <c r="C54" s="12"/>
      <c r="D54" s="17" t="s">
        <v>100</v>
      </c>
      <c r="E54" s="12"/>
      <c r="F54" s="17" t="s">
        <v>100</v>
      </c>
      <c r="G54" s="12"/>
      <c r="H54" s="17" t="s">
        <v>100</v>
      </c>
      <c r="I54" s="12"/>
      <c r="J54" s="17" t="s">
        <v>100</v>
      </c>
      <c r="K54" s="12"/>
      <c r="L54" s="17" t="s">
        <v>100</v>
      </c>
      <c r="M54" s="12"/>
      <c r="N54" s="20" t="s">
        <v>100</v>
      </c>
      <c r="O54" s="19"/>
      <c r="P54" s="19"/>
      <c r="Q54" s="19"/>
      <c r="R54" s="22" t="s">
        <v>100</v>
      </c>
      <c r="S54" s="19"/>
      <c r="T54" s="19"/>
      <c r="U54" s="19"/>
      <c r="V54" s="22" t="s">
        <v>100</v>
      </c>
      <c r="W54" s="19"/>
      <c r="X54" s="19"/>
      <c r="Y54" s="19"/>
      <c r="Z54" s="22" t="s">
        <v>100</v>
      </c>
    </row>
    <row r="55" spans="2:26" ht="15.75">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2:26" ht="15.75">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2:26" ht="15.75">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2:26" ht="15.75">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2:26" ht="15.75">
      <c r="B59" s="24" t="s">
        <v>115</v>
      </c>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2:26" ht="15.75">
      <c r="B60" s="24" t="s">
        <v>269</v>
      </c>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2:26" ht="15.75">
      <c r="B61" s="24" t="s">
        <v>116</v>
      </c>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2:26" ht="15.75">
      <c r="B62" s="24"/>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2:26" ht="15.75">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sheetData>
  <mergeCells count="2">
    <mergeCell ref="L5:N5"/>
    <mergeCell ref="H6:R6"/>
  </mergeCells>
  <printOptions horizontalCentered="1"/>
  <pageMargins left="0.7" right="0.7" top="0.75" bottom="0.75" header="0.3" footer="0.3"/>
  <pageSetup scale="49" orientation="landscape" blackAndWhite="1"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5D38B-39DB-434F-9FDF-D9203537FE0C}">
  <sheetPr codeName="Sheet9">
    <tabColor rgb="FF99FF99"/>
    <pageSetUpPr fitToPage="1"/>
  </sheetPr>
  <dimension ref="B2:N95"/>
  <sheetViews>
    <sheetView zoomScale="70" zoomScaleNormal="70" workbookViewId="0"/>
  </sheetViews>
  <sheetFormatPr defaultColWidth="8.85546875" defaultRowHeight="15"/>
  <cols>
    <col min="1" max="1" width="8.85546875" style="25"/>
    <col min="2" max="2" width="22.140625" style="25" customWidth="1"/>
    <col min="3" max="5" width="17.5703125" style="25" customWidth="1"/>
    <col min="6" max="6" width="16.5703125" style="25" customWidth="1"/>
    <col min="7" max="7" width="8.85546875" style="25"/>
    <col min="8" max="8" width="31.42578125" style="25" customWidth="1"/>
    <col min="9" max="11" width="13.42578125" style="25" customWidth="1"/>
    <col min="12" max="12" width="18.85546875" style="25" customWidth="1"/>
    <col min="13" max="13" width="8.85546875" style="25"/>
    <col min="14" max="14" width="14.5703125" style="25" customWidth="1"/>
    <col min="15" max="16384" width="8.85546875" style="25"/>
  </cols>
  <sheetData>
    <row r="2" spans="2:14" ht="15.75">
      <c r="B2" s="12"/>
      <c r="C2" s="12"/>
      <c r="D2" s="12"/>
      <c r="E2" s="12"/>
      <c r="F2" s="12"/>
      <c r="G2" s="12"/>
      <c r="H2" s="12"/>
      <c r="I2" s="12"/>
      <c r="J2" s="12"/>
      <c r="K2" s="12"/>
      <c r="L2" s="12"/>
    </row>
    <row r="3" spans="2:14" s="33" customFormat="1" ht="15.75">
      <c r="B3" s="72"/>
      <c r="C3" s="8"/>
      <c r="D3" s="8"/>
      <c r="E3" s="8"/>
      <c r="F3" s="8"/>
      <c r="G3" s="8"/>
      <c r="H3" s="8"/>
      <c r="I3" s="8"/>
      <c r="J3" s="8"/>
      <c r="K3" s="8"/>
      <c r="L3" s="8"/>
    </row>
    <row r="4" spans="2:14" s="33" customFormat="1" ht="15.75">
      <c r="B4" s="8"/>
      <c r="C4" s="8"/>
      <c r="D4" s="8"/>
      <c r="E4" s="88" t="s">
        <v>178</v>
      </c>
      <c r="F4" s="88"/>
      <c r="G4" s="88"/>
      <c r="H4" s="88"/>
      <c r="I4" s="8"/>
      <c r="J4" s="8"/>
      <c r="K4" s="8"/>
      <c r="L4" s="72" t="s">
        <v>179</v>
      </c>
    </row>
    <row r="5" spans="2:14" s="33" customFormat="1" ht="15.75">
      <c r="B5" s="9" t="s">
        <v>180</v>
      </c>
      <c r="C5" s="9"/>
      <c r="D5" s="9"/>
      <c r="E5" s="9"/>
      <c r="F5" s="9"/>
      <c r="G5" s="9"/>
      <c r="H5" s="9"/>
      <c r="I5" s="9"/>
      <c r="J5" s="9"/>
      <c r="K5" s="9"/>
      <c r="L5" s="9"/>
    </row>
    <row r="6" spans="2:14" s="33" customFormat="1" ht="15.75">
      <c r="B6" s="13" t="str">
        <f>+'1'!B4</f>
        <v>April 2022 Filed with Weather Normalization and ROE Trigger Revenues</v>
      </c>
      <c r="C6" s="9"/>
      <c r="D6" s="9"/>
      <c r="E6" s="9"/>
      <c r="F6" s="9"/>
      <c r="G6" s="9"/>
      <c r="H6" s="9"/>
      <c r="I6" s="9"/>
      <c r="J6" s="9"/>
      <c r="K6" s="9"/>
      <c r="L6" s="9"/>
    </row>
    <row r="7" spans="2:14" ht="15.75">
      <c r="B7" s="12"/>
      <c r="C7" s="12"/>
      <c r="D7" s="12"/>
      <c r="E7" s="12"/>
      <c r="F7" s="12"/>
      <c r="G7" s="12"/>
      <c r="H7" s="16" t="s">
        <v>17</v>
      </c>
      <c r="I7" s="12"/>
      <c r="J7" s="12"/>
      <c r="K7" s="12"/>
      <c r="L7" s="12"/>
    </row>
    <row r="8" spans="2:14" ht="15.75">
      <c r="B8" s="12"/>
      <c r="C8" s="12"/>
      <c r="D8" s="12"/>
      <c r="E8" s="12"/>
      <c r="F8" s="12"/>
      <c r="G8" s="12"/>
      <c r="H8" s="12"/>
      <c r="I8" s="12"/>
      <c r="J8" s="12"/>
      <c r="K8" s="12"/>
      <c r="L8" s="12"/>
    </row>
    <row r="9" spans="2:14" ht="16.5" thickBot="1">
      <c r="B9" s="50" t="s">
        <v>181</v>
      </c>
      <c r="C9" s="50"/>
      <c r="D9" s="50"/>
      <c r="E9" s="12"/>
      <c r="F9" s="12"/>
      <c r="G9" s="12"/>
      <c r="H9" s="50" t="s">
        <v>182</v>
      </c>
      <c r="I9" s="50"/>
      <c r="J9" s="50"/>
      <c r="K9" s="12"/>
      <c r="L9" s="12"/>
    </row>
    <row r="10" spans="2:14" ht="15.75">
      <c r="B10" s="12"/>
      <c r="C10" s="12"/>
      <c r="D10" s="12"/>
      <c r="E10" s="12"/>
      <c r="F10" s="12"/>
      <c r="G10" s="12"/>
      <c r="H10" s="12"/>
      <c r="I10" s="12"/>
      <c r="J10" s="12"/>
      <c r="K10" s="12"/>
      <c r="L10" s="12"/>
    </row>
    <row r="11" spans="2:14" ht="15.75">
      <c r="B11" s="12" t="s">
        <v>183</v>
      </c>
      <c r="C11" s="12"/>
      <c r="D11" s="12"/>
      <c r="E11" s="12"/>
      <c r="F11" s="12">
        <v>512847135.63999999</v>
      </c>
      <c r="G11" s="12"/>
      <c r="H11" s="12" t="s">
        <v>184</v>
      </c>
      <c r="I11" s="12"/>
      <c r="J11" s="12"/>
      <c r="K11" s="12"/>
      <c r="L11" s="12">
        <v>401821007.06</v>
      </c>
    </row>
    <row r="12" spans="2:14" ht="15.75">
      <c r="B12" s="12" t="s">
        <v>185</v>
      </c>
      <c r="C12" s="12"/>
      <c r="D12" s="12"/>
      <c r="E12" s="12"/>
      <c r="F12" s="12">
        <v>17730320.27</v>
      </c>
      <c r="G12" s="12"/>
      <c r="H12" s="12" t="s">
        <v>186</v>
      </c>
      <c r="I12" s="12"/>
      <c r="J12" s="12"/>
      <c r="K12" s="12"/>
      <c r="L12" s="12">
        <v>-12372171.999999963</v>
      </c>
    </row>
    <row r="13" spans="2:14" ht="15.75">
      <c r="B13" s="12" t="s">
        <v>187</v>
      </c>
      <c r="C13" s="12"/>
      <c r="D13" s="12"/>
      <c r="E13" s="12"/>
      <c r="F13" s="12">
        <v>69493874.550000027</v>
      </c>
      <c r="G13" s="12"/>
      <c r="H13" s="12" t="s">
        <v>12</v>
      </c>
      <c r="I13" s="12"/>
      <c r="J13" s="12"/>
      <c r="K13" s="12"/>
      <c r="L13" s="12">
        <v>-57718448.480000004</v>
      </c>
      <c r="N13" s="48"/>
    </row>
    <row r="14" spans="2:14" ht="15.75">
      <c r="B14" s="12"/>
      <c r="C14" s="12"/>
      <c r="D14" s="12"/>
      <c r="E14" s="12"/>
      <c r="F14" s="17" t="s">
        <v>22</v>
      </c>
      <c r="G14" s="12"/>
      <c r="H14" s="12" t="s">
        <v>9</v>
      </c>
      <c r="I14" s="12"/>
      <c r="J14" s="12"/>
      <c r="K14" s="12"/>
      <c r="L14" s="12">
        <v>385930653.57000005</v>
      </c>
    </row>
    <row r="15" spans="2:14" ht="15.75">
      <c r="B15" s="12" t="s">
        <v>188</v>
      </c>
      <c r="C15" s="12"/>
      <c r="D15" s="12"/>
      <c r="E15" s="12"/>
      <c r="F15" s="12">
        <f>SUM(F11:F14)</f>
        <v>600071330.46000004</v>
      </c>
      <c r="G15" s="12"/>
      <c r="H15" s="12" t="s">
        <v>10</v>
      </c>
      <c r="I15" s="12"/>
      <c r="J15" s="12"/>
      <c r="K15" s="12"/>
      <c r="L15" s="12">
        <v>-3881006.2199998973</v>
      </c>
    </row>
    <row r="16" spans="2:14" ht="15.75">
      <c r="G16" s="12"/>
      <c r="H16" s="12" t="s">
        <v>11</v>
      </c>
      <c r="I16" s="12"/>
      <c r="J16" s="12"/>
      <c r="K16" s="12"/>
      <c r="L16" s="12">
        <v>35030781.770000003</v>
      </c>
    </row>
    <row r="17" spans="2:12" ht="15.75">
      <c r="B17" s="12" t="s">
        <v>189</v>
      </c>
      <c r="C17" s="12"/>
      <c r="D17" s="12"/>
      <c r="E17" s="12"/>
      <c r="F17" s="12"/>
      <c r="G17" s="12"/>
      <c r="H17" s="12" t="s">
        <v>13</v>
      </c>
      <c r="I17" s="12"/>
      <c r="J17" s="12"/>
      <c r="K17" s="12"/>
      <c r="L17" s="12">
        <v>-101636152.92999999</v>
      </c>
    </row>
    <row r="18" spans="2:12" ht="15.75">
      <c r="B18" s="12" t="s">
        <v>190</v>
      </c>
      <c r="C18" s="12"/>
      <c r="D18" s="12"/>
      <c r="E18" s="12"/>
      <c r="F18" s="12">
        <v>130284164.92000003</v>
      </c>
      <c r="G18" s="12"/>
      <c r="H18" s="12" t="s">
        <v>14</v>
      </c>
      <c r="I18" s="12"/>
      <c r="J18" s="12"/>
      <c r="K18" s="12"/>
      <c r="L18" s="12">
        <v>0</v>
      </c>
    </row>
    <row r="19" spans="2:12" ht="15.75">
      <c r="B19" s="12"/>
      <c r="C19" s="12"/>
      <c r="D19" s="12"/>
      <c r="E19" s="12"/>
      <c r="F19" s="17" t="s">
        <v>22</v>
      </c>
      <c r="G19" s="12"/>
      <c r="H19" s="12"/>
      <c r="I19" s="12"/>
      <c r="J19" s="12"/>
      <c r="K19" s="12"/>
      <c r="L19" s="17" t="s">
        <v>22</v>
      </c>
    </row>
    <row r="20" spans="2:12" ht="15.75">
      <c r="B20" s="12" t="s">
        <v>191</v>
      </c>
      <c r="C20" s="12"/>
      <c r="D20" s="12"/>
      <c r="E20" s="12"/>
      <c r="F20" s="49">
        <f>ROUND(F15/F18,2)</f>
        <v>4.6100000000000003</v>
      </c>
      <c r="G20" s="12"/>
      <c r="H20" s="12" t="s">
        <v>192</v>
      </c>
      <c r="I20" s="12"/>
      <c r="J20" s="12"/>
      <c r="K20" s="12"/>
      <c r="L20" s="12">
        <f>SUM(L11:L19)</f>
        <v>647174662.77000022</v>
      </c>
    </row>
    <row r="21" spans="2:12" ht="15.75">
      <c r="B21" s="12"/>
      <c r="C21" s="12"/>
      <c r="D21" s="12"/>
      <c r="E21" s="12"/>
      <c r="F21" s="17" t="s">
        <v>100</v>
      </c>
      <c r="G21" s="12"/>
    </row>
    <row r="22" spans="2:12" ht="16.5" thickBot="1">
      <c r="B22" s="50" t="s">
        <v>193</v>
      </c>
      <c r="C22" s="50"/>
      <c r="D22" s="50"/>
      <c r="E22" s="12"/>
      <c r="F22" s="12"/>
      <c r="G22" s="12"/>
      <c r="H22" s="12" t="s">
        <v>194</v>
      </c>
      <c r="I22" s="12"/>
      <c r="J22" s="12"/>
      <c r="K22" s="12"/>
      <c r="L22" s="17" t="s">
        <v>22</v>
      </c>
    </row>
    <row r="23" spans="2:12" ht="15.75">
      <c r="B23" s="12"/>
      <c r="C23" s="12"/>
      <c r="D23" s="12"/>
      <c r="E23" s="12"/>
      <c r="F23" s="12"/>
      <c r="G23" s="12"/>
      <c r="H23" s="12" t="s">
        <v>195</v>
      </c>
      <c r="I23" s="12"/>
      <c r="J23" s="12"/>
      <c r="K23" s="12"/>
      <c r="L23" s="12">
        <v>1118653691.6700001</v>
      </c>
    </row>
    <row r="24" spans="2:12" ht="15.75">
      <c r="B24" s="12" t="s">
        <v>183</v>
      </c>
      <c r="C24" s="12"/>
      <c r="D24" s="12"/>
      <c r="E24" s="12"/>
      <c r="F24" s="12">
        <f>+F11</f>
        <v>512847135.63999999</v>
      </c>
      <c r="G24" s="12"/>
      <c r="H24" s="12"/>
      <c r="I24" s="12"/>
      <c r="J24" s="12"/>
      <c r="K24" s="12"/>
      <c r="L24" s="17" t="s">
        <v>22</v>
      </c>
    </row>
    <row r="25" spans="2:12" ht="15.75">
      <c r="B25" s="41" t="s">
        <v>196</v>
      </c>
      <c r="C25" s="12"/>
      <c r="D25" s="12"/>
      <c r="E25" s="12"/>
      <c r="F25" s="12">
        <v>-39988128.210000008</v>
      </c>
      <c r="G25" s="12"/>
      <c r="H25" s="12" t="s">
        <v>197</v>
      </c>
      <c r="I25" s="12"/>
      <c r="J25" s="12"/>
      <c r="K25" s="12"/>
      <c r="L25" s="3">
        <f>ROUND(L20/L23,4)</f>
        <v>0.57850000000000001</v>
      </c>
    </row>
    <row r="26" spans="2:12" ht="15.75">
      <c r="B26" s="12" t="s">
        <v>187</v>
      </c>
      <c r="C26" s="12"/>
      <c r="D26" s="12"/>
      <c r="E26" s="12"/>
      <c r="F26" s="12">
        <f>+F13</f>
        <v>69493874.550000027</v>
      </c>
      <c r="G26" s="12"/>
      <c r="H26" s="12"/>
      <c r="I26" s="12"/>
      <c r="J26" s="12"/>
      <c r="K26" s="12"/>
      <c r="L26" s="17" t="s">
        <v>100</v>
      </c>
    </row>
    <row r="27" spans="2:12" ht="15.75">
      <c r="B27" s="12"/>
      <c r="C27" s="12"/>
      <c r="D27" s="12"/>
      <c r="E27" s="12"/>
      <c r="F27" s="17" t="s">
        <v>22</v>
      </c>
      <c r="G27" s="12"/>
      <c r="H27" s="12"/>
      <c r="I27" s="12"/>
      <c r="J27" s="12"/>
      <c r="K27" s="12"/>
      <c r="L27" s="12"/>
    </row>
    <row r="28" spans="2:12" ht="16.5" thickBot="1">
      <c r="B28" s="12" t="s">
        <v>188</v>
      </c>
      <c r="C28" s="12"/>
      <c r="D28" s="12"/>
      <c r="E28" s="12"/>
      <c r="F28" s="12">
        <f>SUM(F24:F27)</f>
        <v>542352881.98000002</v>
      </c>
      <c r="G28" s="12"/>
      <c r="H28" s="50" t="s">
        <v>198</v>
      </c>
      <c r="I28" s="50"/>
      <c r="J28" s="50"/>
      <c r="K28" s="12"/>
      <c r="L28" s="12"/>
    </row>
    <row r="29" spans="2:12" ht="15.75">
      <c r="G29" s="12"/>
      <c r="H29" s="12"/>
      <c r="I29" s="12"/>
      <c r="J29" s="12"/>
      <c r="K29" s="12"/>
      <c r="L29" s="12"/>
    </row>
    <row r="30" spans="2:12" ht="16.5" thickBot="1">
      <c r="B30" s="12" t="s">
        <v>189</v>
      </c>
      <c r="C30" s="12"/>
      <c r="D30" s="12"/>
      <c r="E30" s="12"/>
      <c r="F30" s="12"/>
      <c r="G30" s="12"/>
      <c r="H30" s="50" t="s">
        <v>199</v>
      </c>
      <c r="I30" s="50"/>
      <c r="J30" s="50"/>
      <c r="K30" s="12"/>
      <c r="L30" s="12"/>
    </row>
    <row r="31" spans="2:12" ht="15.75">
      <c r="B31" s="12" t="s">
        <v>190</v>
      </c>
      <c r="C31" s="12"/>
      <c r="D31" s="12"/>
      <c r="E31" s="12"/>
      <c r="F31" s="12">
        <v>130284164.92000003</v>
      </c>
      <c r="G31" s="12"/>
      <c r="H31" s="12"/>
      <c r="I31" s="12"/>
      <c r="J31" s="12"/>
      <c r="K31" s="12"/>
      <c r="L31" s="12"/>
    </row>
    <row r="32" spans="2:12" ht="15.75">
      <c r="B32" s="12"/>
      <c r="C32" s="12"/>
      <c r="D32" s="12"/>
      <c r="E32" s="12"/>
      <c r="F32" s="17" t="s">
        <v>22</v>
      </c>
      <c r="G32" s="12"/>
      <c r="H32" s="41" t="s">
        <v>225</v>
      </c>
      <c r="I32" s="12"/>
      <c r="J32" s="12"/>
      <c r="K32" s="12"/>
      <c r="L32" s="12"/>
    </row>
    <row r="33" spans="2:14" ht="15.75">
      <c r="B33" s="12" t="s">
        <v>200</v>
      </c>
      <c r="C33" s="12"/>
      <c r="D33" s="12"/>
      <c r="E33" s="12"/>
      <c r="F33" s="49">
        <f>ROUND(F28/F31,2)</f>
        <v>4.16</v>
      </c>
      <c r="G33" s="12"/>
      <c r="H33" s="12" t="s">
        <v>201</v>
      </c>
      <c r="I33" s="12"/>
      <c r="J33" s="12"/>
      <c r="K33" s="12"/>
      <c r="L33" s="12">
        <f>+'4'!L15</f>
        <v>2421967442.0246668</v>
      </c>
    </row>
    <row r="34" spans="2:14" ht="15.75">
      <c r="B34" s="12"/>
      <c r="C34" s="12"/>
      <c r="D34" s="12"/>
      <c r="E34" s="12"/>
      <c r="F34" s="17" t="s">
        <v>100</v>
      </c>
      <c r="G34" s="12"/>
      <c r="H34" s="12" t="s">
        <v>202</v>
      </c>
      <c r="I34" s="12"/>
      <c r="J34" s="12"/>
      <c r="K34" s="12"/>
      <c r="L34" s="12">
        <f>+'4'!L17</f>
        <v>302180522.46082878</v>
      </c>
    </row>
    <row r="35" spans="2:14" ht="15.75">
      <c r="B35" s="12"/>
      <c r="C35" s="12"/>
      <c r="D35" s="12"/>
      <c r="E35" s="12"/>
      <c r="F35" s="12"/>
      <c r="G35" s="12"/>
      <c r="H35" s="12" t="s">
        <v>203</v>
      </c>
      <c r="I35" s="12"/>
      <c r="J35" s="12"/>
      <c r="K35" s="12"/>
      <c r="L35" s="12">
        <f>+'4'!L21</f>
        <v>3197912827.8742776</v>
      </c>
    </row>
    <row r="36" spans="2:14" ht="15.75">
      <c r="B36" s="12"/>
      <c r="C36" s="12"/>
      <c r="D36" s="12"/>
      <c r="E36" s="12"/>
      <c r="F36" s="12"/>
      <c r="G36" s="12"/>
      <c r="H36" s="12"/>
      <c r="I36" s="12"/>
      <c r="J36" s="12"/>
      <c r="K36" s="12"/>
      <c r="L36" s="17" t="s">
        <v>22</v>
      </c>
    </row>
    <row r="37" spans="2:14" ht="16.5" thickBot="1">
      <c r="B37" s="12" t="s">
        <v>204</v>
      </c>
      <c r="C37" s="12"/>
      <c r="D37" s="50"/>
      <c r="E37" s="50"/>
      <c r="F37" s="50"/>
      <c r="G37" s="12"/>
      <c r="H37" s="12" t="s">
        <v>205</v>
      </c>
      <c r="I37" s="12"/>
      <c r="J37" s="12"/>
      <c r="K37" s="12"/>
      <c r="L37" s="12">
        <f>SUM(L33:L36)</f>
        <v>5922060792.3597736</v>
      </c>
    </row>
    <row r="38" spans="2:14" ht="15.75">
      <c r="B38" s="15"/>
      <c r="C38" s="15"/>
      <c r="D38" s="12"/>
      <c r="E38" s="12"/>
      <c r="F38" s="12"/>
      <c r="G38" s="12"/>
      <c r="H38" s="12"/>
      <c r="I38" s="12"/>
      <c r="J38" s="12"/>
      <c r="K38" s="12"/>
      <c r="L38" s="17" t="s">
        <v>22</v>
      </c>
    </row>
    <row r="39" spans="2:14" ht="15.75">
      <c r="B39" s="12" t="s">
        <v>185</v>
      </c>
      <c r="C39" s="12"/>
      <c r="D39" s="12"/>
      <c r="E39" s="12"/>
      <c r="F39" s="12">
        <f>+F12</f>
        <v>17730320.27</v>
      </c>
      <c r="G39" s="12"/>
      <c r="H39" s="12" t="s">
        <v>206</v>
      </c>
      <c r="I39" s="12"/>
      <c r="J39" s="12"/>
      <c r="K39" s="12"/>
      <c r="L39" s="3">
        <f>L33/L37</f>
        <v>0.40897375541117692</v>
      </c>
    </row>
    <row r="40" spans="2:14" ht="15.75">
      <c r="B40" s="12" t="s">
        <v>226</v>
      </c>
      <c r="C40" s="12"/>
      <c r="D40" s="12"/>
      <c r="E40" s="12"/>
      <c r="F40" s="12">
        <v>-4310299.9527944596</v>
      </c>
      <c r="G40" s="12"/>
      <c r="H40" s="12"/>
      <c r="I40" s="12"/>
      <c r="J40" s="12"/>
      <c r="K40" s="12"/>
      <c r="L40" s="17" t="s">
        <v>22</v>
      </c>
    </row>
    <row r="41" spans="2:14" ht="15.75">
      <c r="B41" s="12"/>
      <c r="C41" s="12"/>
      <c r="D41" s="12"/>
      <c r="E41" s="12"/>
      <c r="F41" s="17" t="s">
        <v>22</v>
      </c>
      <c r="G41" s="12"/>
      <c r="H41" s="12" t="s">
        <v>208</v>
      </c>
      <c r="I41" s="12"/>
      <c r="J41" s="12"/>
      <c r="K41" s="12"/>
      <c r="L41" s="3">
        <f>L34/L37</f>
        <v>5.1026244588823003E-2</v>
      </c>
    </row>
    <row r="42" spans="2:14" ht="15.75">
      <c r="B42" s="12" t="s">
        <v>207</v>
      </c>
      <c r="C42" s="12"/>
      <c r="D42" s="12"/>
      <c r="E42" s="12"/>
      <c r="F42" s="12">
        <f>SUM(F39:F41)</f>
        <v>13420020.317205541</v>
      </c>
      <c r="G42" s="12"/>
      <c r="H42" s="12"/>
      <c r="I42" s="12"/>
      <c r="J42" s="12"/>
      <c r="K42" s="12"/>
      <c r="L42" s="17" t="s">
        <v>100</v>
      </c>
    </row>
    <row r="43" spans="2:14" ht="15.75">
      <c r="B43" s="12"/>
      <c r="C43" s="12"/>
      <c r="D43" s="12"/>
      <c r="E43" s="12"/>
      <c r="F43" s="12"/>
      <c r="G43" s="12"/>
      <c r="H43" s="12"/>
      <c r="I43" s="12"/>
      <c r="J43" s="12"/>
      <c r="K43" s="12"/>
      <c r="L43" s="12"/>
    </row>
    <row r="44" spans="2:14" ht="16.5" thickBot="1">
      <c r="B44" s="12" t="s">
        <v>196</v>
      </c>
      <c r="C44" s="12"/>
      <c r="D44" s="12"/>
      <c r="E44" s="12"/>
      <c r="F44" s="12">
        <f>-F25</f>
        <v>39988128.210000008</v>
      </c>
      <c r="G44" s="12"/>
      <c r="H44" s="12" t="s">
        <v>209</v>
      </c>
      <c r="I44" s="12"/>
      <c r="J44" s="12"/>
      <c r="K44" s="50"/>
      <c r="L44" s="12"/>
    </row>
    <row r="45" spans="2:14" ht="15.75">
      <c r="B45" s="12"/>
      <c r="C45" s="12"/>
      <c r="D45" s="12"/>
      <c r="E45" s="12"/>
      <c r="F45" s="17" t="s">
        <v>22</v>
      </c>
      <c r="G45" s="12"/>
      <c r="H45" s="15"/>
      <c r="I45" s="15"/>
      <c r="J45" s="15"/>
      <c r="K45" s="12"/>
      <c r="L45" s="12"/>
      <c r="N45" s="80" t="s">
        <v>27</v>
      </c>
    </row>
    <row r="46" spans="2:14" ht="15.75">
      <c r="B46" s="12" t="s">
        <v>188</v>
      </c>
      <c r="C46" s="12"/>
      <c r="D46" s="12"/>
      <c r="E46" s="12"/>
      <c r="F46" s="12">
        <f>+F42+F44</f>
        <v>53408148.527205549</v>
      </c>
      <c r="G46" s="12"/>
      <c r="H46" s="12" t="s">
        <v>211</v>
      </c>
      <c r="I46" s="12"/>
      <c r="J46" s="12"/>
      <c r="K46" s="12"/>
      <c r="L46" s="19">
        <f>+'1'!H15*100</f>
        <v>6.22</v>
      </c>
      <c r="N46" s="19">
        <f>+'1'!H24*100</f>
        <v>5.91</v>
      </c>
    </row>
    <row r="47" spans="2:14" ht="15.75">
      <c r="G47" s="12"/>
      <c r="H47" s="12"/>
      <c r="I47" s="12"/>
      <c r="J47" s="12"/>
      <c r="K47" s="12"/>
      <c r="L47" s="20" t="s">
        <v>22</v>
      </c>
      <c r="N47" s="20" t="s">
        <v>22</v>
      </c>
    </row>
    <row r="48" spans="2:14" ht="15.75">
      <c r="B48" s="12" t="s">
        <v>210</v>
      </c>
      <c r="C48" s="12"/>
      <c r="D48" s="12"/>
      <c r="E48" s="12"/>
      <c r="F48" s="12"/>
      <c r="G48" s="12"/>
      <c r="H48" s="12" t="s">
        <v>213</v>
      </c>
      <c r="I48" s="12"/>
      <c r="J48" s="12"/>
      <c r="K48" s="12"/>
      <c r="L48" s="19"/>
      <c r="N48" s="19"/>
    </row>
    <row r="49" spans="2:14" ht="15.75">
      <c r="B49" s="12" t="s">
        <v>212</v>
      </c>
      <c r="C49" s="12"/>
      <c r="D49" s="12"/>
      <c r="E49" s="12"/>
      <c r="F49" s="12">
        <f>+L11</f>
        <v>401821007.06</v>
      </c>
      <c r="G49" s="12"/>
      <c r="H49" s="12" t="s">
        <v>215</v>
      </c>
      <c r="I49" s="12"/>
      <c r="J49" s="12"/>
      <c r="K49" s="12"/>
      <c r="L49" s="19"/>
      <c r="N49" s="19"/>
    </row>
    <row r="50" spans="2:14" ht="15.75">
      <c r="B50" s="12"/>
      <c r="C50" s="12"/>
      <c r="D50" s="12"/>
      <c r="E50" s="12"/>
      <c r="F50" s="17" t="s">
        <v>22</v>
      </c>
      <c r="G50" s="12"/>
      <c r="H50" s="12" t="s">
        <v>216</v>
      </c>
      <c r="I50" s="12"/>
      <c r="J50" s="12"/>
      <c r="K50" s="12"/>
      <c r="L50" s="19">
        <f>+'4'!V15</f>
        <v>1.4533376679540511</v>
      </c>
      <c r="N50" s="19">
        <f>+'4'!V41</f>
        <v>1.36</v>
      </c>
    </row>
    <row r="51" spans="2:14" ht="15.75">
      <c r="B51" s="12" t="s">
        <v>214</v>
      </c>
      <c r="C51" s="12"/>
      <c r="D51" s="12"/>
      <c r="E51" s="12"/>
      <c r="F51" s="3">
        <f>F46/F49</f>
        <v>0.13291527219538982</v>
      </c>
      <c r="G51" s="12"/>
      <c r="H51" s="12" t="s">
        <v>217</v>
      </c>
      <c r="I51" s="12"/>
      <c r="J51" s="12"/>
      <c r="K51" s="12"/>
      <c r="L51" s="19">
        <f>+'4'!V17</f>
        <v>2.4701833700417418E-2</v>
      </c>
      <c r="N51" s="19">
        <f>+'4'!V43</f>
        <v>0.04</v>
      </c>
    </row>
    <row r="52" spans="2:14" ht="15.75">
      <c r="B52" s="12"/>
      <c r="C52" s="12"/>
      <c r="D52" s="12"/>
      <c r="E52" s="12"/>
      <c r="F52" s="17" t="s">
        <v>100</v>
      </c>
      <c r="G52" s="12"/>
      <c r="H52" s="12" t="s">
        <v>218</v>
      </c>
      <c r="I52" s="12"/>
      <c r="J52" s="12"/>
      <c r="K52" s="12"/>
      <c r="L52" s="19">
        <f>+'4'!V19</f>
        <v>2.8761620039880576E-2</v>
      </c>
      <c r="N52" s="19">
        <f>+'4'!V45</f>
        <v>0.03</v>
      </c>
    </row>
    <row r="53" spans="2:14" ht="15.75">
      <c r="B53" s="12"/>
      <c r="C53" s="12"/>
      <c r="D53" s="12"/>
      <c r="E53" s="12"/>
      <c r="F53" s="12"/>
      <c r="G53" s="12"/>
      <c r="H53" s="12" t="s">
        <v>219</v>
      </c>
      <c r="I53" s="12"/>
      <c r="J53" s="12"/>
      <c r="K53" s="12"/>
      <c r="L53" s="19">
        <f>+'4'!V25</f>
        <v>0.20995380131326458</v>
      </c>
      <c r="N53" s="19">
        <f>+'4'!V51</f>
        <v>0.23</v>
      </c>
    </row>
    <row r="54" spans="2:14" ht="15.75">
      <c r="B54" s="41"/>
      <c r="C54" s="12"/>
      <c r="D54" s="12"/>
      <c r="E54" s="12"/>
      <c r="F54" s="12"/>
      <c r="G54" s="12"/>
      <c r="H54" s="12"/>
      <c r="I54" s="12"/>
      <c r="J54" s="12"/>
      <c r="K54" s="12"/>
      <c r="L54" s="20" t="s">
        <v>22</v>
      </c>
      <c r="N54" s="20" t="s">
        <v>22</v>
      </c>
    </row>
    <row r="55" spans="2:14" ht="15.75">
      <c r="B55" s="41"/>
      <c r="C55" s="12"/>
      <c r="D55" s="12"/>
      <c r="E55" s="12"/>
      <c r="F55" s="12"/>
      <c r="G55" s="12"/>
      <c r="H55" s="12" t="s">
        <v>220</v>
      </c>
      <c r="I55" s="12" t="s">
        <v>221</v>
      </c>
      <c r="J55" s="12"/>
      <c r="K55" s="12"/>
      <c r="L55" s="19">
        <f>SUM(L50:L54)</f>
        <v>1.7167549230076138</v>
      </c>
      <c r="N55" s="19">
        <f>SUM(N50:N54)</f>
        <v>1.6600000000000001</v>
      </c>
    </row>
    <row r="56" spans="2:14" ht="15.75">
      <c r="B56" s="12"/>
      <c r="C56" s="12"/>
      <c r="D56" s="12"/>
      <c r="E56" s="12"/>
      <c r="F56" s="12"/>
      <c r="G56" s="12"/>
      <c r="H56" s="12"/>
      <c r="I56" s="12"/>
      <c r="J56" s="12"/>
      <c r="K56" s="12"/>
      <c r="L56" s="19"/>
      <c r="N56" s="19"/>
    </row>
    <row r="57" spans="2:14" ht="15.75">
      <c r="B57" s="12"/>
      <c r="C57" s="12"/>
      <c r="D57" s="12"/>
      <c r="E57" s="12"/>
      <c r="F57" s="12"/>
      <c r="G57" s="12"/>
      <c r="H57" s="12"/>
      <c r="I57" s="12"/>
      <c r="J57" s="12"/>
      <c r="K57" s="12"/>
      <c r="L57" s="20" t="s">
        <v>22</v>
      </c>
      <c r="N57" s="20" t="s">
        <v>22</v>
      </c>
    </row>
    <row r="58" spans="2:14" ht="15.75">
      <c r="B58" s="12"/>
      <c r="C58" s="12"/>
      <c r="D58" s="12"/>
      <c r="E58" s="12"/>
      <c r="F58" s="12"/>
      <c r="G58" s="12"/>
      <c r="H58" s="12" t="s">
        <v>192</v>
      </c>
      <c r="I58" s="12"/>
      <c r="J58" s="12"/>
      <c r="K58" s="12"/>
      <c r="L58" s="19">
        <f>+L46-L55</f>
        <v>4.5032450769923855</v>
      </c>
      <c r="N58" s="19">
        <f>+N46-N55</f>
        <v>4.25</v>
      </c>
    </row>
    <row r="59" spans="2:14" ht="15.75">
      <c r="B59" s="12"/>
      <c r="C59" s="12"/>
      <c r="D59" s="12"/>
      <c r="E59" s="12"/>
      <c r="F59" s="12"/>
      <c r="G59" s="12"/>
      <c r="H59" s="12"/>
      <c r="I59" s="12"/>
      <c r="J59" s="12"/>
      <c r="K59" s="12"/>
      <c r="L59" s="19"/>
      <c r="N59" s="19"/>
    </row>
    <row r="60" spans="2:14" ht="15.75">
      <c r="B60" s="12"/>
      <c r="C60" s="12"/>
      <c r="D60" s="12"/>
      <c r="E60" s="12"/>
      <c r="F60" s="12"/>
      <c r="G60" s="12"/>
      <c r="H60" s="12" t="s">
        <v>222</v>
      </c>
      <c r="I60" s="12"/>
      <c r="J60" s="12"/>
      <c r="K60" s="12"/>
      <c r="L60" s="19">
        <f>+'4'!N21</f>
        <v>44.730891929662739</v>
      </c>
      <c r="N60" s="19">
        <f>+'4'!N47</f>
        <v>44.95253022752923</v>
      </c>
    </row>
    <row r="61" spans="2:14" ht="15.75">
      <c r="B61" s="12"/>
      <c r="C61" s="12"/>
      <c r="D61" s="12"/>
      <c r="E61" s="12"/>
      <c r="F61" s="12"/>
      <c r="G61" s="12"/>
      <c r="H61" s="12"/>
      <c r="I61" s="12"/>
      <c r="J61" s="12"/>
      <c r="K61" s="12"/>
      <c r="L61" s="20" t="s">
        <v>22</v>
      </c>
      <c r="N61" s="20" t="s">
        <v>22</v>
      </c>
    </row>
    <row r="62" spans="2:14" ht="15.75">
      <c r="B62" s="12"/>
      <c r="C62" s="12"/>
      <c r="D62" s="12"/>
      <c r="E62" s="12"/>
      <c r="F62" s="12"/>
      <c r="G62" s="12"/>
      <c r="H62" s="12" t="s">
        <v>223</v>
      </c>
      <c r="I62" s="12"/>
      <c r="J62" s="12"/>
      <c r="K62" s="12"/>
      <c r="L62" s="3">
        <f>ROUND(L58/L60,4)</f>
        <v>0.1007</v>
      </c>
      <c r="N62" s="3">
        <f>ROUND(N58/N60,4)</f>
        <v>9.4500000000000001E-2</v>
      </c>
    </row>
    <row r="63" spans="2:14" ht="15.75">
      <c r="B63" s="12"/>
      <c r="C63" s="12"/>
      <c r="D63" s="12"/>
      <c r="E63" s="12"/>
      <c r="F63" s="12"/>
      <c r="G63" s="12"/>
      <c r="H63" s="12"/>
      <c r="I63" s="12"/>
      <c r="J63" s="12"/>
      <c r="K63" s="12"/>
      <c r="L63" s="20" t="s">
        <v>100</v>
      </c>
      <c r="N63" s="20" t="s">
        <v>100</v>
      </c>
    </row>
    <row r="64" spans="2:14" ht="15.75">
      <c r="B64" s="12"/>
      <c r="C64" s="12"/>
      <c r="D64" s="12"/>
      <c r="E64" s="12"/>
      <c r="F64" s="12"/>
      <c r="G64" s="12"/>
      <c r="H64" s="12"/>
      <c r="I64" s="12"/>
      <c r="J64" s="12"/>
      <c r="K64" s="12"/>
      <c r="L64" s="12"/>
    </row>
    <row r="65" spans="2:14" ht="16.5" thickBot="1">
      <c r="B65" s="12"/>
      <c r="C65" s="12"/>
      <c r="D65" s="12"/>
      <c r="E65" s="12"/>
      <c r="F65" s="12"/>
      <c r="G65" s="12"/>
      <c r="H65" s="12" t="s">
        <v>277</v>
      </c>
      <c r="I65" s="12"/>
      <c r="J65" s="12"/>
      <c r="K65" s="50"/>
      <c r="L65" s="12"/>
    </row>
    <row r="66" spans="2:14" ht="15.75">
      <c r="B66" s="12"/>
      <c r="C66" s="12"/>
      <c r="D66" s="12"/>
      <c r="E66" s="12"/>
      <c r="F66" s="12"/>
      <c r="G66" s="12"/>
      <c r="H66" s="15"/>
      <c r="I66" s="15"/>
      <c r="J66" s="15"/>
      <c r="K66" s="12"/>
      <c r="L66" s="12"/>
      <c r="N66" s="80" t="s">
        <v>27</v>
      </c>
    </row>
    <row r="67" spans="2:14" ht="15.75">
      <c r="B67" s="12"/>
      <c r="C67" s="12"/>
      <c r="D67" s="12"/>
      <c r="E67" s="12"/>
      <c r="F67" s="12"/>
      <c r="G67" s="12"/>
      <c r="H67" s="12" t="s">
        <v>278</v>
      </c>
      <c r="I67" s="12"/>
      <c r="J67" s="12"/>
      <c r="K67" s="12"/>
      <c r="L67" s="19">
        <f>'1'!L15*100</f>
        <v>6.2799999999999994</v>
      </c>
      <c r="N67" s="19">
        <f>'1'!L24*100</f>
        <v>5.96</v>
      </c>
    </row>
    <row r="68" spans="2:14" ht="15.75">
      <c r="B68" s="12"/>
      <c r="C68" s="12"/>
      <c r="D68" s="12"/>
      <c r="E68" s="12"/>
      <c r="F68" s="12"/>
      <c r="G68" s="12"/>
      <c r="H68" s="12"/>
      <c r="I68" s="12"/>
      <c r="J68" s="12"/>
      <c r="K68" s="12"/>
      <c r="L68" s="20" t="s">
        <v>22</v>
      </c>
      <c r="N68" s="20" t="s">
        <v>22</v>
      </c>
    </row>
    <row r="69" spans="2:14" ht="15.75">
      <c r="B69" s="12"/>
      <c r="C69" s="12"/>
      <c r="D69" s="12"/>
      <c r="E69" s="12"/>
      <c r="F69" s="12"/>
      <c r="G69" s="12"/>
      <c r="H69" s="12" t="s">
        <v>213</v>
      </c>
      <c r="I69" s="12"/>
      <c r="J69" s="12"/>
      <c r="K69" s="12"/>
      <c r="L69" s="19"/>
      <c r="N69" s="19"/>
    </row>
    <row r="70" spans="2:14" ht="15.75">
      <c r="B70" s="12"/>
      <c r="C70" s="12"/>
      <c r="D70" s="12"/>
      <c r="E70" s="12"/>
      <c r="F70" s="12"/>
      <c r="G70" s="12"/>
      <c r="H70" s="12" t="s">
        <v>215</v>
      </c>
      <c r="I70" s="12"/>
      <c r="J70" s="12"/>
      <c r="K70" s="12"/>
      <c r="L70" s="19"/>
      <c r="N70" s="19"/>
    </row>
    <row r="71" spans="2:14" ht="15.75">
      <c r="B71" s="12"/>
      <c r="C71" s="12"/>
      <c r="D71" s="12"/>
      <c r="E71" s="12"/>
      <c r="F71" s="12"/>
      <c r="G71" s="12"/>
      <c r="H71" s="12" t="s">
        <v>216</v>
      </c>
      <c r="I71" s="12"/>
      <c r="J71" s="12"/>
      <c r="K71" s="12"/>
      <c r="L71" s="19">
        <f>L50</f>
        <v>1.4533376679540511</v>
      </c>
      <c r="N71" s="19">
        <f>N50</f>
        <v>1.36</v>
      </c>
    </row>
    <row r="72" spans="2:14" ht="15.75">
      <c r="B72" s="12"/>
      <c r="C72" s="12"/>
      <c r="D72" s="12"/>
      <c r="E72" s="12"/>
      <c r="F72" s="12"/>
      <c r="G72" s="12"/>
      <c r="H72" s="12" t="s">
        <v>217</v>
      </c>
      <c r="I72" s="12"/>
      <c r="J72" s="12"/>
      <c r="K72" s="12"/>
      <c r="L72" s="19">
        <f t="shared" ref="L72:N74" si="0">L51</f>
        <v>2.4701833700417418E-2</v>
      </c>
      <c r="N72" s="19">
        <f t="shared" si="0"/>
        <v>0.04</v>
      </c>
    </row>
    <row r="73" spans="2:14" ht="15.75">
      <c r="B73" s="12"/>
      <c r="C73" s="12"/>
      <c r="D73" s="12"/>
      <c r="E73" s="12"/>
      <c r="F73" s="12"/>
      <c r="G73" s="12"/>
      <c r="H73" s="12" t="s">
        <v>218</v>
      </c>
      <c r="I73" s="12"/>
      <c r="J73" s="12"/>
      <c r="K73" s="12"/>
      <c r="L73" s="19">
        <f t="shared" si="0"/>
        <v>2.8761620039880576E-2</v>
      </c>
      <c r="N73" s="19">
        <f t="shared" si="0"/>
        <v>0.03</v>
      </c>
    </row>
    <row r="74" spans="2:14" ht="15.75">
      <c r="B74" s="12"/>
      <c r="C74" s="12"/>
      <c r="D74" s="12"/>
      <c r="E74" s="12"/>
      <c r="F74" s="12"/>
      <c r="G74" s="12"/>
      <c r="H74" s="12" t="s">
        <v>219</v>
      </c>
      <c r="I74" s="12"/>
      <c r="J74" s="12"/>
      <c r="K74" s="12"/>
      <c r="L74" s="19">
        <f t="shared" si="0"/>
        <v>0.20995380131326458</v>
      </c>
      <c r="N74" s="19">
        <f t="shared" si="0"/>
        <v>0.23</v>
      </c>
    </row>
    <row r="75" spans="2:14" ht="15.75">
      <c r="B75" s="12"/>
      <c r="C75" s="12"/>
      <c r="D75" s="12"/>
      <c r="E75" s="12"/>
      <c r="F75" s="12"/>
      <c r="G75" s="12"/>
      <c r="H75" s="12"/>
      <c r="I75" s="12"/>
      <c r="J75" s="12"/>
      <c r="K75" s="12"/>
      <c r="L75" s="20" t="s">
        <v>22</v>
      </c>
      <c r="N75" s="20" t="s">
        <v>22</v>
      </c>
    </row>
    <row r="76" spans="2:14" ht="15.75">
      <c r="B76" s="12"/>
      <c r="C76" s="12"/>
      <c r="D76" s="12"/>
      <c r="E76" s="12"/>
      <c r="F76" s="12"/>
      <c r="G76" s="12"/>
      <c r="H76" s="12" t="s">
        <v>220</v>
      </c>
      <c r="I76" s="12" t="s">
        <v>221</v>
      </c>
      <c r="J76" s="12"/>
      <c r="K76" s="12"/>
      <c r="L76" s="19">
        <f>SUM(L71:L75)</f>
        <v>1.7167549230076138</v>
      </c>
      <c r="N76" s="19">
        <f>SUM(N71:N75)</f>
        <v>1.6600000000000001</v>
      </c>
    </row>
    <row r="77" spans="2:14" ht="15.75">
      <c r="B77" s="12"/>
      <c r="C77" s="12"/>
      <c r="D77" s="12"/>
      <c r="E77" s="12"/>
      <c r="F77" s="12"/>
      <c r="G77" s="12"/>
      <c r="H77" s="12"/>
      <c r="I77" s="12"/>
      <c r="J77" s="12"/>
      <c r="K77" s="12"/>
      <c r="L77" s="19"/>
      <c r="N77" s="19"/>
    </row>
    <row r="78" spans="2:14" ht="15.75">
      <c r="B78" s="12"/>
      <c r="C78" s="12"/>
      <c r="D78" s="12"/>
      <c r="E78" s="12"/>
      <c r="F78" s="12"/>
      <c r="G78" s="12"/>
      <c r="H78" s="12"/>
      <c r="I78" s="12"/>
      <c r="J78" s="12"/>
      <c r="K78" s="12"/>
      <c r="L78" s="20" t="s">
        <v>22</v>
      </c>
      <c r="N78" s="20" t="s">
        <v>22</v>
      </c>
    </row>
    <row r="79" spans="2:14" ht="15.75">
      <c r="B79" s="12"/>
      <c r="C79" s="12"/>
      <c r="D79" s="12"/>
      <c r="E79" s="12"/>
      <c r="F79" s="12"/>
      <c r="G79" s="12"/>
      <c r="H79" s="12" t="s">
        <v>192</v>
      </c>
      <c r="I79" s="12"/>
      <c r="J79" s="12"/>
      <c r="K79" s="12"/>
      <c r="L79" s="19">
        <f>+L67-L76</f>
        <v>4.563245076992386</v>
      </c>
      <c r="N79" s="19">
        <f>+N67-N76</f>
        <v>4.3</v>
      </c>
    </row>
    <row r="80" spans="2:14" ht="15.75">
      <c r="B80" s="12"/>
      <c r="C80" s="12"/>
      <c r="D80" s="12"/>
      <c r="E80" s="12"/>
      <c r="F80" s="12"/>
      <c r="G80" s="12"/>
      <c r="H80" s="12"/>
      <c r="I80" s="12"/>
      <c r="J80" s="12"/>
      <c r="K80" s="12"/>
      <c r="L80" s="19"/>
      <c r="N80" s="19"/>
    </row>
    <row r="81" spans="2:14" ht="15.75">
      <c r="B81" s="12"/>
      <c r="C81" s="12"/>
      <c r="D81" s="12"/>
      <c r="E81" s="12"/>
      <c r="F81" s="12"/>
      <c r="G81" s="12"/>
      <c r="H81" s="12" t="s">
        <v>222</v>
      </c>
      <c r="I81" s="12"/>
      <c r="J81" s="12"/>
      <c r="K81" s="12"/>
      <c r="L81" s="19">
        <f>L60</f>
        <v>44.730891929662739</v>
      </c>
      <c r="N81" s="19">
        <f>N60</f>
        <v>44.95253022752923</v>
      </c>
    </row>
    <row r="82" spans="2:14" ht="15.75">
      <c r="B82" s="12"/>
      <c r="C82" s="12"/>
      <c r="D82" s="12"/>
      <c r="E82" s="12"/>
      <c r="F82" s="12"/>
      <c r="G82" s="12"/>
      <c r="H82" s="12"/>
      <c r="I82" s="12"/>
      <c r="J82" s="12"/>
      <c r="K82" s="12"/>
      <c r="L82" s="20" t="s">
        <v>22</v>
      </c>
      <c r="N82" s="20" t="s">
        <v>22</v>
      </c>
    </row>
    <row r="83" spans="2:14" ht="15.75">
      <c r="B83" s="12"/>
      <c r="C83" s="12"/>
      <c r="D83" s="12"/>
      <c r="E83" s="12"/>
      <c r="F83" s="12"/>
      <c r="G83" s="12"/>
      <c r="H83" s="12" t="s">
        <v>223</v>
      </c>
      <c r="I83" s="12"/>
      <c r="J83" s="12"/>
      <c r="K83" s="12"/>
      <c r="L83" s="3">
        <f>ROUND(L79/L81,4)</f>
        <v>0.10199999999999999</v>
      </c>
      <c r="N83" s="3">
        <f>ROUND(N79/N81,4)</f>
        <v>9.5699999999999993E-2</v>
      </c>
    </row>
    <row r="84" spans="2:14" ht="15.75">
      <c r="B84" s="12"/>
      <c r="C84" s="12"/>
      <c r="D84" s="12"/>
      <c r="E84" s="12"/>
      <c r="F84" s="12"/>
      <c r="G84" s="12"/>
      <c r="H84" s="12"/>
      <c r="I84" s="12"/>
      <c r="J84" s="12"/>
      <c r="K84" s="12"/>
      <c r="L84" s="20" t="s">
        <v>100</v>
      </c>
      <c r="N84" s="20" t="s">
        <v>100</v>
      </c>
    </row>
    <row r="85" spans="2:14" ht="15.75">
      <c r="B85" s="12"/>
      <c r="C85" s="12"/>
      <c r="D85" s="12"/>
      <c r="E85" s="12"/>
      <c r="F85" s="12"/>
      <c r="G85" s="12"/>
      <c r="H85" s="12"/>
      <c r="I85" s="12"/>
      <c r="J85" s="12"/>
      <c r="K85" s="12"/>
      <c r="L85" s="12"/>
    </row>
    <row r="86" spans="2:14" ht="15.75">
      <c r="B86" s="24" t="s">
        <v>115</v>
      </c>
      <c r="C86" s="12"/>
      <c r="D86" s="12"/>
      <c r="E86" s="12"/>
      <c r="F86" s="12"/>
      <c r="G86" s="12"/>
      <c r="H86" s="12"/>
      <c r="I86" s="12"/>
      <c r="J86" s="12"/>
      <c r="K86" s="12"/>
      <c r="L86" s="12"/>
    </row>
    <row r="87" spans="2:14" ht="15.75">
      <c r="B87" s="24" t="s">
        <v>269</v>
      </c>
      <c r="C87" s="12"/>
      <c r="D87" s="12"/>
      <c r="E87" s="12"/>
      <c r="F87" s="12"/>
      <c r="G87" s="12"/>
      <c r="H87" s="12"/>
      <c r="I87" s="12"/>
      <c r="J87" s="12"/>
      <c r="K87" s="12"/>
      <c r="L87" s="12"/>
    </row>
    <row r="88" spans="2:14" ht="15.75">
      <c r="B88" s="24" t="s">
        <v>116</v>
      </c>
      <c r="C88" s="12"/>
      <c r="D88" s="12"/>
      <c r="E88" s="12"/>
      <c r="F88" s="12"/>
      <c r="G88" s="12"/>
      <c r="H88" s="12"/>
      <c r="I88" s="12"/>
      <c r="J88" s="12"/>
      <c r="K88" s="12"/>
      <c r="L88" s="12"/>
    </row>
    <row r="89" spans="2:14" ht="15.75">
      <c r="B89" s="24"/>
      <c r="C89" s="12"/>
      <c r="D89" s="12"/>
      <c r="E89" s="12"/>
      <c r="F89" s="12"/>
      <c r="G89" s="12"/>
      <c r="H89" s="12"/>
      <c r="I89" s="12"/>
      <c r="J89" s="12"/>
      <c r="K89" s="12"/>
      <c r="L89" s="12"/>
    </row>
    <row r="90" spans="2:14" ht="15.75">
      <c r="B90" s="24"/>
      <c r="C90" s="12"/>
      <c r="D90" s="12"/>
      <c r="E90" s="12"/>
      <c r="F90" s="12"/>
      <c r="G90" s="12"/>
      <c r="H90" s="12"/>
      <c r="I90" s="12"/>
      <c r="J90" s="12"/>
      <c r="K90" s="12"/>
      <c r="L90" s="12"/>
    </row>
    <row r="91" spans="2:14" ht="15.75">
      <c r="B91" s="12"/>
      <c r="C91" s="12"/>
      <c r="D91" s="12"/>
      <c r="E91" s="12"/>
      <c r="F91" s="12"/>
      <c r="G91" s="12"/>
      <c r="H91" s="12"/>
      <c r="I91" s="12"/>
      <c r="J91" s="12"/>
      <c r="K91" s="12"/>
      <c r="L91" s="12"/>
    </row>
    <row r="92" spans="2:14" ht="15.75">
      <c r="B92" s="41" t="s">
        <v>224</v>
      </c>
      <c r="C92" s="12"/>
      <c r="D92" s="12"/>
      <c r="E92" s="12"/>
      <c r="F92" s="12"/>
      <c r="G92" s="12"/>
      <c r="H92" s="12"/>
      <c r="I92" s="12"/>
      <c r="J92" s="12"/>
      <c r="K92" s="12"/>
      <c r="L92" s="12"/>
    </row>
    <row r="93" spans="2:14" ht="15.75">
      <c r="B93" s="41" t="s">
        <v>258</v>
      </c>
      <c r="C93" s="12"/>
      <c r="D93" s="12"/>
      <c r="E93" s="12"/>
      <c r="F93" s="12"/>
      <c r="G93" s="12"/>
      <c r="H93" s="12"/>
      <c r="I93" s="12"/>
      <c r="J93" s="12"/>
      <c r="K93" s="12"/>
      <c r="L93" s="12"/>
    </row>
    <row r="94" spans="2:14" ht="15.75">
      <c r="B94" s="41"/>
      <c r="C94" s="12"/>
      <c r="D94" s="12"/>
      <c r="E94" s="12"/>
      <c r="F94" s="12"/>
      <c r="G94" s="12"/>
      <c r="H94" s="12"/>
      <c r="I94" s="12"/>
      <c r="J94" s="12"/>
      <c r="K94" s="12"/>
      <c r="L94" s="12"/>
    </row>
    <row r="95" spans="2:14" ht="15.75">
      <c r="B95" s="12"/>
      <c r="C95" s="12"/>
      <c r="D95" s="12"/>
      <c r="E95" s="12"/>
      <c r="F95" s="12"/>
      <c r="G95" s="12"/>
      <c r="H95" s="12"/>
      <c r="I95" s="12"/>
      <c r="J95" s="12"/>
      <c r="K95" s="12"/>
      <c r="L95" s="12"/>
    </row>
  </sheetData>
  <mergeCells count="1">
    <mergeCell ref="E4:H4"/>
  </mergeCells>
  <printOptions horizontalCentered="1"/>
  <pageMargins left="0.7" right="0.7" top="0.75" bottom="0.75" header="0.3" footer="0.3"/>
  <pageSetup scale="47" orientation="portrait" blackAndWhite="1"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84D3FF-0942-4CA9-A944-78F8AB6E32FB}"/>
</file>

<file path=customXml/itemProps2.xml><?xml version="1.0" encoding="utf-8"?>
<ds:datastoreItem xmlns:ds="http://schemas.openxmlformats.org/officeDocument/2006/customXml" ds:itemID="{F003DAB2-74D9-4117-BF0E-58A55C50C979}"/>
</file>

<file path=customXml/itemProps3.xml><?xml version="1.0" encoding="utf-8"?>
<ds:datastoreItem xmlns:ds="http://schemas.openxmlformats.org/officeDocument/2006/customXml" ds:itemID="{BC307787-CE86-4FE0-BC37-5C991D491B04}"/>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1</vt:lpstr>
      <vt:lpstr>1of3</vt:lpstr>
      <vt:lpstr>2of3</vt:lpstr>
      <vt:lpstr>3of3</vt:lpstr>
      <vt:lpstr>4</vt:lpstr>
      <vt:lpstr>5</vt:lpstr>
      <vt:lpstr>'1'!Print_Area</vt:lpstr>
      <vt:lpstr>'1of3'!Print_Area</vt:lpstr>
      <vt:lpstr>'2of3'!Print_Area</vt:lpstr>
      <vt:lpstr>'3of3'!Print_Area</vt:lpstr>
      <vt:lpstr>'4'!Print_Area</vt:lpstr>
      <vt:lpstr>'5'!Print_Area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2022-07-08T18:24:01Z</dcterms:created>
  <dcterms:modified xsi:type="dcterms:W3CDTF">2022-07-08T18:24:07Z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SiteId">
    <vt:lpwstr>fa8c194a-f8e2-43c5-bc39-b637579e39e0</vt:lpwstr>
  </property>
  <property fmtid="{D5CDD505-2E9C-101B-9397-08002B2CF9AE}" pid="3" name="MSIP_Label_a83f872e-d8d7-43ac-9961-0f2ad31e50e5_Method">
    <vt:lpwstr>Standard</vt:lpwstr>
  </property>
  <property fmtid="{D5CDD505-2E9C-101B-9397-08002B2CF9AE}" pid="4" name="SV_QUERY_LIST_4F35BF76-6C0D-4D9B-82B2-816C12CF3733">
    <vt:lpwstr>empty_477D106A-C0D6-4607-AEBD-E2C9D60EA279</vt:lpwstr>
  </property>
  <property fmtid="{D5CDD505-2E9C-101B-9397-08002B2CF9AE}" pid="5" name="MSIP_Label_a83f872e-d8d7-43ac-9961-0f2ad31e50e5_SetDate">
    <vt:lpwstr>2021-07-28T13:45:50Z</vt:lpwstr>
  </property>
  <property fmtid="{D5CDD505-2E9C-101B-9397-08002B2CF9AE}" pid="6" name="MSIP_Label_a83f872e-d8d7-43ac-9961-0f2ad31e50e5_Name">
    <vt:lpwstr>a83f872e-d8d7-43ac-9961-0f2ad31e50e5</vt:lpwstr>
  </property>
  <property fmtid="{D5CDD505-2E9C-101B-9397-08002B2CF9AE}" pid="7" name="ContentTypeId">
    <vt:lpwstr>0x01010093961404F3F6B34988E14CCD792B016F</vt:lpwstr>
  </property>
  <property fmtid="{D5CDD505-2E9C-101B-9397-08002B2CF9AE}" pid="8" name="MSIP_Label_a83f872e-d8d7-43ac-9961-0f2ad31e50e5_ActionId">
    <vt:lpwstr>b2545509-f625-46e0-b081-e43e66767616</vt:lpwstr>
  </property>
  <property fmtid="{D5CDD505-2E9C-101B-9397-08002B2CF9AE}" pid="9" name="SV_HIDDEN_GRID_QUERY_LIST_4F35BF76-6C0D-4D9B-82B2-816C12CF3733">
    <vt:lpwstr>empty_477D106A-C0D6-4607-AEBD-E2C9D60EA279</vt:lpwstr>
  </property>
  <property fmtid="{D5CDD505-2E9C-101B-9397-08002B2CF9AE}" pid="10" name="MSIP_Label_a83f872e-d8d7-43ac-9961-0f2ad31e50e5_ContentBits">
    <vt:lpwstr>0</vt:lpwstr>
  </property>
  <property fmtid="{D5CDD505-2E9C-101B-9397-08002B2CF9AE}" pid="11" name="MSIP_Label_a83f872e-d8d7-43ac-9961-0f2ad31e50e5_Enabled">
    <vt:lpwstr>true</vt:lpwstr>
  </property>
</Properties>
</file>