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POD 1-59\Filing\"/>
    </mc:Choice>
  </mc:AlternateContent>
  <xr:revisionPtr revIDLastSave="0" documentId="13_ncr:1_{054360EF-2807-4597-83A8-98DACF5212F2}" xr6:coauthVersionLast="36" xr6:coauthVersionMax="47" xr10:uidLastSave="{00000000-0000-0000-0000-000000000000}"/>
  <bookViews>
    <workbookView xWindow="3810" yWindow="3810" windowWidth="21600" windowHeight="11415" xr2:uid="{00000000-000D-0000-FFFF-FFFF00000000}"/>
  </bookViews>
  <sheets>
    <sheet name="Page 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K10" i="1"/>
  <c r="I13" i="1"/>
  <c r="I10" i="1" l="1"/>
  <c r="Q13" i="1" l="1"/>
  <c r="O13" i="1"/>
  <c r="M13" i="1"/>
  <c r="Q10" i="1"/>
  <c r="O10" i="1"/>
  <c r="M10" i="1"/>
  <c r="E11" i="1"/>
  <c r="E15" i="1" s="1"/>
  <c r="M9" i="1" l="1"/>
  <c r="K9" i="1" l="1"/>
  <c r="Q9" i="1" s="1"/>
  <c r="I9" i="1"/>
  <c r="O9" i="1" s="1"/>
  <c r="B24" i="1" l="1"/>
  <c r="D29" i="1"/>
  <c r="D24" i="1"/>
  <c r="O11" i="1"/>
  <c r="O15" i="1" s="1"/>
  <c r="B29" i="1" s="1"/>
  <c r="O29" i="1" s="1"/>
  <c r="B23" i="1"/>
  <c r="D23" i="1"/>
  <c r="M11" i="1"/>
  <c r="M15" i="1" s="1"/>
  <c r="B28" i="1" s="1"/>
  <c r="B25" i="1"/>
  <c r="Q11" i="1"/>
  <c r="Q15" i="1" s="1"/>
  <c r="B30" i="1" s="1"/>
  <c r="D28" i="1"/>
  <c r="D30" i="1"/>
  <c r="D25" i="1"/>
  <c r="M23" i="1" l="1"/>
  <c r="O24" i="1"/>
  <c r="Q25" i="1"/>
  <c r="M28" i="1"/>
  <c r="Q30" i="1"/>
</calcChain>
</file>

<file path=xl/sharedStrings.xml><?xml version="1.0" encoding="utf-8"?>
<sst xmlns="http://schemas.openxmlformats.org/spreadsheetml/2006/main" count="47" uniqueCount="24">
  <si>
    <t>Type of Capital</t>
  </si>
  <si>
    <t>Ratios</t>
  </si>
  <si>
    <t>Total</t>
  </si>
  <si>
    <t>Indicated levels of fixed charge coverage assuming that</t>
  </si>
  <si>
    <t>the Company could actually achieve its overall cost of capital:</t>
  </si>
  <si>
    <t>(</t>
  </si>
  <si>
    <t>÷</t>
  </si>
  <si>
    <t>)</t>
  </si>
  <si>
    <t>x</t>
  </si>
  <si>
    <t>composite federal and state income tax rate</t>
  </si>
  <si>
    <t>Pre-tax coverage of interest expense based upon a</t>
  </si>
  <si>
    <t xml:space="preserve">Post-tax coverage of interest expense </t>
  </si>
  <si>
    <t>Summary Cost of Capital</t>
  </si>
  <si>
    <t>Common Equity</t>
  </si>
  <si>
    <t>Cost Rate Range</t>
  </si>
  <si>
    <t>Weighted Cost Rate</t>
  </si>
  <si>
    <t>Low</t>
  </si>
  <si>
    <t>High</t>
  </si>
  <si>
    <t>Midpoint</t>
  </si>
  <si>
    <t>Long-Term Debt</t>
  </si>
  <si>
    <t>Short-Term Debt</t>
  </si>
  <si>
    <t>Total Debt</t>
  </si>
  <si>
    <t xml:space="preserve">Florida Public Utilities Company
</t>
  </si>
  <si>
    <t>Thirteen Month Average at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</si>
</sst>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0" fontId="0" fillId="0" borderId="0" xfId="0" applyNumberFormat="1"/>
    <xf numFmtId="0" fontId="0" fillId="0" borderId="0" xfId="0" applyAlignment="1">
      <alignment horizontal="right"/>
    </xf>
    <xf numFmtId="10" fontId="0" fillId="0" borderId="1" xfId="0" applyNumberFormat="1" applyBorder="1"/>
    <xf numFmtId="10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10" fontId="0" fillId="0" borderId="0" xfId="0" applyNumberFormat="1" applyAlignment="1">
      <alignment horizontal="left" indent="1"/>
    </xf>
    <xf numFmtId="10" fontId="3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zoomScale="85" zoomScaleNormal="85" workbookViewId="0">
      <selection activeCell="R9" sqref="R9"/>
    </sheetView>
  </sheetViews>
  <sheetFormatPr defaultRowHeight="15" x14ac:dyDescent="0.2"/>
  <cols>
    <col min="1" max="1" width="9.33203125" customWidth="1"/>
    <col min="2" max="2" width="7.6640625" customWidth="1"/>
    <col min="3" max="3" width="1.6640625" customWidth="1"/>
    <col min="4" max="4" width="6.6640625" customWidth="1"/>
    <col min="6" max="6" width="2.6640625" customWidth="1"/>
    <col min="7" max="7" width="7.21875" bestFit="1" customWidth="1"/>
    <col min="8" max="8" width="2.6640625" customWidth="1"/>
    <col min="9" max="9" width="8.21875" bestFit="1" customWidth="1"/>
    <col min="10" max="10" width="2.6640625" customWidth="1"/>
    <col min="11" max="11" width="8.21875" customWidth="1"/>
    <col min="12" max="12" width="2.6640625" customWidth="1"/>
    <col min="13" max="13" width="8.6640625" customWidth="1"/>
    <col min="14" max="14" width="2.6640625" customWidth="1"/>
    <col min="15" max="15" width="8.6640625" customWidth="1"/>
    <col min="16" max="16" width="2.6640625" customWidth="1"/>
    <col min="17" max="17" width="8.6640625" bestFit="1" customWidth="1"/>
    <col min="18" max="18" width="2.6640625" customWidth="1"/>
  </cols>
  <sheetData>
    <row r="1" spans="1:19" ht="15.75" x14ac:dyDescent="0.25">
      <c r="A1" s="14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9" x14ac:dyDescent="0.2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6"/>
    </row>
    <row r="3" spans="1:19" x14ac:dyDescent="0.2">
      <c r="A3" s="17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6" spans="1:19" x14ac:dyDescent="0.2">
      <c r="G6" s="18" t="s">
        <v>14</v>
      </c>
      <c r="H6" s="13"/>
      <c r="I6" s="13"/>
      <c r="J6" s="13"/>
      <c r="K6" s="13"/>
      <c r="M6" s="18" t="s">
        <v>15</v>
      </c>
      <c r="N6" s="13"/>
      <c r="O6" s="13"/>
      <c r="P6" s="13"/>
      <c r="Q6" s="13"/>
      <c r="R6" s="6"/>
      <c r="S6" s="6"/>
    </row>
    <row r="7" spans="1:19" x14ac:dyDescent="0.2">
      <c r="A7" s="13" t="s">
        <v>0</v>
      </c>
      <c r="B7" s="13"/>
      <c r="E7" s="5" t="s">
        <v>1</v>
      </c>
      <c r="G7" s="5" t="s">
        <v>16</v>
      </c>
      <c r="H7" s="6"/>
      <c r="I7" s="5" t="s">
        <v>18</v>
      </c>
      <c r="J7" s="6"/>
      <c r="K7" s="5" t="s">
        <v>17</v>
      </c>
      <c r="M7" s="5" t="s">
        <v>16</v>
      </c>
      <c r="N7" s="6"/>
      <c r="O7" s="5" t="s">
        <v>18</v>
      </c>
      <c r="P7" s="6"/>
      <c r="Q7" s="5" t="s">
        <v>17</v>
      </c>
      <c r="R7" s="6"/>
      <c r="S7" s="6"/>
    </row>
    <row r="9" spans="1:19" x14ac:dyDescent="0.2">
      <c r="A9" s="19" t="s">
        <v>19</v>
      </c>
      <c r="B9" s="19"/>
      <c r="C9" s="19"/>
      <c r="D9" s="19"/>
      <c r="E9" s="1">
        <v>0.39439999999999997</v>
      </c>
      <c r="G9" s="1">
        <v>3.4599999999999999E-2</v>
      </c>
      <c r="H9" s="1"/>
      <c r="I9" s="1">
        <f>G9</f>
        <v>3.4599999999999999E-2</v>
      </c>
      <c r="J9" s="1"/>
      <c r="K9" s="1">
        <f>G9</f>
        <v>3.4599999999999999E-2</v>
      </c>
      <c r="M9" s="1">
        <f>ROUND($E9*G9,4)</f>
        <v>1.3599999999999999E-2</v>
      </c>
      <c r="N9" s="1"/>
      <c r="O9" s="1">
        <f>ROUND($E9*I9,4)</f>
        <v>1.3599999999999999E-2</v>
      </c>
      <c r="P9" s="1"/>
      <c r="Q9" s="1">
        <f>ROUND($E9*K9,4)</f>
        <v>1.3599999999999999E-2</v>
      </c>
      <c r="R9" s="1"/>
      <c r="S9" s="1"/>
    </row>
    <row r="10" spans="1:19" x14ac:dyDescent="0.2">
      <c r="A10" s="19" t="s">
        <v>20</v>
      </c>
      <c r="B10" s="19"/>
      <c r="C10" s="19"/>
      <c r="D10" s="19"/>
      <c r="E10" s="3">
        <v>5.5100000000000003E-2</v>
      </c>
      <c r="G10" s="11">
        <v>3.3000000000000002E-2</v>
      </c>
      <c r="H10" s="1"/>
      <c r="I10" s="1">
        <f>G10</f>
        <v>3.3000000000000002E-2</v>
      </c>
      <c r="J10" s="1"/>
      <c r="K10" s="1">
        <f>G10</f>
        <v>3.3000000000000002E-2</v>
      </c>
      <c r="M10" s="3">
        <f>ROUND($E10*G10,4)</f>
        <v>1.8E-3</v>
      </c>
      <c r="N10" s="1"/>
      <c r="O10" s="3">
        <f>ROUND($E10*I10,4)</f>
        <v>1.8E-3</v>
      </c>
      <c r="P10" s="1"/>
      <c r="Q10" s="3">
        <f>ROUND($E10*K10,4)</f>
        <v>1.8E-3</v>
      </c>
      <c r="R10" s="1"/>
      <c r="S10" s="1"/>
    </row>
    <row r="11" spans="1:19" x14ac:dyDescent="0.2">
      <c r="A11" s="20" t="s">
        <v>21</v>
      </c>
      <c r="B11" s="20"/>
      <c r="C11" s="20"/>
      <c r="D11" s="20"/>
      <c r="E11" s="1">
        <f>SUM(E9:E10)</f>
        <v>0.44949999999999996</v>
      </c>
      <c r="G11" s="1"/>
      <c r="H11" s="1"/>
      <c r="I11" s="1"/>
      <c r="J11" s="1"/>
      <c r="K11" s="1"/>
      <c r="M11" s="1">
        <f>SUM(M9:M10)</f>
        <v>1.5399999999999999E-2</v>
      </c>
      <c r="N11" s="1"/>
      <c r="O11" s="1">
        <f>SUM(O9:O10)</f>
        <v>1.5399999999999999E-2</v>
      </c>
      <c r="P11" s="1"/>
      <c r="Q11" s="1">
        <f>SUM(Q9:Q10)</f>
        <v>1.5399999999999999E-2</v>
      </c>
      <c r="R11" s="1"/>
      <c r="S11" s="1"/>
    </row>
    <row r="12" spans="1:19" x14ac:dyDescent="0.2">
      <c r="A12" s="7"/>
      <c r="B12" s="7"/>
      <c r="E12" s="1"/>
      <c r="G12" s="1"/>
      <c r="H12" s="1"/>
      <c r="I12" s="1"/>
      <c r="J12" s="1"/>
      <c r="K12" s="1"/>
      <c r="M12" s="1"/>
      <c r="N12" s="1"/>
      <c r="O12" s="1"/>
      <c r="P12" s="1"/>
      <c r="Q12" s="1"/>
      <c r="R12" s="1"/>
      <c r="S12" s="1"/>
    </row>
    <row r="13" spans="1:19" x14ac:dyDescent="0.2">
      <c r="A13" s="12" t="s">
        <v>13</v>
      </c>
      <c r="B13" s="12"/>
      <c r="E13" s="3">
        <v>0.55049999999999999</v>
      </c>
      <c r="G13" s="1">
        <v>0.1075</v>
      </c>
      <c r="H13" s="1"/>
      <c r="I13" s="1">
        <f>AVERAGE(G13,K13)</f>
        <v>0.11249999999999999</v>
      </c>
      <c r="J13" s="1"/>
      <c r="K13" s="1">
        <v>0.11749999999999999</v>
      </c>
      <c r="M13" s="3">
        <f>ROUND($E13*G13,4)</f>
        <v>5.9200000000000003E-2</v>
      </c>
      <c r="N13" s="1"/>
      <c r="O13" s="3">
        <f>ROUND($E13*I13,4)</f>
        <v>6.1899999999999997E-2</v>
      </c>
      <c r="P13" s="1"/>
      <c r="Q13" s="3">
        <f>ROUND($E13*K13,4)</f>
        <v>6.4699999999999994E-2</v>
      </c>
      <c r="R13" s="1"/>
      <c r="S13" s="1"/>
    </row>
    <row r="14" spans="1:19" x14ac:dyDescent="0.2">
      <c r="M14" s="1"/>
      <c r="N14" s="1"/>
      <c r="O14" s="1"/>
      <c r="P14" s="1"/>
      <c r="Q14" s="1"/>
    </row>
    <row r="15" spans="1:19" ht="15.75" thickBot="1" x14ac:dyDescent="0.25">
      <c r="A15" s="8" t="s">
        <v>2</v>
      </c>
      <c r="E15" s="4">
        <f>SUM(E11:E13)</f>
        <v>1</v>
      </c>
      <c r="M15" s="4">
        <f>SUM(M11:M13)</f>
        <v>7.46E-2</v>
      </c>
      <c r="N15" s="1"/>
      <c r="O15" s="4">
        <f>SUM(O11:O13)</f>
        <v>7.7299999999999994E-2</v>
      </c>
      <c r="P15" s="1"/>
      <c r="Q15" s="4">
        <f>SUM(Q11:Q13)</f>
        <v>8.0099999999999991E-2</v>
      </c>
      <c r="R15" s="1"/>
      <c r="S15" s="1"/>
    </row>
    <row r="16" spans="1:19" ht="15.75" thickTop="1" x14ac:dyDescent="0.2"/>
    <row r="18" spans="1:18" x14ac:dyDescent="0.2">
      <c r="A18" t="s">
        <v>3</v>
      </c>
    </row>
    <row r="19" spans="1:18" x14ac:dyDescent="0.2">
      <c r="A19" t="s">
        <v>4</v>
      </c>
    </row>
    <row r="21" spans="1:18" x14ac:dyDescent="0.2">
      <c r="A21" s="8" t="s">
        <v>10</v>
      </c>
    </row>
    <row r="22" spans="1:18" x14ac:dyDescent="0.2">
      <c r="A22" s="10">
        <f>ROUND(((1-0)*0.21)+0,5)</f>
        <v>0.21</v>
      </c>
      <c r="B22" t="s">
        <v>9</v>
      </c>
    </row>
    <row r="23" spans="1:18" x14ac:dyDescent="0.2">
      <c r="A23" s="2" t="s">
        <v>5</v>
      </c>
      <c r="B23" s="1">
        <f>ROUND(((+M13)/(1-A22))+M9,4)</f>
        <v>8.8499999999999995E-2</v>
      </c>
      <c r="C23" t="s">
        <v>6</v>
      </c>
      <c r="D23" s="1">
        <f>+M9</f>
        <v>1.3599999999999999E-2</v>
      </c>
      <c r="E23" s="7" t="s">
        <v>7</v>
      </c>
      <c r="M23" s="9">
        <f>ROUND(B23/D23,2)</f>
        <v>6.51</v>
      </c>
      <c r="N23" t="s">
        <v>8</v>
      </c>
      <c r="Q23" s="9"/>
    </row>
    <row r="24" spans="1:18" x14ac:dyDescent="0.2">
      <c r="A24" s="2" t="s">
        <v>5</v>
      </c>
      <c r="B24" s="1">
        <f>ROUND(((+O13)/(1-A22))+O9,4)</f>
        <v>9.1999999999999998E-2</v>
      </c>
      <c r="C24" t="s">
        <v>6</v>
      </c>
      <c r="D24" s="1">
        <f>+O9</f>
        <v>1.3599999999999999E-2</v>
      </c>
      <c r="E24" s="7" t="s">
        <v>7</v>
      </c>
      <c r="M24" s="9"/>
      <c r="O24" s="9">
        <f>ROUND(B24/D24,2)</f>
        <v>6.76</v>
      </c>
      <c r="P24" t="s">
        <v>8</v>
      </c>
      <c r="Q24" s="9"/>
    </row>
    <row r="25" spans="1:18" x14ac:dyDescent="0.2">
      <c r="A25" s="2" t="s">
        <v>5</v>
      </c>
      <c r="B25" s="1">
        <f>ROUND(((+Q13)/(1-A22))+Q9,4)</f>
        <v>9.5500000000000002E-2</v>
      </c>
      <c r="C25" t="s">
        <v>6</v>
      </c>
      <c r="D25" s="1">
        <f>+Q9</f>
        <v>1.3599999999999999E-2</v>
      </c>
      <c r="E25" s="7" t="s">
        <v>7</v>
      </c>
      <c r="M25" s="9"/>
      <c r="Q25" s="9">
        <f>ROUND(B25/D25,2)</f>
        <v>7.02</v>
      </c>
      <c r="R25" t="s">
        <v>8</v>
      </c>
    </row>
    <row r="27" spans="1:18" x14ac:dyDescent="0.2">
      <c r="A27" s="8" t="s">
        <v>11</v>
      </c>
    </row>
    <row r="28" spans="1:18" x14ac:dyDescent="0.2">
      <c r="A28" s="2" t="s">
        <v>5</v>
      </c>
      <c r="B28" s="1">
        <f>M15</f>
        <v>7.46E-2</v>
      </c>
      <c r="C28" t="s">
        <v>6</v>
      </c>
      <c r="D28" s="1">
        <f>+Q9</f>
        <v>1.3599999999999999E-2</v>
      </c>
      <c r="E28" t="s">
        <v>7</v>
      </c>
      <c r="M28" s="9">
        <f>ROUND(B28/D28,2)</f>
        <v>5.49</v>
      </c>
      <c r="N28" t="s">
        <v>8</v>
      </c>
      <c r="Q28" s="9"/>
    </row>
    <row r="29" spans="1:18" x14ac:dyDescent="0.2">
      <c r="A29" s="2" t="s">
        <v>5</v>
      </c>
      <c r="B29" s="1">
        <f>O15</f>
        <v>7.7299999999999994E-2</v>
      </c>
      <c r="C29" t="s">
        <v>6</v>
      </c>
      <c r="D29" s="1">
        <f>+O9</f>
        <v>1.3599999999999999E-2</v>
      </c>
      <c r="E29" t="s">
        <v>7</v>
      </c>
      <c r="M29" s="9"/>
      <c r="O29" s="9">
        <f>ROUND(B29/D29,2)</f>
        <v>5.68</v>
      </c>
      <c r="P29" t="s">
        <v>8</v>
      </c>
      <c r="Q29" s="9"/>
    </row>
    <row r="30" spans="1:18" x14ac:dyDescent="0.2">
      <c r="A30" s="2" t="s">
        <v>5</v>
      </c>
      <c r="B30" s="1">
        <f>Q15</f>
        <v>8.0099999999999991E-2</v>
      </c>
      <c r="C30" t="s">
        <v>6</v>
      </c>
      <c r="D30" s="1">
        <f>+Q9</f>
        <v>1.3599999999999999E-2</v>
      </c>
      <c r="E30" t="s">
        <v>7</v>
      </c>
      <c r="M30" s="9"/>
      <c r="Q30" s="9">
        <f>ROUND(B30/D30,2)</f>
        <v>5.89</v>
      </c>
      <c r="R30" t="s">
        <v>8</v>
      </c>
    </row>
  </sheetData>
  <mergeCells count="10">
    <mergeCell ref="A13:B13"/>
    <mergeCell ref="A7:B7"/>
    <mergeCell ref="A1:R1"/>
    <mergeCell ref="A2:R2"/>
    <mergeCell ref="A3:R3"/>
    <mergeCell ref="G6:K6"/>
    <mergeCell ref="M6:Q6"/>
    <mergeCell ref="A9:D9"/>
    <mergeCell ref="A10:D10"/>
    <mergeCell ref="A11:D11"/>
  </mergeCells>
  <phoneticPr fontId="0" type="noConversion"/>
  <pageMargins left="1" right="0.5" top="1.75" bottom="1" header="0.5" footer="0.5"/>
  <pageSetup scale="72" orientation="portrait" r:id="rId1"/>
  <headerFooter alignWithMargins="0">
    <oddHeader>&amp;R&amp;11Exhibit No. PRM-1
Page 1 of 30
Schedule 1 [1 of 2]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 A C T I V E ! 1 5 6 7 5 8 2 2 . 1 < / d o c u m e n t i d >  
     < s e n d e r i d > K E A B E T < / s e n d e r i d >  
     < s e n d e r e m a i l > B K E A T I N G @ G U N S T E R . C O M < / s e n d e r e m a i l >  
     < l a s t m o d i f i e d > 2 0 2 2 - 0 6 - 2 4 T 1 3 : 4 7 : 4 6 . 0 0 0 0 0 0 0 - 0 4 : 0 0 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Waruszewski, Robert</cp:lastModifiedBy>
  <cp:lastPrinted>2021-10-27T15:59:57Z</cp:lastPrinted>
  <dcterms:created xsi:type="dcterms:W3CDTF">2001-03-05T19:35:01Z</dcterms:created>
  <dcterms:modified xsi:type="dcterms:W3CDTF">2022-06-24T17:47:46Z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{19B5C0C9-BC96-4C80-8D5E-7FC7C9EF3D33}</vt:lpwstr>
  </property>
</Properties>
</file>