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\Documents\2202\Interrogatories\POD 01-01\"/>
    </mc:Choice>
  </mc:AlternateContent>
  <xr:revisionPtr revIDLastSave="0" documentId="13_ncr:1_{D652B93A-6008-4969-B531-79809373CBEB}" xr6:coauthVersionLast="47" xr6:coauthVersionMax="47" xr10:uidLastSave="{00000000-0000-0000-0000-000000000000}"/>
  <bookViews>
    <workbookView xWindow="3645" yWindow="3645" windowWidth="21600" windowHeight="11423" xr2:uid="{00000000-000D-0000-FFFF-FFFF00000000}"/>
  </bookViews>
  <sheets>
    <sheet name="Page 2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iterate="1" iterateCount="10000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1" l="1"/>
  <c r="M35" i="1" l="1"/>
  <c r="M44" i="1" s="1"/>
  <c r="M52" i="1"/>
  <c r="G40" i="1"/>
  <c r="M40" i="1" s="1"/>
  <c r="M45" i="1" s="1"/>
  <c r="M46" i="1" l="1"/>
  <c r="M48" i="1" s="1"/>
  <c r="M54" i="1" s="1"/>
</calcChain>
</file>

<file path=xl/sharedStrings.xml><?xml version="1.0" encoding="utf-8"?>
<sst xmlns="http://schemas.openxmlformats.org/spreadsheetml/2006/main" count="71" uniqueCount="58">
  <si>
    <t>10-Year</t>
  </si>
  <si>
    <t>Year</t>
  </si>
  <si>
    <t>Quarter</t>
  </si>
  <si>
    <t>First</t>
  </si>
  <si>
    <t>Second</t>
  </si>
  <si>
    <t>Third</t>
  </si>
  <si>
    <t>Fourth</t>
  </si>
  <si>
    <t xml:space="preserve">per the consensus of nearly 50 economists </t>
  </si>
  <si>
    <t>1-Year</t>
  </si>
  <si>
    <t>2-Year</t>
  </si>
  <si>
    <t>5-Year</t>
  </si>
  <si>
    <t>Treasury</t>
  </si>
  <si>
    <t>Bill</t>
  </si>
  <si>
    <t>Note</t>
  </si>
  <si>
    <t>30-Year</t>
  </si>
  <si>
    <t>Bond</t>
  </si>
  <si>
    <t>Corporate</t>
  </si>
  <si>
    <t>Aaa</t>
  </si>
  <si>
    <t>Baa</t>
  </si>
  <si>
    <t xml:space="preserve">The forecast of Treasury and Corporate yields </t>
  </si>
  <si>
    <t>Measures of the Risk-Free Rate &amp; Corporate Bond Yields</t>
  </si>
  <si>
    <t>Measures of the Market Premium</t>
  </si>
  <si>
    <t>Value Line Return</t>
  </si>
  <si>
    <t xml:space="preserve">    Median    </t>
  </si>
  <si>
    <t>Dividend</t>
  </si>
  <si>
    <t>Appreciation</t>
  </si>
  <si>
    <t>Total</t>
  </si>
  <si>
    <t>As of:</t>
  </si>
  <si>
    <t>Yield</t>
  </si>
  <si>
    <t>Potential</t>
  </si>
  <si>
    <t>Return</t>
  </si>
  <si>
    <t>+</t>
  </si>
  <si>
    <t>=</t>
  </si>
  <si>
    <t>DCF Result for the S&amp;P 500 Composite</t>
  </si>
  <si>
    <t>D/P</t>
  </si>
  <si>
    <t>(</t>
  </si>
  <si>
    <t>1+.5g</t>
  </si>
  <si>
    <t>)</t>
  </si>
  <si>
    <t>g</t>
  </si>
  <si>
    <t>k</t>
  </si>
  <si>
    <t>Summary</t>
  </si>
  <si>
    <t>Value Line</t>
  </si>
  <si>
    <t>S&amp;P 500</t>
  </si>
  <si>
    <t>Average</t>
  </si>
  <si>
    <t>Forecast Market Premium</t>
  </si>
  <si>
    <t>Average - Forecast/Historical</t>
  </si>
  <si>
    <t>Risk-free Rate of Return (Rf)</t>
  </si>
  <si>
    <t>(Rf)</t>
  </si>
  <si>
    <t>Historical Market Premium</t>
  </si>
  <si>
    <t>(Rm)</t>
  </si>
  <si>
    <t>Long-range CONSENSUS</t>
  </si>
  <si>
    <t>Low Interest Rates</t>
  </si>
  <si>
    <t>Averages:</t>
  </si>
  <si>
    <t>2023-2027</t>
  </si>
  <si>
    <t>2028-2032</t>
  </si>
  <si>
    <r>
      <t xml:space="preserve">reported in the </t>
    </r>
    <r>
      <rPr>
        <u/>
        <sz val="12"/>
        <rFont val="Arial"/>
        <family val="2"/>
      </rPr>
      <t>Blue Chip Financial Forecasts</t>
    </r>
    <r>
      <rPr>
        <sz val="12"/>
        <rFont val="Arial"/>
        <family val="2"/>
      </rPr>
      <t xml:space="preserve"> dated December 1, 2021 and March 1, 2022</t>
    </r>
  </si>
  <si>
    <t>2.9%</t>
  </si>
  <si>
    <t>1926-2021 Arith.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</si>
</sst>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-409]d\-mmm\-yy;@"/>
    <numFmt numFmtId="166" formatCode="0.000"/>
  </numFmts>
  <fonts count="6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righ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2" fillId="0" borderId="1" xfId="0" quotePrefix="1" applyFont="1" applyBorder="1" applyAlignment="1">
      <alignment horizontal="center"/>
    </xf>
    <xf numFmtId="10" fontId="2" fillId="0" borderId="0" xfId="0" applyNumberFormat="1" applyFont="1"/>
    <xf numFmtId="10" fontId="2" fillId="0" borderId="1" xfId="1" applyNumberFormat="1" applyFont="1" applyBorder="1"/>
    <xf numFmtId="0" fontId="5" fillId="0" borderId="0" xfId="0" applyFont="1"/>
    <xf numFmtId="0" fontId="5" fillId="0" borderId="0" xfId="0" quotePrefix="1" applyFont="1" applyAlignment="1">
      <alignment horizontal="left"/>
    </xf>
    <xf numFmtId="164" fontId="2" fillId="0" borderId="0" xfId="0" applyNumberFormat="1" applyFont="1" applyAlignment="1">
      <alignment horizontal="center"/>
    </xf>
    <xf numFmtId="10" fontId="2" fillId="0" borderId="1" xfId="0" applyNumberFormat="1" applyFont="1" applyBorder="1"/>
    <xf numFmtId="10" fontId="5" fillId="0" borderId="0" xfId="0" applyNumberFormat="1" applyFont="1"/>
    <xf numFmtId="10" fontId="2" fillId="0" borderId="2" xfId="0" applyNumberFormat="1" applyFont="1" applyBorder="1"/>
    <xf numFmtId="0" fontId="2" fillId="0" borderId="0" xfId="0" quotePrefix="1" applyFont="1" applyAlignment="1"/>
    <xf numFmtId="0" fontId="1" fillId="0" borderId="0" xfId="0" quotePrefix="1" applyFont="1" applyAlignment="1">
      <alignment horizontal="left" indent="1"/>
    </xf>
    <xf numFmtId="166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1" quotePrefix="1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0" xfId="0" applyNumberFormat="1" applyFont="1" applyAlignment="1">
      <alignment horizontal="left"/>
    </xf>
    <xf numFmtId="0" fontId="2" fillId="0" borderId="1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5"/>
  <sheetViews>
    <sheetView tabSelected="1" zoomScale="85" zoomScaleNormal="85" zoomScaleSheetLayoutView="75" workbookViewId="0">
      <selection sqref="A1:Q1"/>
    </sheetView>
  </sheetViews>
  <sheetFormatPr defaultRowHeight="15" x14ac:dyDescent="0.4"/>
  <cols>
    <col min="1" max="1" width="7.88671875" customWidth="1"/>
    <col min="2" max="2" width="2.71875" customWidth="1"/>
    <col min="3" max="3" width="7.88671875" customWidth="1"/>
    <col min="4" max="4" width="2.71875" customWidth="1"/>
    <col min="5" max="5" width="7.88671875" customWidth="1"/>
    <col min="6" max="6" width="2.71875" customWidth="1"/>
    <col min="7" max="7" width="8" bestFit="1" customWidth="1"/>
    <col min="8" max="8" width="2.71875" customWidth="1"/>
    <col min="9" max="9" width="8" bestFit="1" customWidth="1"/>
    <col min="10" max="10" width="2.71875" customWidth="1"/>
    <col min="11" max="11" width="8" bestFit="1" customWidth="1"/>
    <col min="12" max="12" width="2.71875" customWidth="1"/>
    <col min="13" max="13" width="8.44140625" bestFit="1" customWidth="1"/>
    <col min="14" max="14" width="2.6640625" customWidth="1"/>
    <col min="15" max="15" width="7.88671875" customWidth="1"/>
    <col min="16" max="16" width="2.6640625" customWidth="1"/>
    <col min="17" max="17" width="7.88671875" customWidth="1"/>
  </cols>
  <sheetData>
    <row r="1" spans="1:17" x14ac:dyDescent="0.4">
      <c r="A1" s="29" t="s">
        <v>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x14ac:dyDescent="0.4">
      <c r="A2" s="34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x14ac:dyDescent="0.4">
      <c r="A3" s="35" t="s">
        <v>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x14ac:dyDescent="0.4">
      <c r="A4" s="36" t="s">
        <v>55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4">
      <c r="A6" s="1"/>
      <c r="B6" s="1"/>
      <c r="C6" s="1"/>
      <c r="D6" s="1"/>
      <c r="E6" s="1"/>
      <c r="F6" s="1"/>
      <c r="G6" s="1"/>
      <c r="H6" s="1"/>
      <c r="I6" s="13"/>
      <c r="J6" s="1"/>
      <c r="K6" s="2"/>
      <c r="L6" s="1"/>
      <c r="M6" s="2"/>
      <c r="N6" s="1"/>
      <c r="O6" s="1"/>
      <c r="P6" s="1"/>
      <c r="Q6" s="1"/>
    </row>
    <row r="7" spans="1:17" x14ac:dyDescent="0.4">
      <c r="A7" s="1"/>
      <c r="B7" s="1"/>
      <c r="C7" s="1"/>
      <c r="D7" s="1"/>
      <c r="E7" s="31" t="s">
        <v>11</v>
      </c>
      <c r="F7" s="31"/>
      <c r="G7" s="31"/>
      <c r="H7" s="31"/>
      <c r="I7" s="31"/>
      <c r="J7" s="31"/>
      <c r="K7" s="31"/>
      <c r="L7" s="31"/>
      <c r="M7" s="31"/>
      <c r="N7" s="1"/>
      <c r="O7" s="31" t="s">
        <v>16</v>
      </c>
      <c r="P7" s="31"/>
      <c r="Q7" s="31"/>
    </row>
    <row r="8" spans="1:17" x14ac:dyDescent="0.4">
      <c r="A8" s="1"/>
      <c r="B8" s="1"/>
      <c r="C8" s="1"/>
      <c r="D8" s="1"/>
      <c r="E8" s="2" t="s">
        <v>8</v>
      </c>
      <c r="F8" s="1"/>
      <c r="G8" s="2" t="s">
        <v>9</v>
      </c>
      <c r="H8" s="1"/>
      <c r="I8" s="2" t="s">
        <v>10</v>
      </c>
      <c r="J8" s="1"/>
      <c r="K8" s="2" t="s">
        <v>0</v>
      </c>
      <c r="L8" s="1"/>
      <c r="M8" s="4" t="s">
        <v>14</v>
      </c>
      <c r="N8" s="1"/>
      <c r="O8" s="2" t="s">
        <v>17</v>
      </c>
      <c r="P8" s="1"/>
      <c r="Q8" s="2" t="s">
        <v>18</v>
      </c>
    </row>
    <row r="9" spans="1:17" x14ac:dyDescent="0.4">
      <c r="A9" s="3" t="s">
        <v>1</v>
      </c>
      <c r="B9" s="2"/>
      <c r="C9" s="3" t="s">
        <v>2</v>
      </c>
      <c r="D9" s="2"/>
      <c r="E9" s="3" t="s">
        <v>12</v>
      </c>
      <c r="F9" s="1"/>
      <c r="G9" s="3" t="s">
        <v>13</v>
      </c>
      <c r="H9" s="1"/>
      <c r="I9" s="3" t="s">
        <v>13</v>
      </c>
      <c r="J9" s="1"/>
      <c r="K9" s="3" t="s">
        <v>13</v>
      </c>
      <c r="L9" s="1"/>
      <c r="M9" s="3" t="s">
        <v>15</v>
      </c>
      <c r="N9" s="1"/>
      <c r="O9" s="3" t="s">
        <v>15</v>
      </c>
      <c r="P9" s="1"/>
      <c r="Q9" s="3" t="s">
        <v>15</v>
      </c>
    </row>
    <row r="10" spans="1:17" x14ac:dyDescent="0.4">
      <c r="A10" s="1"/>
      <c r="B10" s="1"/>
      <c r="C10" s="1"/>
      <c r="D10" s="1"/>
      <c r="E10" s="2"/>
      <c r="F10" s="1"/>
      <c r="G10" s="2"/>
      <c r="H10" s="1"/>
      <c r="I10" s="2"/>
      <c r="J10" s="1"/>
      <c r="K10" s="2"/>
      <c r="L10" s="1"/>
      <c r="M10" s="2"/>
      <c r="N10" s="1"/>
      <c r="O10" s="2"/>
      <c r="P10" s="1"/>
      <c r="Q10" s="2"/>
    </row>
    <row r="11" spans="1:17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4">
      <c r="A12" s="24">
        <v>2022</v>
      </c>
      <c r="B12" s="24"/>
      <c r="C12" s="24" t="s">
        <v>3</v>
      </c>
      <c r="D12" s="24"/>
      <c r="E12" s="25">
        <v>8.0000000000000002E-3</v>
      </c>
      <c r="F12" s="26"/>
      <c r="G12" s="25">
        <v>1.2999999999999999E-2</v>
      </c>
      <c r="H12" s="26"/>
      <c r="I12" s="25">
        <v>1.7000000000000001E-2</v>
      </c>
      <c r="J12" s="27"/>
      <c r="K12" s="25">
        <v>1.9E-2</v>
      </c>
      <c r="L12" s="27"/>
      <c r="M12" s="25">
        <v>2.1999999999999999E-2</v>
      </c>
      <c r="N12" s="27"/>
      <c r="O12" s="25">
        <v>3.2000000000000001E-2</v>
      </c>
      <c r="P12" s="27"/>
      <c r="Q12" s="25">
        <v>3.9E-2</v>
      </c>
    </row>
    <row r="13" spans="1:17" x14ac:dyDescent="0.4">
      <c r="A13" s="24">
        <v>2022</v>
      </c>
      <c r="B13" s="24"/>
      <c r="C13" s="24" t="s">
        <v>4</v>
      </c>
      <c r="D13" s="24"/>
      <c r="E13" s="25">
        <v>1.0999999999999999E-2</v>
      </c>
      <c r="F13" s="26"/>
      <c r="G13" s="25">
        <v>1.6E-2</v>
      </c>
      <c r="H13" s="26"/>
      <c r="I13" s="25">
        <v>0.02</v>
      </c>
      <c r="J13" s="27"/>
      <c r="K13" s="25">
        <v>2.1000000000000001E-2</v>
      </c>
      <c r="L13" s="27"/>
      <c r="M13" s="25">
        <v>2.5000000000000001E-2</v>
      </c>
      <c r="N13" s="27"/>
      <c r="O13" s="25">
        <v>3.4000000000000002E-2</v>
      </c>
      <c r="P13" s="27"/>
      <c r="Q13" s="25">
        <v>4.2000000000000003E-2</v>
      </c>
    </row>
    <row r="14" spans="1:17" x14ac:dyDescent="0.4">
      <c r="A14" s="24">
        <v>2022</v>
      </c>
      <c r="B14" s="24"/>
      <c r="C14" s="24" t="s">
        <v>5</v>
      </c>
      <c r="D14" s="24"/>
      <c r="E14" s="25">
        <v>1.4E-2</v>
      </c>
      <c r="F14" s="26"/>
      <c r="G14" s="25">
        <v>1.7999999999999999E-2</v>
      </c>
      <c r="H14" s="26"/>
      <c r="I14" s="25">
        <v>2.1000000000000001E-2</v>
      </c>
      <c r="J14" s="27"/>
      <c r="K14" s="25">
        <v>2.3E-2</v>
      </c>
      <c r="L14" s="27"/>
      <c r="M14" s="25">
        <v>2.5999999999999999E-2</v>
      </c>
      <c r="N14" s="27"/>
      <c r="O14" s="25">
        <v>3.6999999999999998E-2</v>
      </c>
      <c r="P14" s="27"/>
      <c r="Q14" s="25">
        <v>4.3999999999999997E-2</v>
      </c>
    </row>
    <row r="15" spans="1:17" x14ac:dyDescent="0.4">
      <c r="A15" s="24">
        <v>2022</v>
      </c>
      <c r="B15" s="24"/>
      <c r="C15" s="24" t="s">
        <v>6</v>
      </c>
      <c r="D15" s="24"/>
      <c r="E15" s="25">
        <v>1.6E-2</v>
      </c>
      <c r="F15" s="26"/>
      <c r="G15" s="25">
        <v>0.02</v>
      </c>
      <c r="H15" s="26"/>
      <c r="I15" s="25">
        <v>2.3E-2</v>
      </c>
      <c r="J15" s="27"/>
      <c r="K15" s="25">
        <v>2.4E-2</v>
      </c>
      <c r="L15" s="27"/>
      <c r="M15" s="25">
        <v>2.7E-2</v>
      </c>
      <c r="N15" s="27"/>
      <c r="O15" s="25">
        <v>3.9E-2</v>
      </c>
      <c r="P15" s="27"/>
      <c r="Q15" s="25">
        <v>4.5999999999999999E-2</v>
      </c>
    </row>
    <row r="16" spans="1:17" x14ac:dyDescent="0.4">
      <c r="A16" s="24">
        <v>2023</v>
      </c>
      <c r="B16" s="24"/>
      <c r="C16" s="24" t="s">
        <v>3</v>
      </c>
      <c r="D16" s="24"/>
      <c r="E16" s="25">
        <v>1.7999999999999999E-2</v>
      </c>
      <c r="F16" s="26"/>
      <c r="G16" s="25">
        <v>2.1000000000000001E-2</v>
      </c>
      <c r="H16" s="26"/>
      <c r="I16" s="25">
        <v>2.4E-2</v>
      </c>
      <c r="J16" s="27"/>
      <c r="K16" s="25">
        <v>2.5999999999999999E-2</v>
      </c>
      <c r="L16" s="27"/>
      <c r="M16" s="28" t="s">
        <v>56</v>
      </c>
      <c r="N16" s="27"/>
      <c r="O16" s="25">
        <v>0.04</v>
      </c>
      <c r="P16" s="27"/>
      <c r="Q16" s="25">
        <v>4.8000000000000001E-2</v>
      </c>
    </row>
    <row r="17" spans="1:17" x14ac:dyDescent="0.4">
      <c r="A17" s="2">
        <v>2023</v>
      </c>
      <c r="B17" s="2"/>
      <c r="C17" s="24" t="s">
        <v>4</v>
      </c>
      <c r="D17" s="2"/>
      <c r="E17" s="25">
        <v>0.02</v>
      </c>
      <c r="F17" s="26"/>
      <c r="G17" s="25">
        <v>2.1999999999999999E-2</v>
      </c>
      <c r="H17" s="26"/>
      <c r="I17" s="25">
        <v>2.5000000000000001E-2</v>
      </c>
      <c r="J17" s="27"/>
      <c r="K17" s="25">
        <v>2.7E-2</v>
      </c>
      <c r="L17" s="27"/>
      <c r="M17" s="25">
        <v>0.03</v>
      </c>
      <c r="N17" s="27"/>
      <c r="O17" s="25">
        <v>4.1000000000000002E-2</v>
      </c>
      <c r="P17" s="27"/>
      <c r="Q17" s="25">
        <v>4.9000000000000002E-2</v>
      </c>
    </row>
    <row r="18" spans="1:17" x14ac:dyDescent="0.4">
      <c r="A18" s="1"/>
      <c r="B18" s="1"/>
      <c r="C18" s="1"/>
      <c r="D18" s="1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7" x14ac:dyDescent="0.4">
      <c r="A19" s="14" t="s">
        <v>50</v>
      </c>
      <c r="B19" s="1"/>
      <c r="C19" s="1"/>
      <c r="D19" s="1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x14ac:dyDescent="0.4">
      <c r="A20" s="2">
        <v>2023</v>
      </c>
      <c r="B20" s="1"/>
      <c r="C20" s="1"/>
      <c r="D20" s="1"/>
      <c r="E20" s="25">
        <v>0.01</v>
      </c>
      <c r="F20" s="26"/>
      <c r="G20" s="25">
        <v>1.2999999999999999E-2</v>
      </c>
      <c r="H20" s="26"/>
      <c r="I20" s="25">
        <v>1.9E-2</v>
      </c>
      <c r="J20" s="27"/>
      <c r="K20" s="25">
        <v>2.4E-2</v>
      </c>
      <c r="L20" s="27"/>
      <c r="M20" s="25">
        <v>2.9000000000000001E-2</v>
      </c>
      <c r="N20" s="27"/>
      <c r="O20" s="25">
        <v>3.6999999999999998E-2</v>
      </c>
      <c r="P20" s="27"/>
      <c r="Q20" s="25">
        <v>4.5999999999999999E-2</v>
      </c>
    </row>
    <row r="21" spans="1:17" x14ac:dyDescent="0.4">
      <c r="A21" s="4">
        <v>2024</v>
      </c>
      <c r="B21" s="1"/>
      <c r="C21" s="1"/>
      <c r="D21" s="1"/>
      <c r="E21" s="25">
        <v>1.6E-2</v>
      </c>
      <c r="F21" s="26"/>
      <c r="G21" s="25">
        <v>1.9E-2</v>
      </c>
      <c r="H21" s="26"/>
      <c r="I21" s="25">
        <v>2.4E-2</v>
      </c>
      <c r="J21" s="27"/>
      <c r="K21" s="25">
        <v>2.8000000000000001E-2</v>
      </c>
      <c r="L21" s="27"/>
      <c r="M21" s="25">
        <v>3.3000000000000002E-2</v>
      </c>
      <c r="N21" s="27"/>
      <c r="O21" s="25">
        <v>4.2000000000000003E-2</v>
      </c>
      <c r="P21" s="27"/>
      <c r="Q21" s="25">
        <v>0.05</v>
      </c>
    </row>
    <row r="22" spans="1:17" x14ac:dyDescent="0.4">
      <c r="A22" s="2">
        <v>2025</v>
      </c>
      <c r="B22" s="1"/>
      <c r="C22" s="1"/>
      <c r="D22" s="1"/>
      <c r="E22" s="25">
        <v>2.1000000000000001E-2</v>
      </c>
      <c r="F22" s="26"/>
      <c r="G22" s="25">
        <v>2.4E-2</v>
      </c>
      <c r="H22" s="26"/>
      <c r="I22" s="25">
        <v>2.8000000000000001E-2</v>
      </c>
      <c r="J22" s="27"/>
      <c r="K22" s="25">
        <v>3.1E-2</v>
      </c>
      <c r="L22" s="27"/>
      <c r="M22" s="25">
        <v>3.5999999999999997E-2</v>
      </c>
      <c r="N22" s="27"/>
      <c r="O22" s="25">
        <v>4.4999999999999998E-2</v>
      </c>
      <c r="P22" s="27"/>
      <c r="Q22" s="25">
        <v>5.2999999999999999E-2</v>
      </c>
    </row>
    <row r="23" spans="1:17" x14ac:dyDescent="0.4">
      <c r="A23" s="4">
        <v>2026</v>
      </c>
      <c r="B23" s="1"/>
      <c r="C23" s="1"/>
      <c r="D23" s="1"/>
      <c r="E23" s="25">
        <v>2.4E-2</v>
      </c>
      <c r="F23" s="26"/>
      <c r="G23" s="25">
        <v>2.5999999999999999E-2</v>
      </c>
      <c r="H23" s="26"/>
      <c r="I23" s="25">
        <v>2.9000000000000001E-2</v>
      </c>
      <c r="J23" s="27"/>
      <c r="K23" s="25">
        <v>3.2000000000000001E-2</v>
      </c>
      <c r="L23" s="27"/>
      <c r="M23" s="25">
        <v>3.6999999999999998E-2</v>
      </c>
      <c r="N23" s="27"/>
      <c r="O23" s="25">
        <v>4.5999999999999999E-2</v>
      </c>
      <c r="P23" s="27"/>
      <c r="Q23" s="25">
        <v>5.5E-2</v>
      </c>
    </row>
    <row r="24" spans="1:17" x14ac:dyDescent="0.4">
      <c r="A24" s="22">
        <v>2027</v>
      </c>
      <c r="B24" s="1"/>
      <c r="C24" s="1"/>
      <c r="D24" s="1"/>
      <c r="E24" s="25">
        <v>2.5000000000000001E-2</v>
      </c>
      <c r="F24" s="26"/>
      <c r="G24" s="25">
        <v>2.5999999999999999E-2</v>
      </c>
      <c r="H24" s="26"/>
      <c r="I24" s="25">
        <v>2.9000000000000001E-2</v>
      </c>
      <c r="J24" s="27"/>
      <c r="K24" s="25">
        <v>3.2000000000000001E-2</v>
      </c>
      <c r="L24" s="27"/>
      <c r="M24" s="25">
        <v>3.6999999999999998E-2</v>
      </c>
      <c r="N24" s="27"/>
      <c r="O24" s="25">
        <v>4.8000000000000001E-2</v>
      </c>
      <c r="P24" s="27"/>
      <c r="Q24" s="25">
        <v>5.6000000000000001E-2</v>
      </c>
    </row>
    <row r="25" spans="1:17" x14ac:dyDescent="0.4">
      <c r="A25" s="19" t="s">
        <v>52</v>
      </c>
      <c r="B25" s="1"/>
      <c r="C25" s="1"/>
      <c r="D25" s="1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1:17" x14ac:dyDescent="0.4">
      <c r="B26" s="23" t="s">
        <v>53</v>
      </c>
      <c r="C26" s="1"/>
      <c r="D26" s="1"/>
      <c r="E26" s="25">
        <v>1.9E-2</v>
      </c>
      <c r="F26" s="26"/>
      <c r="G26" s="25">
        <v>2.1999999999999999E-2</v>
      </c>
      <c r="H26" s="26"/>
      <c r="I26" s="25">
        <v>2.5999999999999999E-2</v>
      </c>
      <c r="J26" s="27"/>
      <c r="K26" s="25">
        <v>2.9000000000000001E-2</v>
      </c>
      <c r="L26" s="27"/>
      <c r="M26" s="25">
        <v>3.4000000000000002E-2</v>
      </c>
      <c r="N26" s="27"/>
      <c r="O26" s="25">
        <v>4.3999999999999997E-2</v>
      </c>
      <c r="P26" s="27"/>
      <c r="Q26" s="25">
        <v>5.1999999999999998E-2</v>
      </c>
    </row>
    <row r="27" spans="1:17" x14ac:dyDescent="0.4">
      <c r="B27" s="23" t="s">
        <v>54</v>
      </c>
      <c r="C27" s="1"/>
      <c r="D27" s="1"/>
      <c r="E27" s="25">
        <v>2.4E-2</v>
      </c>
      <c r="F27" s="26"/>
      <c r="G27" s="25">
        <v>2.5999999999999999E-2</v>
      </c>
      <c r="H27" s="26"/>
      <c r="I27" s="25">
        <v>0.03</v>
      </c>
      <c r="J27" s="27"/>
      <c r="K27" s="25">
        <v>3.3000000000000002E-2</v>
      </c>
      <c r="L27" s="27"/>
      <c r="M27" s="25">
        <v>3.7999999999999999E-2</v>
      </c>
      <c r="N27" s="27"/>
      <c r="O27" s="25">
        <v>4.9000000000000002E-2</v>
      </c>
      <c r="P27" s="27"/>
      <c r="Q27" s="25">
        <v>5.7000000000000002E-2</v>
      </c>
    </row>
    <row r="28" spans="1:17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4">
      <c r="A29" s="1"/>
      <c r="B29" s="1"/>
      <c r="C29" s="29" t="s">
        <v>21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1"/>
      <c r="Q29" s="1"/>
    </row>
    <row r="30" spans="1:17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4">
      <c r="A31" s="1"/>
      <c r="B31" s="1"/>
      <c r="C31" s="1"/>
      <c r="D31" s="1"/>
      <c r="E31" s="31" t="s">
        <v>22</v>
      </c>
      <c r="F31" s="31"/>
      <c r="G31" s="31"/>
      <c r="H31" s="31"/>
      <c r="I31" s="31"/>
      <c r="J31" s="31"/>
      <c r="K31" s="31"/>
      <c r="L31" s="31"/>
      <c r="M31" s="31"/>
      <c r="N31" s="1"/>
      <c r="O31" s="1"/>
      <c r="P31" s="1"/>
      <c r="Q31" s="1"/>
    </row>
    <row r="32" spans="1:17" x14ac:dyDescent="0.4">
      <c r="A32" s="1"/>
      <c r="B32" s="1"/>
      <c r="C32" s="1"/>
      <c r="D32" s="1"/>
      <c r="E32" s="2"/>
      <c r="F32" s="2"/>
      <c r="G32" s="1"/>
      <c r="H32" s="2"/>
      <c r="I32" s="2"/>
      <c r="J32" s="2"/>
      <c r="K32" s="2" t="s">
        <v>23</v>
      </c>
      <c r="L32" s="2"/>
      <c r="M32" s="2" t="s">
        <v>23</v>
      </c>
      <c r="N32" s="1"/>
      <c r="O32" s="1"/>
      <c r="P32" s="1"/>
      <c r="Q32" s="1"/>
    </row>
    <row r="33" spans="1:17" x14ac:dyDescent="0.4">
      <c r="A33" s="1"/>
      <c r="B33" s="1"/>
      <c r="C33" s="1"/>
      <c r="D33" s="1"/>
      <c r="E33" s="1"/>
      <c r="F33" s="1"/>
      <c r="G33" s="1"/>
      <c r="H33" s="1"/>
      <c r="I33" s="2" t="s">
        <v>24</v>
      </c>
      <c r="J33" s="1"/>
      <c r="K33" s="2" t="s">
        <v>25</v>
      </c>
      <c r="L33" s="1"/>
      <c r="M33" s="2" t="s">
        <v>26</v>
      </c>
      <c r="N33" s="1"/>
      <c r="O33" s="1"/>
      <c r="P33" s="1"/>
      <c r="Q33" s="1"/>
    </row>
    <row r="34" spans="1:17" x14ac:dyDescent="0.4">
      <c r="A34" s="1"/>
      <c r="B34" s="1"/>
      <c r="C34" s="1"/>
      <c r="D34" s="1"/>
      <c r="E34" s="7" t="s">
        <v>27</v>
      </c>
      <c r="F34" s="1"/>
      <c r="G34" s="1"/>
      <c r="H34" s="1"/>
      <c r="I34" s="3" t="s">
        <v>28</v>
      </c>
      <c r="J34" s="1"/>
      <c r="K34" s="3" t="s">
        <v>29</v>
      </c>
      <c r="L34" s="1"/>
      <c r="M34" s="3" t="s">
        <v>30</v>
      </c>
      <c r="N34" s="1"/>
      <c r="O34" s="1"/>
      <c r="P34" s="1"/>
      <c r="Q34" s="1"/>
    </row>
    <row r="35" spans="1:17" x14ac:dyDescent="0.4">
      <c r="A35" s="1"/>
      <c r="B35" s="1"/>
      <c r="C35" s="1"/>
      <c r="D35" s="1"/>
      <c r="E35" s="32">
        <v>44617</v>
      </c>
      <c r="F35" s="32"/>
      <c r="G35" s="32"/>
      <c r="H35" s="1"/>
      <c r="I35" s="15">
        <v>1.9E-2</v>
      </c>
      <c r="J35" s="4" t="s">
        <v>31</v>
      </c>
      <c r="K35" s="5">
        <f>ROUND(((1+0.5)^(1/4))-1,4)</f>
        <v>0.1067</v>
      </c>
      <c r="L35" s="4" t="s">
        <v>32</v>
      </c>
      <c r="M35" s="11">
        <f>ROUND(I35+K35,4)</f>
        <v>0.12570000000000001</v>
      </c>
      <c r="N35" s="1"/>
      <c r="O35" s="1"/>
      <c r="P35" s="1"/>
      <c r="Q35" s="1"/>
    </row>
    <row r="36" spans="1:17" x14ac:dyDescent="0.4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x14ac:dyDescent="0.4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x14ac:dyDescent="0.4">
      <c r="A38" s="1"/>
      <c r="B38" s="1"/>
      <c r="C38" s="1"/>
      <c r="D38" s="1"/>
      <c r="E38" s="33" t="s">
        <v>33</v>
      </c>
      <c r="F38" s="33"/>
      <c r="G38" s="33"/>
      <c r="H38" s="33"/>
      <c r="I38" s="33"/>
      <c r="J38" s="33"/>
      <c r="K38" s="33"/>
      <c r="L38" s="33"/>
      <c r="M38" s="33"/>
      <c r="N38" s="1"/>
      <c r="O38" s="1"/>
      <c r="P38" s="1"/>
      <c r="Q38" s="1"/>
    </row>
    <row r="39" spans="1:17" x14ac:dyDescent="0.4">
      <c r="A39" s="1"/>
      <c r="B39" s="1"/>
      <c r="C39" s="1"/>
      <c r="D39" s="1"/>
      <c r="E39" s="2" t="s">
        <v>34</v>
      </c>
      <c r="F39" s="6" t="s">
        <v>35</v>
      </c>
      <c r="G39" s="4" t="s">
        <v>36</v>
      </c>
      <c r="H39" s="7" t="s">
        <v>37</v>
      </c>
      <c r="I39" s="4" t="s">
        <v>31</v>
      </c>
      <c r="J39" s="1"/>
      <c r="K39" s="2" t="s">
        <v>38</v>
      </c>
      <c r="L39" s="4" t="s">
        <v>32</v>
      </c>
      <c r="M39" s="2" t="s">
        <v>39</v>
      </c>
      <c r="N39" s="1"/>
      <c r="O39" s="1"/>
      <c r="P39" s="1"/>
      <c r="Q39" s="1"/>
    </row>
    <row r="40" spans="1:17" x14ac:dyDescent="0.4">
      <c r="A40" s="1"/>
      <c r="B40" s="1"/>
      <c r="C40" s="1"/>
      <c r="D40" s="1"/>
      <c r="E40" s="5">
        <v>1.4500000000000001E-2</v>
      </c>
      <c r="F40" s="6" t="s">
        <v>35</v>
      </c>
      <c r="G40" s="21">
        <f>1+(K40*0.5)</f>
        <v>1.0685</v>
      </c>
      <c r="H40" s="7" t="s">
        <v>37</v>
      </c>
      <c r="I40" s="4" t="s">
        <v>31</v>
      </c>
      <c r="J40" s="1"/>
      <c r="K40" s="15">
        <v>0.13700000000000001</v>
      </c>
      <c r="L40" s="4" t="s">
        <v>32</v>
      </c>
      <c r="M40" s="5">
        <f>ROUND((E40*G40)+K40,4)</f>
        <v>0.1525</v>
      </c>
      <c r="N40" s="1"/>
      <c r="O40" s="1"/>
      <c r="P40" s="1"/>
      <c r="Q40" s="1"/>
    </row>
    <row r="41" spans="1:17" x14ac:dyDescent="0.4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x14ac:dyDescent="0.4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x14ac:dyDescent="0.4">
      <c r="A43" s="1"/>
      <c r="B43" s="1"/>
      <c r="C43" s="1"/>
      <c r="D43" s="1"/>
      <c r="E43" s="33" t="s">
        <v>40</v>
      </c>
      <c r="F43" s="31"/>
      <c r="G43" s="31"/>
      <c r="H43" s="31"/>
      <c r="I43" s="31"/>
      <c r="J43" s="31"/>
      <c r="K43" s="31"/>
      <c r="L43" s="31"/>
      <c r="M43" s="31"/>
      <c r="N43" s="1"/>
      <c r="O43" s="1"/>
      <c r="P43" s="1"/>
      <c r="Q43" s="1"/>
    </row>
    <row r="44" spans="1:17" x14ac:dyDescent="0.4">
      <c r="A44" s="1"/>
      <c r="B44" s="1"/>
      <c r="C44" s="1"/>
      <c r="D44" s="1"/>
      <c r="E44" s="1" t="s">
        <v>41</v>
      </c>
      <c r="F44" s="1"/>
      <c r="G44" s="1"/>
      <c r="H44" s="1"/>
      <c r="I44" s="1"/>
      <c r="J44" s="1"/>
      <c r="K44" s="1"/>
      <c r="L44" s="1"/>
      <c r="M44" s="11">
        <f>M35</f>
        <v>0.12570000000000001</v>
      </c>
      <c r="N44" s="1"/>
      <c r="O44" s="1"/>
      <c r="P44" s="1"/>
      <c r="Q44" s="1"/>
    </row>
    <row r="45" spans="1:17" x14ac:dyDescent="0.4">
      <c r="A45" s="1"/>
      <c r="B45" s="1"/>
      <c r="C45" s="1"/>
      <c r="D45" s="1"/>
      <c r="E45" s="1" t="s">
        <v>42</v>
      </c>
      <c r="F45" s="1"/>
      <c r="G45" s="1"/>
      <c r="H45" s="1"/>
      <c r="I45" s="1"/>
      <c r="J45" s="1"/>
      <c r="K45" s="1"/>
      <c r="L45" s="1"/>
      <c r="M45" s="16">
        <f>M40</f>
        <v>0.1525</v>
      </c>
      <c r="N45" s="1"/>
      <c r="O45" s="1"/>
      <c r="P45" s="1"/>
      <c r="Q45" s="1"/>
    </row>
    <row r="46" spans="1:17" x14ac:dyDescent="0.4">
      <c r="A46" s="1"/>
      <c r="B46" s="1"/>
      <c r="C46" s="1"/>
      <c r="D46" s="1"/>
      <c r="E46" s="8" t="s">
        <v>43</v>
      </c>
      <c r="F46" s="1"/>
      <c r="G46" s="1"/>
      <c r="H46" s="1"/>
      <c r="I46" s="1"/>
      <c r="J46" s="1"/>
      <c r="K46" s="1"/>
      <c r="L46" s="1"/>
      <c r="M46" s="11">
        <f>ROUND(AVERAGE(M44:M45),4)</f>
        <v>0.1391</v>
      </c>
      <c r="N46" s="1"/>
      <c r="O46" s="1"/>
      <c r="P46" s="1"/>
      <c r="Q46" s="1"/>
    </row>
    <row r="47" spans="1:17" x14ac:dyDescent="0.4">
      <c r="A47" s="1"/>
      <c r="B47" s="1"/>
      <c r="C47" s="1"/>
      <c r="D47" s="1"/>
      <c r="E47" s="7" t="s">
        <v>46</v>
      </c>
      <c r="F47" s="1"/>
      <c r="G47" s="1"/>
      <c r="H47" s="1"/>
      <c r="I47" s="1"/>
      <c r="J47" s="1"/>
      <c r="K47" s="1"/>
      <c r="L47" s="1"/>
      <c r="M47" s="12">
        <v>2.75E-2</v>
      </c>
      <c r="N47" s="1"/>
      <c r="O47" s="1"/>
      <c r="P47" s="1"/>
      <c r="Q47" s="1"/>
    </row>
    <row r="48" spans="1:17" x14ac:dyDescent="0.4">
      <c r="A48" s="1"/>
      <c r="B48" s="1"/>
      <c r="C48" s="1"/>
      <c r="D48" s="1"/>
      <c r="E48" s="8" t="s">
        <v>44</v>
      </c>
      <c r="F48" s="1"/>
      <c r="G48" s="1"/>
      <c r="H48" s="1"/>
      <c r="I48" s="1"/>
      <c r="J48" s="1"/>
      <c r="K48" s="1"/>
      <c r="L48" s="1"/>
      <c r="M48" s="11">
        <f>M46-M47</f>
        <v>0.1116</v>
      </c>
      <c r="N48" s="1"/>
      <c r="O48" s="1"/>
      <c r="P48" s="1"/>
      <c r="Q48" s="1"/>
    </row>
    <row r="49" spans="1:17" x14ac:dyDescent="0.4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7"/>
      <c r="N49" s="13"/>
      <c r="O49" s="13"/>
      <c r="P49" s="13"/>
      <c r="Q49" s="13"/>
    </row>
    <row r="50" spans="1:17" x14ac:dyDescent="0.4">
      <c r="A50" s="1"/>
      <c r="B50" s="1"/>
      <c r="C50" s="1"/>
      <c r="D50" s="1"/>
      <c r="E50" s="9" t="s">
        <v>48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4">
      <c r="A51" s="1"/>
      <c r="B51" s="1"/>
      <c r="C51" s="1"/>
      <c r="D51" s="1"/>
      <c r="E51" s="9" t="s">
        <v>51</v>
      </c>
      <c r="F51" s="1"/>
      <c r="G51" s="1"/>
      <c r="H51" s="1"/>
      <c r="I51" s="10" t="s">
        <v>49</v>
      </c>
      <c r="J51" s="1"/>
      <c r="K51" s="3" t="s">
        <v>47</v>
      </c>
      <c r="L51" s="1"/>
      <c r="M51" s="1"/>
      <c r="N51" s="1"/>
      <c r="O51" s="1"/>
      <c r="P51" s="1"/>
      <c r="Q51" s="1"/>
    </row>
    <row r="52" spans="1:17" x14ac:dyDescent="0.4">
      <c r="A52" s="1"/>
      <c r="B52" s="1"/>
      <c r="C52" s="1"/>
      <c r="D52" s="1"/>
      <c r="E52" s="20" t="s">
        <v>57</v>
      </c>
      <c r="F52" s="1"/>
      <c r="G52" s="1"/>
      <c r="H52" s="1"/>
      <c r="I52" s="11">
        <v>0.12089999999999999</v>
      </c>
      <c r="J52" s="1"/>
      <c r="K52" s="11">
        <v>2.8000000000000001E-2</v>
      </c>
      <c r="L52" s="1"/>
      <c r="M52" s="16">
        <f>I52-K52</f>
        <v>9.2899999999999996E-2</v>
      </c>
      <c r="N52" s="1"/>
      <c r="O52" s="1"/>
      <c r="P52" s="1"/>
      <c r="Q52" s="1"/>
    </row>
    <row r="53" spans="1:17" x14ac:dyDescent="0.4">
      <c r="A53" s="1"/>
      <c r="B53" s="1"/>
      <c r="C53" s="1"/>
      <c r="D53" s="1"/>
      <c r="E53" s="8"/>
      <c r="F53" s="1"/>
      <c r="G53" s="1"/>
      <c r="H53" s="1"/>
      <c r="I53" s="1"/>
      <c r="J53" s="1"/>
      <c r="K53" s="1"/>
      <c r="L53" s="1"/>
      <c r="M53" s="11"/>
      <c r="N53" s="1"/>
      <c r="O53" s="1"/>
      <c r="P53" s="1"/>
      <c r="Q53" s="1"/>
    </row>
    <row r="54" spans="1:17" ht="15.4" thickBot="1" x14ac:dyDescent="0.45">
      <c r="A54" s="1"/>
      <c r="B54" s="1"/>
      <c r="C54" s="1"/>
      <c r="D54" s="1"/>
      <c r="E54" s="7" t="s">
        <v>45</v>
      </c>
      <c r="F54" s="1"/>
      <c r="G54" s="1"/>
      <c r="H54" s="1"/>
      <c r="I54" s="1"/>
      <c r="J54" s="1"/>
      <c r="K54" s="1"/>
      <c r="L54" s="1"/>
      <c r="M54" s="18">
        <f>ROUND(AVERAGE(M48,M52),4)</f>
        <v>0.1023</v>
      </c>
      <c r="N54" s="1"/>
      <c r="O54" s="1"/>
      <c r="P54" s="1"/>
      <c r="Q54" s="1"/>
    </row>
    <row r="55" spans="1:17" ht="15.4" thickTop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</sheetData>
  <mergeCells count="11">
    <mergeCell ref="A1:Q1"/>
    <mergeCell ref="A2:Q2"/>
    <mergeCell ref="A3:Q3"/>
    <mergeCell ref="A4:Q4"/>
    <mergeCell ref="O7:Q7"/>
    <mergeCell ref="E7:M7"/>
    <mergeCell ref="C29:O29"/>
    <mergeCell ref="E31:M31"/>
    <mergeCell ref="E35:G35"/>
    <mergeCell ref="E38:M38"/>
    <mergeCell ref="E43:M43"/>
  </mergeCells>
  <phoneticPr fontId="0" type="noConversion"/>
  <pageMargins left="1.25" right="0.75" top="1.5" bottom="0.25" header="0.5" footer="0.5"/>
  <pageSetup scale="74" orientation="portrait" r:id="rId1"/>
  <headerFooter alignWithMargins="0">
    <oddHeader>&amp;RExhibit No. PRM-1
Page 26 of 30
Schedule 14 [2 of 3]</oddHead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 A C T I V E ! 1 5 6 7 5 8 4 0 . 1 < / d o c u m e n t i d >  
     < s e n d e r i d > K E A B E T < / s e n d e r i d >  
     < s e n d e r e m a i l > B K E A T I N G @ G U N S T E R . C O M < / s e n d e r e m a i l >  
     < l a s t m o d i f i e d > 2 0 2 2 - 0 6 - 0 3 T 1 0 : 5 6 : 4 9 . 0 0 0 0 0 0 0 - 0 4 : 0 0 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2</vt:lpstr>
    </vt:vector>
  </TitlesOfParts>
  <Company>DellComputerCorporation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Paul</cp:lastModifiedBy>
  <cp:lastPrinted>2020-06-03T14:23:43Z</cp:lastPrinted>
  <dcterms:created xsi:type="dcterms:W3CDTF">2001-03-07T01:19:09Z</dcterms:created>
  <dcterms:modified xsi:type="dcterms:W3CDTF">2022-06-03T14:56:49Z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{74463663-9A4A-4F16-82CC-B63434795139}</vt:lpwstr>
  </property>
</Properties>
</file>