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POD 1-59\Filing\"/>
    </mc:Choice>
  </mc:AlternateContent>
  <bookViews>
    <workbookView xWindow="0" yWindow="0" windowWidth="25200" windowHeight="11850"/>
  </bookViews>
  <sheets>
    <sheet name="Non Utility Plant G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\D">#REF!</definedName>
    <definedName name="\I">#REF!</definedName>
    <definedName name="\INPUT">#REF!</definedName>
    <definedName name="\PRINTADJ">#REF!</definedName>
    <definedName name="\S">#REF!</definedName>
    <definedName name="\STORAGEINPUT">#REF!</definedName>
    <definedName name="__123Graph_X" hidden="1">'[1]BUDGET CASH 2002'!#REF!</definedName>
    <definedName name="__FDS_HYPERLINK_TOGGLE_STATE__" hidden="1">"ON"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[2]Template!$A$1:$R$48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AS106">#REF!</definedName>
    <definedName name="_Fill" hidden="1">[3]FxdChg!#REF!</definedName>
    <definedName name="_Key1" hidden="1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BACK_UP">#REF!</definedName>
    <definedName name="basis">#REF!</definedName>
    <definedName name="BATTLEBORO">#REF!</definedName>
    <definedName name="bb">[4]Main!$H$8:$S$56,[4]Main!$H$16:$S$132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alculations">#REF!</definedName>
    <definedName name="Cap">'[5]2002'!$A$1:$O$101</definedName>
    <definedName name="CAPITAL" localSheetId="0">#REF!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'[6]Cost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'[7]Corporate Model'!$A$190</definedName>
    <definedName name="COSBYCLASS2">#REF!</definedName>
    <definedName name="costdebtfirm">#REF!</definedName>
    <definedName name="costequity">'[8]DCF Model'!#REF!</definedName>
    <definedName name="COSTS">#REF!</definedName>
    <definedName name="COSTWKSHT">#REF!</definedName>
    <definedName name="COUNTER">#REF!</definedName>
    <definedName name="Coupon">#REF!</definedName>
    <definedName name="cpi">#REF!</definedName>
    <definedName name="CREDITGRAPH">#REF!</definedName>
    <definedName name="CSepDec">#REF!</definedName>
    <definedName name="currency">[9]DCEInputs!$A$25</definedName>
    <definedName name="Current_Price">[10]Inputs!$B$4</definedName>
    <definedName name="Current_Price2">[11]Inputs!$B$31</definedName>
    <definedName name="cutoff">'[12]Summary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[13]Inputs!$B$2</definedName>
    <definedName name="Data">[14]Data!$A$1:$DY$75</definedName>
    <definedName name="_xlnm.Database" localSheetId="0">#REF!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[15]Fin_Assumptions!#REF!</definedName>
    <definedName name="Debt">'[16]B&amp;W WACC'!#REF!</definedName>
    <definedName name="Debt_Beta">'[16]B&amp;W WACC'!#REF!</definedName>
    <definedName name="debt_weight">#REF!</definedName>
    <definedName name="debtrate">#REF!</definedName>
    <definedName name="deferred">[15]Fin_Assumptions!#REF!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[17]DeprCoDetail:DeprSum!$A$1:$G$36</definedName>
    <definedName name="DETAILHESTER">#REF!</definedName>
    <definedName name="dfdfdf" hidden="1">[3]FxdChg!#REF!</definedName>
    <definedName name="DIR">[18]Inputs!#REF!</definedName>
    <definedName name="Discounted">#REF!</definedName>
    <definedName name="DisplaySelectedSheetsMacroButton">#REF!</definedName>
    <definedName name="div">#REF!</definedName>
    <definedName name="dividend">#REF!</definedName>
    <definedName name="DIVIDENDS">#REF!</definedName>
    <definedName name="DocType">Word</definedName>
    <definedName name="dollar2">'[19]Dollar for Dollar'!#REF!</definedName>
    <definedName name="downside">[20]Transaction!#REF!</definedName>
    <definedName name="DP">[21]Schedules!#REF!</definedName>
    <definedName name="DRAFT">#REF!</definedName>
    <definedName name="DUMMY">#REF!</definedName>
    <definedName name="e_cust">[22]Lookups!#REF!</definedName>
    <definedName name="e_gen">[22]Lookups!#REF!</definedName>
    <definedName name="e_labor">[22]Lookups!#REF!</definedName>
    <definedName name="e_mat">[22]Lookups!#REF!</definedName>
    <definedName name="e_ohead">[22]Lookups!#REF!</definedName>
    <definedName name="e_sell">[22]Lookups!#REF!</definedName>
    <definedName name="e_sell2">[22]Lookups!#REF!</definedName>
    <definedName name="earn">#REF!</definedName>
    <definedName name="ebsens">'[23]Trans Assump'!$G$56</definedName>
    <definedName name="em_sales">[22]Lookups!#REF!</definedName>
    <definedName name="EMINTOPGAS">#REF!</definedName>
    <definedName name="ENVIRO">#REF!</definedName>
    <definedName name="equity">'[24]LBO Analysis'!$AB$23</definedName>
    <definedName name="euro">[25]BRKT!$C$11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[15]Fin_Assumptions!#REF!</definedName>
    <definedName name="EXCHANGE">[15]Fin_Assumptions!#REF!</definedName>
    <definedName name="exchangerate">[9]DCEInputs!$I$8</definedName>
    <definedName name="excl_data">#REF!</definedName>
    <definedName name="EXDATE">#REF!</definedName>
    <definedName name="exit">#REF!</definedName>
    <definedName name="exit_own">'[26]Deal Summary'!#REF!</definedName>
    <definedName name="exitentvalue">[27]Transaction!#REF!</definedName>
    <definedName name="exitmult">#REF!</definedName>
    <definedName name="exitstart">#REF!</definedName>
    <definedName name="exitstep">#REF!</definedName>
    <definedName name="f">Word</definedName>
    <definedName name="FACTORS2">#REF!</definedName>
    <definedName name="FASB106">#REF!</definedName>
    <definedName name="FD">'[28]DCF Matrix'!#REF!</definedName>
    <definedName name="fds">'[29]FRCT INPUT-CFG'!$D$41:$H$41</definedName>
    <definedName name="FERNCUST">#REF!</definedName>
    <definedName name="FERNINC">#REF!</definedName>
    <definedName name="FERNUNIT">#REF!</definedName>
    <definedName name="FileName">[30]Sheet1!$D$2</definedName>
    <definedName name="FINAL">#REF!</definedName>
    <definedName name="financialcase">[6]Model!$D$8</definedName>
    <definedName name="Fincase">#REF!</definedName>
    <definedName name="finfees?">#REF!</definedName>
    <definedName name="fix">#REF!</definedName>
    <definedName name="fixed">[15]Controls!#REF!</definedName>
    <definedName name="fixedmargin">[6]Model!$AA$178</definedName>
    <definedName name="FLO">#REF!</definedName>
    <definedName name="FNAME">[18]Inputs!#REF!</definedName>
    <definedName name="FPUC_10_year">#REF!</definedName>
    <definedName name="FPUINC" localSheetId="0">[31]FPUINC!#REF!</definedName>
    <definedName name="FPUINC">[31]FPUINC!#REF!</definedName>
    <definedName name="FPUP1R">#REF!</definedName>
    <definedName name="FPUP2AL">#REF!</definedName>
    <definedName name="FPUP2L">#REF!</definedName>
    <definedName name="FROM_MERGER">[18]Inputs!#REF!</definedName>
    <definedName name="ftdexit">#REF!</definedName>
    <definedName name="ftdlev">[20]Transaction!#REF!</definedName>
    <definedName name="ftdpm">[20]Transaction!#REF!</definedName>
    <definedName name="ftdprice">[20]Transaction!#REF!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'[32]FRCT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[6]Model!$D$11</definedName>
    <definedName name="GRAPH">#REF!</definedName>
    <definedName name="growth">[9]DCEInputs!$I$24</definedName>
    <definedName name="h10IRR">[33]Model!#REF!</definedName>
    <definedName name="hdebtserv">[26]Rolex!#REF!</definedName>
    <definedName name="HedgeType">'[34]Financing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[18]Inputs!#REF!</definedName>
    <definedName name="incl_data">#REF!</definedName>
    <definedName name="INCREMCOS">#REF!</definedName>
    <definedName name="INCREMDELIV">#REF!</definedName>
    <definedName name="INCREMDTMILES">#REF!</definedName>
    <definedName name="INCREMINPUT">#REF!</definedName>
    <definedName name="industrial">[35]TRANSACTION!#REF!</definedName>
    <definedName name="inflation">'[6]Cost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[21]Schedules!#REF!</definedName>
    <definedName name="interco">[35]TRANSACTION!#REF!</definedName>
    <definedName name="Intref">'[24]LBO FINS'!$E$216</definedName>
    <definedName name="Intsub">'[24]LBO Analysis'!$J$10</definedName>
    <definedName name="ipocase">[6]Model!$D$41</definedName>
    <definedName name="ipoyear">[6]Model!$D$49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'[7]JRM Model'!$A$191</definedName>
    <definedName name="jv">#REF!</definedName>
    <definedName name="k">#REF!</definedName>
    <definedName name="KDATE">#REF!</definedName>
    <definedName name="KKR_Deal_Fee">[36]Triggers!$E$23</definedName>
    <definedName name="l">[37]DE!#REF!</definedName>
    <definedName name="lbo">[38]LBOSourceUse!$D$7</definedName>
    <definedName name="LBO_MODEL">[39]TRANS!$D$10</definedName>
    <definedName name="LBO_PR1">#REF!</definedName>
    <definedName name="LBO_PR2">#REF!</definedName>
    <definedName name="LBO_PR4">#REF!</definedName>
    <definedName name="LBO_PR5">#REF!</definedName>
    <definedName name="LBO_PRICE">'[26]Trans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[40]Inputs!$P$27</definedName>
    <definedName name="legend">#REF!</definedName>
    <definedName name="lev">#REF!</definedName>
    <definedName name="levstep">#REF!</definedName>
    <definedName name="Lfdshares">[40]Inputs!$P$24</definedName>
    <definedName name="ListSheetsMacroButton">#REF!</definedName>
    <definedName name="Lmin">[40]Inputs!$P$29</definedName>
    <definedName name="Long_Term_Debt">[10]Inputs!$B$8</definedName>
    <definedName name="LOOP">#REF!</definedName>
    <definedName name="Lpref">[40]Inputs!$P$30</definedName>
    <definedName name="LTDEBT">#REF!</definedName>
    <definedName name="LTM">#REF!</definedName>
    <definedName name="LTM_EBITDA">[10]Inputs!$B$21</definedName>
    <definedName name="LTM_EBITDAR">[10]Inputs!$B$20</definedName>
    <definedName name="LTM_REVENUES">[10]Inputs!$B$19</definedName>
    <definedName name="Ltotdebt">[40]Inputs!$P$28</definedName>
    <definedName name="m_gen">[22]Lookups!#REF!</definedName>
    <definedName name="m_labor">[22]Lookups!#REF!</definedName>
    <definedName name="m_maniuf">[22]Lookups!#REF!</definedName>
    <definedName name="m_manuf">[22]Lookups!#REF!</definedName>
    <definedName name="m_mat">[22]Lookups!#REF!</definedName>
    <definedName name="m_ohead">[22]Lookups!#REF!</definedName>
    <definedName name="m_sell">[22]Lookups!#REF!</definedName>
    <definedName name="m_var">[22]Lookups!#REF!</definedName>
    <definedName name="Macro4">[41]!Macro4</definedName>
    <definedName name="MACROS">#REF!</definedName>
    <definedName name="mapping">[42]mapping!$A$2:$H$1143</definedName>
    <definedName name="MARCUST">#REF!</definedName>
    <definedName name="margin">[6]Model!$AA$180</definedName>
    <definedName name="MARINC">#REF!</definedName>
    <definedName name="Market_Equity">#REF!</definedName>
    <definedName name="MARUNIT">#REF!</definedName>
    <definedName name="master">[43]conrol!$B$11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[15]Fin_Assumptions!#REF!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[44]MODEL!$L$22</definedName>
    <definedName name="Minumum_Cash">#REF!</definedName>
    <definedName name="MKT_TEMP_DIR">[18]Inputs!#REF!</definedName>
    <definedName name="MKT_TEMP_FNAME">[18]Inputs!#REF!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[39]TRANS!$D$14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[26]Timex!#REF!</definedName>
    <definedName name="MULT_CHOICE">'[26]Trans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[10]Inputs!$B$14</definedName>
    <definedName name="NAME">[45]INPUT!$A$13:$B$30</definedName>
    <definedName name="NAMES">[18]Inputs!#REF!</definedName>
    <definedName name="NDC_TRAN_LOG">#REF!</definedName>
    <definedName name="NDCFORM">#REF!</definedName>
    <definedName name="Net_Debt">#REF!</definedName>
    <definedName name="NEW_GW_LIFE">'[26]Trans Assump'!#REF!</definedName>
    <definedName name="NEW_GW_TAX">'[26]Trans Assump'!#REF!</definedName>
    <definedName name="newcutoff">'[12]Summary History'!$C$3</definedName>
    <definedName name="newline">#REF!</definedName>
    <definedName name="newline2">#REF!</definedName>
    <definedName name="nextvsthis">#REF!</definedName>
    <definedName name="nol">[15]Fin_Assumptions!#REF!</definedName>
    <definedName name="nol?">[20]Transaction!#REF!</definedName>
    <definedName name="note">[35]TRANSACTION!#REF!</definedName>
    <definedName name="NOTES">#REF!</definedName>
    <definedName name="novjv">#REF!</definedName>
    <definedName name="NumQtrs">#REF!</definedName>
    <definedName name="offer">'[38]Sources &amp; Uses'!$D$7</definedName>
    <definedName name="OFFER_PRICE">[18]Transinputs!$U$7</definedName>
    <definedName name="OLDGW">[18]Target!#REF!</definedName>
    <definedName name="opcase">#REF!</definedName>
    <definedName name="OPT_PROC">#REF!</definedName>
    <definedName name="Options">#REF!</definedName>
    <definedName name="OTA">#REF!</definedName>
    <definedName name="other_expense">[35]TRANSACTION!#REF!</definedName>
    <definedName name="OTHERTHANZONE6">#REF!</definedName>
    <definedName name="OUT_INT">#REF!</definedName>
    <definedName name="OUTPUTS">#REF!</definedName>
    <definedName name="ownership">[6]Model!$C$22</definedName>
    <definedName name="PAGE11">[46]Prepayments!#REF!</definedName>
    <definedName name="PAGE12">[46]Prepayments!#REF!</definedName>
    <definedName name="PAGE13">[46]Prepayments!#REF!</definedName>
    <definedName name="PAGE14">#REF!</definedName>
    <definedName name="PAGE15">[46]RateBase!#REF!</definedName>
    <definedName name="PAGE4">[18]Calcs:tainted!$B$57:$L$73</definedName>
    <definedName name="PATHNAME">#REF!</definedName>
    <definedName name="payment">[15]Controls!#REF!</definedName>
    <definedName name="PD">[21]Schedules!#REF!</definedName>
    <definedName name="pdate">[9]DCEInputs!$I$6</definedName>
    <definedName name="PERF">#REF!</definedName>
    <definedName name="PERFORMANCE">#REF!</definedName>
    <definedName name="pfbal">[26]Rolex!#REF!</definedName>
    <definedName name="PFFINGRAPH">#REF!</definedName>
    <definedName name="PIKK">'[47]Trans Assump'!$U$18</definedName>
    <definedName name="PIPELINE_INPUT">'[48]FPL Interconnect Actual'!$E$7:$P$53</definedName>
    <definedName name="pjname">{"Client Name or Project Name"}</definedName>
    <definedName name="PLANT" localSheetId="0">#REF!</definedName>
    <definedName name="PLANT">#REF!</definedName>
    <definedName name="PLANT_BAL2">#REF!</definedName>
    <definedName name="PMT">#REF!</definedName>
    <definedName name="PNAME">[18]Summary!#REF!</definedName>
    <definedName name="PP">#REF!</definedName>
    <definedName name="pprice">[36]Triggers!$E$13</definedName>
    <definedName name="pprice2">'[26]Deal Summary'!#REF!</definedName>
    <definedName name="PR_2006VS2005">#REF!</definedName>
    <definedName name="PR_CUR_QTR">#REF!</definedName>
    <definedName name="PR_YTD">#REF!</definedName>
    <definedName name="Preferred_Stock">[10]Inputs!$B$7</definedName>
    <definedName name="premium">[18]Transinputs!$U$13</definedName>
    <definedName name="PRICE_SENSE">#REF!</definedName>
    <definedName name="PRICE_SENSE2">#REF!</definedName>
    <definedName name="pricecase">[40]Buildup!$Z$374</definedName>
    <definedName name="PRINT">#REF!</definedName>
    <definedName name="_xlnm.Print_Area" localSheetId="0">'Non Utility Plant Gas'!$A$1:$J$102</definedName>
    <definedName name="_xlnm.Print_Area">#REF!</definedName>
    <definedName name="PRINT_EXPLANATI">#REF!</definedName>
    <definedName name="Print_HardRock">[19]!Print_HardRock</definedName>
    <definedName name="PRINT_MENU">#REF!</definedName>
    <definedName name="_xlnm.Print_Titles">#REF!</definedName>
    <definedName name="Print_Valmax">[49]!Print_Valmax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UCTION">#REF!</definedName>
    <definedName name="PROJ1">#REF!</definedName>
    <definedName name="PROJ2">#REF!</definedName>
    <definedName name="PROJCURV">#REF!</definedName>
    <definedName name="project">[38]Inputs!$D$5</definedName>
    <definedName name="Project_Name">[10]Inputs!$E$1</definedName>
    <definedName name="ProjectName">{"Client Name or Project Name"}</definedName>
    <definedName name="PROJGRAPH">#REF!</definedName>
    <definedName name="PROJNAME">'[50]Transaction Inputs'!$E$15</definedName>
    <definedName name="PRYTD">#REF!</definedName>
    <definedName name="Public">#REF!</definedName>
    <definedName name="pur">[13]Snow_recap!$R$9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[18]Acquiror!#REF!</definedName>
    <definedName name="qtrvsprqtr">#REF!</definedName>
    <definedName name="R_TableTotals">'[51]MA Comps'!#REF!</definedName>
    <definedName name="range">#REF!</definedName>
    <definedName name="RAS" hidden="1">[52]FxdChg!#REF!</definedName>
    <definedName name="rate">#REF!</definedName>
    <definedName name="raw">[35]TRANSACTION!#REF!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[15]Controls!$E$8</definedName>
    <definedName name="relevered_beta">'[8]DCF Model'!#REF!</definedName>
    <definedName name="RELIEF">#REF!</definedName>
    <definedName name="residmult">[33]Model!#REF!</definedName>
    <definedName name="RET">#REF!</definedName>
    <definedName name="RET_BY_DIST">#REF!</definedName>
    <definedName name="rhtcase">#REF!</definedName>
    <definedName name="rhtoffer">#REF!</definedName>
    <definedName name="rhtprice">[53]Overview!$D$8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SCHED">#REF!</definedName>
    <definedName name="ROUNDED">#REF!</definedName>
    <definedName name="royalty">[15]Controls!#REF!</definedName>
    <definedName name="RUN">'[28]DCF Inputs'!#REF!</definedName>
    <definedName name="RUNTIME">#REF!</definedName>
    <definedName name="s">Word</definedName>
    <definedName name="SALE">[15]Fin_Assumptions!#REF!</definedName>
    <definedName name="SANCUST">#REF!</definedName>
    <definedName name="SANINC">#REF!</definedName>
    <definedName name="SANUNIT">#REF!</definedName>
    <definedName name="scenario">'[26]Deal Summary'!#REF!</definedName>
    <definedName name="SCH5GAS">#REF!</definedName>
    <definedName name="sdfsdf">#REF!</definedName>
    <definedName name="sdfsdfsd">#REF!</definedName>
    <definedName name="secondary1">[6]Model!$D$56</definedName>
    <definedName name="secondary2">[6]Model!$D$59</definedName>
    <definedName name="secondary3">[6]Model!$D$62</definedName>
    <definedName name="secondarydiscount">[6]Model!$D$50</definedName>
    <definedName name="secondarymultiple">[6]Model!$D$51</definedName>
    <definedName name="secondarytiming">[6]Model!$D$45</definedName>
    <definedName name="seller_note_sweep">[35]TRANSACTION!#REF!</definedName>
    <definedName name="sellerfinancerate">[6]Model!$I$8</definedName>
    <definedName name="seniorcoupon">#REF!</definedName>
    <definedName name="SENSEPOOL">[18]Calcs:Summary!$M$34:$AI$122</definedName>
    <definedName name="SENSITIVE">#REF!</definedName>
    <definedName name="Sensitivity">#REF!</definedName>
    <definedName name="servdebt">[26]Earnings!#REF!</definedName>
    <definedName name="servicesconvention">#REF!</definedName>
    <definedName name="SET_ISS_PRICE">#REF!</definedName>
    <definedName name="SET_OFF_PRICE">#REF!</definedName>
    <definedName name="set_price">'[26]Deal Summary'!#REF!</definedName>
    <definedName name="shares">[54]DCEInputs!$M$13</definedName>
    <definedName name="Shares_Outstanding">[10]Inputs!$B$5</definedName>
    <definedName name="SHDATE">#REF!</definedName>
    <definedName name="Short_Term_Debt">[10]Inputs!$B$9</definedName>
    <definedName name="signcont">#REF!</definedName>
    <definedName name="signcontOther">#REF!</definedName>
    <definedName name="srecap">[36]Triggers!$E$21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'[55]DEL-updated'!$A$11:$T$372</definedName>
    <definedName name="support_A">#REF!</definedName>
    <definedName name="support_B">#REF!</definedName>
    <definedName name="support_C">#REF!</definedName>
    <definedName name="switch">[13]conrol!$B$16</definedName>
    <definedName name="syn">'[51]DCF - Ed'!#REF!</definedName>
    <definedName name="SYN_ON">'[26]Trans Assump'!#REF!</definedName>
    <definedName name="SYNOFF">'[28]DCF Inputs'!#REF!</definedName>
    <definedName name="SYNON">'[28]DCF Inputs'!#REF!</definedName>
    <definedName name="t1book">'[50]Target 1'!$W$26</definedName>
    <definedName name="t1cash">'[50]Target 1'!$W$8</definedName>
    <definedName name="t1debt">'[50]Target 1'!$W$22</definedName>
    <definedName name="t1ebitda">'[50]Target 1'!$G$25</definedName>
    <definedName name="T1RENTS">'[50]Target 1'!$G$23</definedName>
    <definedName name="t1revs">'[50]Target 1'!$G$20</definedName>
    <definedName name="t1shares">'[50]Share Calculations'!$K$29</definedName>
    <definedName name="Tar00Est">#REF!</definedName>
    <definedName name="Tar01Est">#REF!</definedName>
    <definedName name="Tar99Est">#REF!</definedName>
    <definedName name="targ1fy97">'[50]Target 1'!$E$11</definedName>
    <definedName name="targ1fy98">'[50]Target 1'!$E$11</definedName>
    <definedName name="targ1price">'[50]Transaction Calculations'!$I$22</definedName>
    <definedName name="targ1shares">'[50]Transaction Calculations'!$I$29</definedName>
    <definedName name="Targ52High">[56]Input!$K$63</definedName>
    <definedName name="Targ52Low">[56]Input!$K$64</definedName>
    <definedName name="TargCalEPS1">[56]Input!$K$68</definedName>
    <definedName name="TargCalEPS2">[56]Input!$K$69</definedName>
    <definedName name="TargCalEPS3">[56]Input!$K$70</definedName>
    <definedName name="TargEBITDA">[56]Input!$K$47</definedName>
    <definedName name="TARGET_NAME">[18]Target!#REF!</definedName>
    <definedName name="Target1">'[50]Transaction Inputs'!$E$19</definedName>
    <definedName name="TargetDebt">[56]Input!$K$54</definedName>
    <definedName name="tax">#REF!</definedName>
    <definedName name="Tax_Rate">#REF!</definedName>
    <definedName name="taxasset?">[20]Transaction!#REF!</definedName>
    <definedName name="taxassetswitch">[20]Transaction!#REF!</definedName>
    <definedName name="taxrate">#REF!</definedName>
    <definedName name="tbl">{2}</definedName>
    <definedName name="TEMPLATE_FILE">[18]Inputs!#REF!</definedName>
    <definedName name="tender">'[57]Trans Assump'!#REF!</definedName>
    <definedName name="ticker">'[9]SumComp-Nortel'!$D$1</definedName>
    <definedName name="ticker2">'[38]Side by Side'!#REF!</definedName>
    <definedName name="timepeiece">[56]Input!$E$9</definedName>
    <definedName name="Title">[21]Cases!$A$4</definedName>
    <definedName name="TOTAL_ACQ">'[58]Units Sold Data'!$B$123:$J$123</definedName>
    <definedName name="TOTAL_AUS">'[58]Units Sold Data'!$B$69:$J$69</definedName>
    <definedName name="TOTAL_CAN">'[58]Units Sold Data'!$B$87:$J$87</definedName>
    <definedName name="TOTAL_FM">'[59]Total Products - FM'!$B$17:$J$17</definedName>
    <definedName name="TOTAL_NAT_L">'[58]Units Sold Data'!$B$105:$J$105</definedName>
    <definedName name="TOTAL_UK">'[58]Units Sold Data'!$B$51:$J$51</definedName>
    <definedName name="TOTAL_US">'[58]Units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[18]Target!#REF!</definedName>
    <definedName name="UNAMORT">#REF!</definedName>
    <definedName name="UNDER">#REF!</definedName>
    <definedName name="units">[43]conrol!$C$8</definedName>
    <definedName name="UPDATE">#REF!</definedName>
    <definedName name="UPDATE_MKT">#REF!</definedName>
    <definedName name="us_cpi">#REF!</definedName>
    <definedName name="USE_TEMP">[18]Inputs!#REF!</definedName>
    <definedName name="Useful_Life_of_Depreciable_PP_E">"PPElife"</definedName>
    <definedName name="usprice">[9]DCEInputs!$I$5</definedName>
    <definedName name="varyr1">'[60]var 10 11'!#REF!</definedName>
    <definedName name="VAT">#REF!</definedName>
    <definedName name="VCA">#REF!</definedName>
    <definedName name="w_sales">[22]Lookups!#REF!</definedName>
    <definedName name="wacc">#REF!</definedName>
    <definedName name="WATINC">#REF!</definedName>
    <definedName name="Weight_of_Equity">'[16]B&amp;W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[15]Fin_Assumptions!#REF!</definedName>
    <definedName name="yr1b">#REF!</definedName>
    <definedName name="z_Clear">#REF!,#REF!,#REF!,#REF!,#REF!,#REF!,#REF!,#REF!,#REF!,#REF!,#REF!,#REF!</definedName>
    <definedName name="z_Col10">[4]Main!$P$5:$P$56,[4]Main!$P$16:$P$132,[4]Main!$P$145:$P$199,[4]Main!$P$213:$P$234</definedName>
    <definedName name="z_Col11">[4]Main!$P$5:$P$56,[4]Main!$P$16:$P$132,[4]Main!$P$145:$P$199,[4]Main!$P$213:$P$234</definedName>
    <definedName name="z_Col12">[4]Main!$P$5:$P$56,[4]Main!$P$16:$P$132,[4]Main!$P$145:$P$199,[4]Main!$P$213:$P$234</definedName>
    <definedName name="z_Col13">[4]Main!$P$5:$P$56,[4]Main!$P$16:$P$132,[4]Main!$P$145:$P$199,[4]Main!$P$213:$P$234</definedName>
    <definedName name="z_Col14">[4]Main!$P$5:$P$56,[4]Main!$P$16:$P$132,[4]Main!$P$145:$P$199,[4]Main!$P$213:$P$234</definedName>
    <definedName name="z_Col5">[4]Main!$J$5:$O$56,[4]Main!$J$16:$O$132,[4]Main!$J$145:$O$199,[4]Main!$J$213:$O$234</definedName>
    <definedName name="z_Col6">[4]Main!$N$4:$O$56,[4]Main!$N$16:$O$132,[4]Main!$N$145:$O$199,[4]Main!$N$213:$O$234</definedName>
    <definedName name="z_Col7">[4]Main!#REF!,[4]Main!#REF!,[4]Main!#REF!,[4]Main!#REF!</definedName>
    <definedName name="z_Col9">[4]Main!$P$5:$P$56,[4]Main!$P$16:$P$132,[4]Main!$P$145:$P$199,[4]Main!$P$213:$P$234</definedName>
    <definedName name="z_DelOne">#REF!</definedName>
    <definedName name="z_DelTwo">#REF!</definedName>
    <definedName name="z_End">#REF!</definedName>
    <definedName name="z_End1">[4]Main!#REF!</definedName>
    <definedName name="z_EndA">[4]Main!#REF!</definedName>
    <definedName name="z_Endp1">[4]Main!#REF!</definedName>
    <definedName name="z_EndP2">[4]Main!#REF!</definedName>
    <definedName name="z_Industry">[4]Main!#REF!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[4]Main!$H$8:$S$56,[4]Main!$H$16:$S$132</definedName>
    <definedName name="z_Project_Name">[4]Main!#REF!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AD33" i="1" l="1"/>
  <c r="T33" i="1"/>
  <c r="I33" i="1"/>
  <c r="AD32" i="1"/>
  <c r="I32" i="1"/>
  <c r="AD12" i="1"/>
  <c r="T12" i="1"/>
  <c r="AD11" i="1"/>
  <c r="AD9" i="1"/>
  <c r="AD38" i="1"/>
  <c r="W38" i="1"/>
  <c r="V38" i="1"/>
  <c r="AD37" i="1"/>
  <c r="W37" i="1"/>
  <c r="V37" i="1"/>
  <c r="AD36" i="1"/>
  <c r="W36" i="1"/>
  <c r="V36" i="1"/>
  <c r="AD35" i="1"/>
  <c r="W35" i="1"/>
  <c r="V35" i="1"/>
  <c r="AD34" i="1"/>
  <c r="W34" i="1"/>
  <c r="V34" i="1"/>
  <c r="W33" i="1"/>
  <c r="V33" i="1"/>
  <c r="W32" i="1"/>
  <c r="V32" i="1"/>
  <c r="AD31" i="1"/>
  <c r="W31" i="1"/>
  <c r="V31" i="1"/>
  <c r="AD30" i="1"/>
  <c r="W30" i="1"/>
  <c r="V30" i="1"/>
  <c r="AD29" i="1"/>
  <c r="W29" i="1"/>
  <c r="V29" i="1"/>
  <c r="W28" i="1"/>
  <c r="V28" i="1"/>
  <c r="AD18" i="1"/>
  <c r="AD17" i="1"/>
  <c r="AD16" i="1"/>
  <c r="AD15" i="1"/>
  <c r="AD14" i="1"/>
  <c r="AD13" i="1"/>
  <c r="AD10" i="1"/>
  <c r="AD8" i="1"/>
  <c r="T38" i="1"/>
  <c r="M38" i="1"/>
  <c r="L38" i="1"/>
  <c r="T37" i="1"/>
  <c r="M37" i="1"/>
  <c r="L37" i="1"/>
  <c r="T36" i="1"/>
  <c r="M36" i="1"/>
  <c r="L36" i="1"/>
  <c r="T35" i="1"/>
  <c r="M35" i="1"/>
  <c r="L35" i="1"/>
  <c r="T34" i="1"/>
  <c r="M34" i="1"/>
  <c r="L34" i="1"/>
  <c r="M33" i="1"/>
  <c r="L33" i="1"/>
  <c r="T32" i="1"/>
  <c r="M32" i="1"/>
  <c r="L32" i="1"/>
  <c r="T31" i="1"/>
  <c r="M31" i="1"/>
  <c r="L31" i="1"/>
  <c r="T30" i="1"/>
  <c r="M30" i="1"/>
  <c r="L30" i="1"/>
  <c r="T29" i="1"/>
  <c r="M29" i="1"/>
  <c r="L29" i="1"/>
  <c r="P40" i="1"/>
  <c r="M28" i="1"/>
  <c r="L28" i="1"/>
  <c r="T18" i="1"/>
  <c r="T17" i="1"/>
  <c r="T16" i="1"/>
  <c r="T15" i="1"/>
  <c r="T14" i="1"/>
  <c r="T13" i="1"/>
  <c r="T11" i="1"/>
  <c r="T10" i="1"/>
  <c r="T9" i="1"/>
  <c r="T8" i="1"/>
  <c r="I96" i="1"/>
  <c r="B96" i="1"/>
  <c r="A96" i="1"/>
  <c r="I95" i="1"/>
  <c r="B95" i="1"/>
  <c r="A95" i="1"/>
  <c r="I94" i="1"/>
  <c r="B94" i="1"/>
  <c r="A94" i="1"/>
  <c r="I93" i="1"/>
  <c r="B93" i="1"/>
  <c r="A93" i="1"/>
  <c r="I92" i="1"/>
  <c r="B92" i="1"/>
  <c r="A92" i="1"/>
  <c r="I91" i="1"/>
  <c r="B91" i="1"/>
  <c r="A91" i="1"/>
  <c r="I90" i="1"/>
  <c r="B90" i="1"/>
  <c r="A90" i="1"/>
  <c r="I89" i="1"/>
  <c r="B89" i="1"/>
  <c r="A89" i="1"/>
  <c r="I88" i="1"/>
  <c r="B88" i="1"/>
  <c r="A88" i="1"/>
  <c r="I87" i="1"/>
  <c r="B87" i="1"/>
  <c r="A87" i="1"/>
  <c r="B86" i="1"/>
  <c r="A86" i="1"/>
  <c r="I76" i="1"/>
  <c r="B76" i="1"/>
  <c r="A76" i="1"/>
  <c r="I75" i="1"/>
  <c r="B75" i="1"/>
  <c r="A75" i="1"/>
  <c r="I74" i="1"/>
  <c r="B74" i="1"/>
  <c r="A74" i="1"/>
  <c r="I73" i="1"/>
  <c r="B73" i="1"/>
  <c r="A73" i="1"/>
  <c r="I72" i="1"/>
  <c r="B72" i="1"/>
  <c r="A72" i="1"/>
  <c r="I71" i="1"/>
  <c r="B71" i="1"/>
  <c r="A71" i="1"/>
  <c r="I70" i="1"/>
  <c r="B70" i="1"/>
  <c r="A70" i="1"/>
  <c r="I69" i="1"/>
  <c r="B69" i="1"/>
  <c r="A69" i="1"/>
  <c r="I68" i="1"/>
  <c r="B68" i="1"/>
  <c r="A68" i="1"/>
  <c r="I67" i="1"/>
  <c r="B67" i="1"/>
  <c r="A67" i="1"/>
  <c r="I66" i="1"/>
  <c r="B66" i="1"/>
  <c r="A66" i="1"/>
  <c r="I58" i="1"/>
  <c r="B58" i="1"/>
  <c r="A58" i="1"/>
  <c r="I57" i="1"/>
  <c r="B57" i="1"/>
  <c r="A57" i="1"/>
  <c r="I56" i="1"/>
  <c r="B56" i="1"/>
  <c r="A56" i="1"/>
  <c r="I55" i="1"/>
  <c r="B55" i="1"/>
  <c r="A55" i="1"/>
  <c r="E54" i="1"/>
  <c r="E60" i="1" s="1"/>
  <c r="B54" i="1"/>
  <c r="A54" i="1"/>
  <c r="I53" i="1"/>
  <c r="B53" i="1"/>
  <c r="A53" i="1"/>
  <c r="I52" i="1"/>
  <c r="B52" i="1"/>
  <c r="A52" i="1"/>
  <c r="I51" i="1"/>
  <c r="B51" i="1"/>
  <c r="A51" i="1"/>
  <c r="I50" i="1"/>
  <c r="B50" i="1"/>
  <c r="A50" i="1"/>
  <c r="I49" i="1"/>
  <c r="B49" i="1"/>
  <c r="A49" i="1"/>
  <c r="I48" i="1"/>
  <c r="B48" i="1"/>
  <c r="A48" i="1"/>
  <c r="I38" i="1"/>
  <c r="B38" i="1"/>
  <c r="A38" i="1"/>
  <c r="I37" i="1"/>
  <c r="B37" i="1"/>
  <c r="A37" i="1"/>
  <c r="I36" i="1"/>
  <c r="B36" i="1"/>
  <c r="A36" i="1"/>
  <c r="I35" i="1"/>
  <c r="B35" i="1"/>
  <c r="A35" i="1"/>
  <c r="I34" i="1"/>
  <c r="B34" i="1"/>
  <c r="A34" i="1"/>
  <c r="B33" i="1"/>
  <c r="A33" i="1"/>
  <c r="B32" i="1"/>
  <c r="A32" i="1"/>
  <c r="I31" i="1"/>
  <c r="B31" i="1"/>
  <c r="A31" i="1"/>
  <c r="I30" i="1"/>
  <c r="B30" i="1"/>
  <c r="A30" i="1"/>
  <c r="I29" i="1"/>
  <c r="B29" i="1"/>
  <c r="A29" i="1"/>
  <c r="B28" i="1"/>
  <c r="A28" i="1"/>
  <c r="I18" i="1"/>
  <c r="I17" i="1"/>
  <c r="I16" i="1"/>
  <c r="I15" i="1"/>
  <c r="I14" i="1"/>
  <c r="I13" i="1"/>
  <c r="I12" i="1"/>
  <c r="I11" i="1"/>
  <c r="I10" i="1"/>
  <c r="I8" i="1"/>
  <c r="E78" i="1" l="1"/>
  <c r="I78" i="1"/>
  <c r="I80" i="1" s="1"/>
  <c r="E20" i="1"/>
  <c r="E40" i="1"/>
  <c r="Z40" i="1"/>
  <c r="E98" i="1"/>
  <c r="P20" i="1"/>
  <c r="T20" i="1"/>
  <c r="AD20" i="1"/>
  <c r="AD22" i="1" s="1"/>
  <c r="Z20" i="1"/>
  <c r="AD28" i="1"/>
  <c r="AD40" i="1" s="1"/>
  <c r="T28" i="1"/>
  <c r="T40" i="1" s="1"/>
  <c r="I9" i="1"/>
  <c r="I20" i="1" s="1"/>
  <c r="I22" i="1" s="1"/>
  <c r="I54" i="1"/>
  <c r="I60" i="1" s="1"/>
  <c r="I28" i="1"/>
  <c r="I40" i="1" s="1"/>
  <c r="I86" i="1"/>
  <c r="I98" i="1" s="1"/>
  <c r="T22" i="1" l="1"/>
  <c r="T41" i="1"/>
</calcChain>
</file>

<file path=xl/sharedStrings.xml><?xml version="1.0" encoding="utf-8"?>
<sst xmlns="http://schemas.openxmlformats.org/spreadsheetml/2006/main" count="147" uniqueCount="43">
  <si>
    <t>FLORIDA PUBLIC UTILITIES COMPANY</t>
  </si>
  <si>
    <t>ALLOCATION OF NON-UTILITY PLANT</t>
  </si>
  <si>
    <t>Need to separate between WPB, Debary and Fernandina and use allocation % based on new offices since very different than last rate case now that propane is separated in WPB.  See schedule in File.</t>
  </si>
  <si>
    <t>PLANT</t>
  </si>
  <si>
    <t>Ecoplex 15.10% non utility, Fernandina 60%</t>
  </si>
  <si>
    <t>Percent</t>
  </si>
  <si>
    <t>Non-Utility</t>
  </si>
  <si>
    <t>Acct. #</t>
  </si>
  <si>
    <t>Acct. Name</t>
  </si>
  <si>
    <t>13 Mo. Avg.</t>
  </si>
  <si>
    <t>Adjustment</t>
  </si>
  <si>
    <t>Land</t>
  </si>
  <si>
    <t>2nd and Sapodilla and gate station land.  2nd and Sapodilla is being remediated and not used at all now and gate stations are 100% utility</t>
  </si>
  <si>
    <t>Structures &amp; Improvements</t>
  </si>
  <si>
    <t>Mostly 2nd and Sapodilla</t>
  </si>
  <si>
    <t>Other Equipment</t>
  </si>
  <si>
    <t>Used Meathe percents</t>
  </si>
  <si>
    <t>Water Tower Land $3,545,163, warehouse 10,316.04, Debary 418,724.56 Per Arleen's schedule Debary 10% FE</t>
  </si>
  <si>
    <t>Average of Meathe 21.24 x .198 non util and Debary .7876x.1 non util.</t>
  </si>
  <si>
    <t>Office furniture &amp; Equipment</t>
  </si>
  <si>
    <t>Average of Meathe and Debary</t>
  </si>
  <si>
    <t>Autos &amp; Trucks</t>
  </si>
  <si>
    <t>Per Johnny Hill</t>
  </si>
  <si>
    <t>Tool, Shop &amp; Garage</t>
  </si>
  <si>
    <t>Tools follow vehicles</t>
  </si>
  <si>
    <t>Power Operated Equipment</t>
  </si>
  <si>
    <t>Communications Equipment</t>
  </si>
  <si>
    <t>Miscellaneous Equipment</t>
  </si>
  <si>
    <t>Total Common Plant</t>
  </si>
  <si>
    <t>Non-Utility Property</t>
  </si>
  <si>
    <t>Total</t>
  </si>
  <si>
    <t>ACCUMULATED DEPRECIATION</t>
  </si>
  <si>
    <t>DEPRECIATION</t>
  </si>
  <si>
    <t>12MO Depreciation Expense</t>
  </si>
  <si>
    <t>Depreciation</t>
  </si>
  <si>
    <t>Need Power Plan Reports from Lauren to complete this now. Refer to the "Depreciation Expense for Gas Divisions"</t>
  </si>
  <si>
    <t>Exclude A's or S's</t>
  </si>
  <si>
    <t>Must only include portion that is expensed.  Have to remove capitalized portion.  Doreen provided capitalized amount.</t>
  </si>
  <si>
    <t>Year End</t>
  </si>
  <si>
    <t>*</t>
  </si>
  <si>
    <t>Balances for this worksheet come from the summary trial</t>
  </si>
  <si>
    <t>Percentages based on number of customers</t>
  </si>
  <si>
    <t>For the 12 Months Ending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</si>
</sst>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mmmm\ d\,\ yyyy;@"/>
  </numFmts>
  <fonts count="7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name val="Courier"/>
    </font>
    <font>
      <b/>
      <i/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5" fillId="0" borderId="0"/>
  </cellStyleXfs>
  <cellXfs count="16">
    <xf numFmtId="0" fontId="0" fillId="0" borderId="0" xfId="0"/>
    <xf numFmtId="164" fontId="2" fillId="0" borderId="0" xfId="1" applyNumberFormat="1" applyFont="1" applyFill="1"/>
    <xf numFmtId="164" fontId="4" fillId="0" borderId="0" xfId="1" applyNumberFormat="1" applyFont="1" applyFill="1"/>
    <xf numFmtId="164" fontId="4" fillId="0" borderId="1" xfId="1" applyNumberFormat="1" applyFont="1" applyFill="1" applyBorder="1"/>
    <xf numFmtId="0" fontId="2" fillId="0" borderId="0" xfId="0" applyFont="1" applyFill="1"/>
    <xf numFmtId="10" fontId="2" fillId="0" borderId="0" xfId="2" applyNumberFormat="1" applyFont="1" applyFill="1"/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0" fontId="2" fillId="0" borderId="0" xfId="2" applyNumberFormat="1" applyFont="1" applyFill="1" applyAlignment="1">
      <alignment horizontal="center"/>
    </xf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0" fontId="6" fillId="0" borderId="0" xfId="0" applyFont="1" applyFill="1"/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</cellXfs>
  <cellStyles count="4">
    <cellStyle name="Currency" xfId="1" builtinId="4"/>
    <cellStyle name="Normal" xfId="0" builtinId="0"/>
    <cellStyle name="Normal 4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2.xml" Id="rId13" /><Relationship Type="http://schemas.openxmlformats.org/officeDocument/2006/relationships/externalLink" Target="externalLinks/externalLink17.xml" Id="rId18" /><Relationship Type="http://schemas.openxmlformats.org/officeDocument/2006/relationships/externalLink" Target="externalLinks/externalLink25.xml" Id="rId26" /><Relationship Type="http://schemas.openxmlformats.org/officeDocument/2006/relationships/externalLink" Target="externalLinks/externalLink38.xml" Id="rId39" /><Relationship Type="http://schemas.openxmlformats.org/officeDocument/2006/relationships/externalLink" Target="externalLinks/externalLink20.xml" Id="rId21" /><Relationship Type="http://schemas.openxmlformats.org/officeDocument/2006/relationships/externalLink" Target="externalLinks/externalLink33.xml" Id="rId34" /><Relationship Type="http://schemas.openxmlformats.org/officeDocument/2006/relationships/externalLink" Target="externalLinks/externalLink41.xml" Id="rId42" /><Relationship Type="http://schemas.openxmlformats.org/officeDocument/2006/relationships/externalLink" Target="externalLinks/externalLink46.xml" Id="rId47" /><Relationship Type="http://schemas.openxmlformats.org/officeDocument/2006/relationships/externalLink" Target="externalLinks/externalLink49.xml" Id="rId50" /><Relationship Type="http://schemas.openxmlformats.org/officeDocument/2006/relationships/externalLink" Target="externalLinks/externalLink54.xml" Id="rId55" /><Relationship Type="http://schemas.openxmlformats.org/officeDocument/2006/relationships/styles" Target="styles.xml" Id="rId63" /><Relationship Type="http://schemas.openxmlformats.org/officeDocument/2006/relationships/externalLink" Target="externalLinks/externalLink6.xml" Id="rId7" /><Relationship Type="http://schemas.openxmlformats.org/officeDocument/2006/relationships/externalLink" Target="externalLinks/externalLink1.xml" Id="rId2" /><Relationship Type="http://schemas.openxmlformats.org/officeDocument/2006/relationships/externalLink" Target="externalLinks/externalLink15.xml" Id="rId16" /><Relationship Type="http://schemas.openxmlformats.org/officeDocument/2006/relationships/externalLink" Target="externalLinks/externalLink19.xml" Id="rId20" /><Relationship Type="http://schemas.openxmlformats.org/officeDocument/2006/relationships/externalLink" Target="externalLinks/externalLink28.xml" Id="rId29" /><Relationship Type="http://schemas.openxmlformats.org/officeDocument/2006/relationships/externalLink" Target="externalLinks/externalLink40.xml" Id="rId41" /><Relationship Type="http://schemas.openxmlformats.org/officeDocument/2006/relationships/externalLink" Target="externalLinks/externalLink53.xml" Id="rId54" /><Relationship Type="http://schemas.openxmlformats.org/officeDocument/2006/relationships/theme" Target="theme/theme1.xml" Id="rId6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5.xml" Id="rId6" /><Relationship Type="http://schemas.openxmlformats.org/officeDocument/2006/relationships/externalLink" Target="externalLinks/externalLink10.xml" Id="rId11" /><Relationship Type="http://schemas.openxmlformats.org/officeDocument/2006/relationships/externalLink" Target="externalLinks/externalLink23.xml" Id="rId24" /><Relationship Type="http://schemas.openxmlformats.org/officeDocument/2006/relationships/externalLink" Target="externalLinks/externalLink31.xml" Id="rId32" /><Relationship Type="http://schemas.openxmlformats.org/officeDocument/2006/relationships/externalLink" Target="externalLinks/externalLink36.xml" Id="rId37" /><Relationship Type="http://schemas.openxmlformats.org/officeDocument/2006/relationships/externalLink" Target="externalLinks/externalLink39.xml" Id="rId40" /><Relationship Type="http://schemas.openxmlformats.org/officeDocument/2006/relationships/externalLink" Target="externalLinks/externalLink44.xml" Id="rId45" /><Relationship Type="http://schemas.openxmlformats.org/officeDocument/2006/relationships/externalLink" Target="externalLinks/externalLink52.xml" Id="rId53" /><Relationship Type="http://schemas.openxmlformats.org/officeDocument/2006/relationships/externalLink" Target="externalLinks/externalLink57.xml" Id="rId58" /><Relationship Type="http://schemas.openxmlformats.org/officeDocument/2006/relationships/externalLink" Target="externalLinks/externalLink4.xml" Id="rId5" /><Relationship Type="http://schemas.openxmlformats.org/officeDocument/2006/relationships/externalLink" Target="externalLinks/externalLink14.xml" Id="rId15" /><Relationship Type="http://schemas.openxmlformats.org/officeDocument/2006/relationships/externalLink" Target="externalLinks/externalLink22.xml" Id="rId23" /><Relationship Type="http://schemas.openxmlformats.org/officeDocument/2006/relationships/externalLink" Target="externalLinks/externalLink27.xml" Id="rId28" /><Relationship Type="http://schemas.openxmlformats.org/officeDocument/2006/relationships/externalLink" Target="externalLinks/externalLink35.xml" Id="rId36" /><Relationship Type="http://schemas.openxmlformats.org/officeDocument/2006/relationships/externalLink" Target="externalLinks/externalLink48.xml" Id="rId49" /><Relationship Type="http://schemas.openxmlformats.org/officeDocument/2006/relationships/externalLink" Target="externalLinks/externalLink56.xml" Id="rId57" /><Relationship Type="http://schemas.openxmlformats.org/officeDocument/2006/relationships/externalLink" Target="externalLinks/externalLink60.xml" Id="rId61" /><Relationship Type="http://schemas.openxmlformats.org/officeDocument/2006/relationships/externalLink" Target="externalLinks/externalLink9.xml" Id="rId10" /><Relationship Type="http://schemas.openxmlformats.org/officeDocument/2006/relationships/externalLink" Target="externalLinks/externalLink18.xml" Id="rId19" /><Relationship Type="http://schemas.openxmlformats.org/officeDocument/2006/relationships/externalLink" Target="externalLinks/externalLink30.xml" Id="rId31" /><Relationship Type="http://schemas.openxmlformats.org/officeDocument/2006/relationships/externalLink" Target="externalLinks/externalLink43.xml" Id="rId44" /><Relationship Type="http://schemas.openxmlformats.org/officeDocument/2006/relationships/externalLink" Target="externalLinks/externalLink51.xml" Id="rId52" /><Relationship Type="http://schemas.openxmlformats.org/officeDocument/2006/relationships/externalLink" Target="externalLinks/externalLink59.xml" Id="rId60" /><Relationship Type="http://schemas.openxmlformats.org/officeDocument/2006/relationships/calcChain" Target="calcChain.xml" Id="rId65" /><Relationship Type="http://schemas.openxmlformats.org/officeDocument/2006/relationships/externalLink" Target="externalLinks/externalLink3.xml" Id="rId4" /><Relationship Type="http://schemas.openxmlformats.org/officeDocument/2006/relationships/externalLink" Target="externalLinks/externalLink8.xml" Id="rId9" /><Relationship Type="http://schemas.openxmlformats.org/officeDocument/2006/relationships/externalLink" Target="externalLinks/externalLink13.xml" Id="rId14" /><Relationship Type="http://schemas.openxmlformats.org/officeDocument/2006/relationships/externalLink" Target="externalLinks/externalLink21.xml" Id="rId22" /><Relationship Type="http://schemas.openxmlformats.org/officeDocument/2006/relationships/externalLink" Target="externalLinks/externalLink26.xml" Id="rId27" /><Relationship Type="http://schemas.openxmlformats.org/officeDocument/2006/relationships/externalLink" Target="externalLinks/externalLink29.xml" Id="rId30" /><Relationship Type="http://schemas.openxmlformats.org/officeDocument/2006/relationships/externalLink" Target="externalLinks/externalLink34.xml" Id="rId35" /><Relationship Type="http://schemas.openxmlformats.org/officeDocument/2006/relationships/externalLink" Target="externalLinks/externalLink42.xml" Id="rId43" /><Relationship Type="http://schemas.openxmlformats.org/officeDocument/2006/relationships/externalLink" Target="externalLinks/externalLink47.xml" Id="rId48" /><Relationship Type="http://schemas.openxmlformats.org/officeDocument/2006/relationships/externalLink" Target="externalLinks/externalLink55.xml" Id="rId56" /><Relationship Type="http://schemas.openxmlformats.org/officeDocument/2006/relationships/sharedStrings" Target="sharedStrings.xml" Id="rId64" /><Relationship Type="http://schemas.openxmlformats.org/officeDocument/2006/relationships/externalLink" Target="externalLinks/externalLink7.xml" Id="rId8" /><Relationship Type="http://schemas.openxmlformats.org/officeDocument/2006/relationships/externalLink" Target="externalLinks/externalLink50.xml" Id="rId51" /><Relationship Type="http://schemas.openxmlformats.org/officeDocument/2006/relationships/externalLink" Target="externalLinks/externalLink2.xml" Id="rId3" /><Relationship Type="http://schemas.openxmlformats.org/officeDocument/2006/relationships/externalLink" Target="externalLinks/externalLink11.xml" Id="rId12" /><Relationship Type="http://schemas.openxmlformats.org/officeDocument/2006/relationships/externalLink" Target="externalLinks/externalLink16.xml" Id="rId17" /><Relationship Type="http://schemas.openxmlformats.org/officeDocument/2006/relationships/externalLink" Target="externalLinks/externalLink24.xml" Id="rId25" /><Relationship Type="http://schemas.openxmlformats.org/officeDocument/2006/relationships/externalLink" Target="externalLinks/externalLink32.xml" Id="rId33" /><Relationship Type="http://schemas.openxmlformats.org/officeDocument/2006/relationships/externalLink" Target="externalLinks/externalLink37.xml" Id="rId38" /><Relationship Type="http://schemas.openxmlformats.org/officeDocument/2006/relationships/externalLink" Target="externalLinks/externalLink45.xml" Id="rId46" /><Relationship Type="http://schemas.openxmlformats.org/officeDocument/2006/relationships/externalLink" Target="externalLinks/externalLink58.xml" Id="rId59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Forecast/2015/Gas/Gas%20Gross%20Margin%20Forecast%20-%2006-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Budget/2016/FINAL%202016%20Electric%20Margin%20Budget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Page___of___</v>
          </cell>
        </row>
        <row r="4">
          <cell r="A4" t="str">
            <v>FLORIDA PUBLIC SERVICE COMMISSION</v>
          </cell>
          <cell r="E4" t="str">
            <v>EXPLANATION: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1.</v>
          </cell>
          <cell r="B15" t="str">
            <v>Pre-tax Interest Coverage Ratio (x)</v>
          </cell>
        </row>
        <row r="17">
          <cell r="A17" t="str">
            <v>2.</v>
          </cell>
          <cell r="B17" t="str">
            <v>Earned Returns on Average Book Equity (%)</v>
          </cell>
        </row>
        <row r="19">
          <cell r="A19" t="str">
            <v>3.</v>
          </cell>
          <cell r="B19" t="str">
            <v>Book Value/Share ($)</v>
          </cell>
        </row>
        <row r="21">
          <cell r="A21" t="str">
            <v>4.</v>
          </cell>
          <cell r="B21" t="str">
            <v>Dividends/Share ($)</v>
          </cell>
        </row>
        <row r="23">
          <cell r="A23" t="str">
            <v>5.</v>
          </cell>
          <cell r="B23" t="str">
            <v>Earnings/Share ($)</v>
          </cell>
        </row>
        <row r="25">
          <cell r="A25" t="str">
            <v>6.</v>
          </cell>
          <cell r="B25" t="str">
            <v>Market Value/Share ($)</v>
          </cell>
        </row>
        <row r="27">
          <cell r="A27" t="str">
            <v>7.</v>
          </cell>
          <cell r="B27" t="str">
            <v>Market/Book Ratio (%)</v>
          </cell>
        </row>
        <row r="29">
          <cell r="A29" t="str">
            <v>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>
        <row r="4">
          <cell r="A4" t="str">
            <v>OM Case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E104"/>
  <sheetViews>
    <sheetView tabSelected="1" topLeftCell="R1" zoomScaleNormal="100" zoomScaleSheetLayoutView="100" workbookViewId="0">
      <selection activeCell="AH40" sqref="AH40"/>
    </sheetView>
  </sheetViews>
  <sheetFormatPr defaultColWidth="9.140625" defaultRowHeight="11.25" x14ac:dyDescent="0.2"/>
  <cols>
    <col min="1" max="1" width="9.28515625" style="4" bestFit="1" customWidth="1"/>
    <col min="2" max="4" width="9.140625" style="4"/>
    <col min="5" max="5" width="15.5703125" style="1" bestFit="1" customWidth="1"/>
    <col min="6" max="6" width="9.140625" style="4"/>
    <col min="7" max="7" width="10.7109375" style="5" customWidth="1"/>
    <col min="8" max="8" width="9.140625" style="4" customWidth="1"/>
    <col min="9" max="9" width="13" style="1" customWidth="1"/>
    <col min="10" max="10" width="53.42578125" style="7" customWidth="1"/>
    <col min="11" max="11" width="7.85546875" style="4" customWidth="1"/>
    <col min="12" max="15" width="9.140625" style="4"/>
    <col min="16" max="16" width="11.28515625" style="4" customWidth="1"/>
    <col min="17" max="19" width="9.140625" style="4"/>
    <col min="20" max="20" width="11" style="4" customWidth="1"/>
    <col min="21" max="21" width="12.7109375" style="4" customWidth="1"/>
    <col min="22" max="25" width="9.140625" style="4"/>
    <col min="26" max="26" width="13.28515625" style="4" customWidth="1"/>
    <col min="27" max="29" width="9.140625" style="4"/>
    <col min="30" max="30" width="11.28515625" style="4" customWidth="1"/>
    <col min="31" max="31" width="9.5703125" style="4" customWidth="1"/>
    <col min="32" max="16384" width="9.140625" style="4"/>
  </cols>
  <sheetData>
    <row r="1" spans="1:30" ht="12.75" customHeight="1" x14ac:dyDescent="0.2">
      <c r="D1" s="14" t="s">
        <v>0</v>
      </c>
      <c r="E1" s="14"/>
      <c r="F1" s="14"/>
      <c r="O1" s="14" t="s">
        <v>0</v>
      </c>
      <c r="P1" s="14"/>
      <c r="Q1" s="14"/>
      <c r="R1" s="5"/>
      <c r="T1" s="1"/>
      <c r="Y1" s="14" t="s">
        <v>0</v>
      </c>
      <c r="Z1" s="14"/>
      <c r="AA1" s="14"/>
      <c r="AB1" s="5"/>
      <c r="AD1" s="1"/>
    </row>
    <row r="2" spans="1:30" ht="12.75" customHeight="1" x14ac:dyDescent="0.2">
      <c r="D2" s="14" t="s">
        <v>1</v>
      </c>
      <c r="E2" s="14"/>
      <c r="F2" s="14"/>
      <c r="O2" s="14" t="s">
        <v>1</v>
      </c>
      <c r="P2" s="14"/>
      <c r="Q2" s="14"/>
      <c r="R2" s="5"/>
      <c r="T2" s="1"/>
      <c r="Y2" s="14" t="s">
        <v>1</v>
      </c>
      <c r="Z2" s="14"/>
      <c r="AA2" s="14"/>
      <c r="AB2" s="5"/>
      <c r="AD2" s="1"/>
    </row>
    <row r="3" spans="1:30" ht="12.75" customHeight="1" x14ac:dyDescent="0.2">
      <c r="D3" s="15" t="s">
        <v>42</v>
      </c>
      <c r="E3" s="15"/>
      <c r="F3" s="15"/>
      <c r="O3" s="15">
        <v>44926</v>
      </c>
      <c r="P3" s="15"/>
      <c r="Q3" s="15"/>
      <c r="R3" s="5"/>
      <c r="T3" s="1"/>
      <c r="Y3" s="15">
        <v>45291</v>
      </c>
      <c r="Z3" s="15"/>
      <c r="AA3" s="15"/>
      <c r="AB3" s="5"/>
      <c r="AD3" s="1"/>
    </row>
    <row r="4" spans="1:30" ht="33.75" x14ac:dyDescent="0.2">
      <c r="J4" s="6" t="s">
        <v>2</v>
      </c>
      <c r="P4" s="1"/>
      <c r="R4" s="5"/>
      <c r="T4" s="1"/>
      <c r="Z4" s="1"/>
      <c r="AB4" s="5"/>
      <c r="AD4" s="1"/>
    </row>
    <row r="5" spans="1:30" x14ac:dyDescent="0.2">
      <c r="E5" s="8" t="s">
        <v>3</v>
      </c>
      <c r="F5" s="9"/>
      <c r="G5" s="10"/>
      <c r="H5" s="9"/>
      <c r="I5" s="8"/>
      <c r="J5" s="7" t="s">
        <v>4</v>
      </c>
      <c r="P5" s="8" t="s">
        <v>3</v>
      </c>
      <c r="Q5" s="9"/>
      <c r="R5" s="10"/>
      <c r="S5" s="9"/>
      <c r="T5" s="8"/>
      <c r="Z5" s="8" t="s">
        <v>3</v>
      </c>
      <c r="AA5" s="9"/>
      <c r="AB5" s="10"/>
      <c r="AC5" s="9"/>
      <c r="AD5" s="8"/>
    </row>
    <row r="6" spans="1:30" x14ac:dyDescent="0.2">
      <c r="E6" s="8"/>
      <c r="F6" s="9"/>
      <c r="G6" s="10" t="s">
        <v>5</v>
      </c>
      <c r="H6" s="9"/>
      <c r="I6" s="8" t="s">
        <v>6</v>
      </c>
      <c r="P6" s="8"/>
      <c r="Q6" s="9"/>
      <c r="R6" s="10" t="s">
        <v>5</v>
      </c>
      <c r="S6" s="9"/>
      <c r="T6" s="8" t="s">
        <v>6</v>
      </c>
      <c r="Z6" s="8"/>
      <c r="AA6" s="9"/>
      <c r="AB6" s="10" t="s">
        <v>5</v>
      </c>
      <c r="AC6" s="9"/>
      <c r="AD6" s="8" t="s">
        <v>6</v>
      </c>
    </row>
    <row r="7" spans="1:30" x14ac:dyDescent="0.2">
      <c r="A7" s="4" t="s">
        <v>7</v>
      </c>
      <c r="B7" s="4" t="s">
        <v>8</v>
      </c>
      <c r="E7" s="8" t="s">
        <v>9</v>
      </c>
      <c r="F7" s="9"/>
      <c r="G7" s="10" t="s">
        <v>6</v>
      </c>
      <c r="H7" s="9"/>
      <c r="I7" s="8" t="s">
        <v>10</v>
      </c>
      <c r="L7" s="4" t="s">
        <v>7</v>
      </c>
      <c r="M7" s="4" t="s">
        <v>8</v>
      </c>
      <c r="P7" s="8" t="s">
        <v>9</v>
      </c>
      <c r="Q7" s="9"/>
      <c r="R7" s="10" t="s">
        <v>6</v>
      </c>
      <c r="S7" s="9"/>
      <c r="T7" s="8" t="s">
        <v>10</v>
      </c>
      <c r="V7" s="4" t="s">
        <v>7</v>
      </c>
      <c r="W7" s="4" t="s">
        <v>8</v>
      </c>
      <c r="Z7" s="8" t="s">
        <v>9</v>
      </c>
      <c r="AA7" s="9"/>
      <c r="AB7" s="10" t="s">
        <v>6</v>
      </c>
      <c r="AC7" s="9"/>
      <c r="AD7" s="8" t="s">
        <v>10</v>
      </c>
    </row>
    <row r="8" spans="1:30" ht="22.5" x14ac:dyDescent="0.2">
      <c r="A8" s="4">
        <v>374</v>
      </c>
      <c r="B8" s="4" t="s">
        <v>11</v>
      </c>
      <c r="E8" s="1">
        <v>177517.58000000002</v>
      </c>
      <c r="G8" s="5">
        <v>0</v>
      </c>
      <c r="I8" s="1">
        <f>E8*G8</f>
        <v>0</v>
      </c>
      <c r="J8" s="7" t="s">
        <v>12</v>
      </c>
      <c r="L8" s="4">
        <v>374</v>
      </c>
      <c r="M8" s="4" t="s">
        <v>11</v>
      </c>
      <c r="P8" s="1">
        <v>177518</v>
      </c>
      <c r="R8" s="5">
        <v>0</v>
      </c>
      <c r="T8" s="1">
        <f>P8*R8</f>
        <v>0</v>
      </c>
      <c r="V8" s="4">
        <v>374</v>
      </c>
      <c r="W8" s="4" t="s">
        <v>11</v>
      </c>
      <c r="Z8" s="1">
        <v>177517.58000000005</v>
      </c>
      <c r="AB8" s="5">
        <v>0</v>
      </c>
      <c r="AD8" s="1">
        <f>Z8*AB8</f>
        <v>0</v>
      </c>
    </row>
    <row r="9" spans="1:30" x14ac:dyDescent="0.2">
      <c r="A9" s="4">
        <v>375</v>
      </c>
      <c r="B9" s="4" t="s">
        <v>13</v>
      </c>
      <c r="E9" s="1">
        <v>702290.3</v>
      </c>
      <c r="G9" s="5">
        <v>0</v>
      </c>
      <c r="I9" s="1">
        <f t="shared" ref="I9:I17" si="0">E9*G9</f>
        <v>0</v>
      </c>
      <c r="J9" s="7" t="s">
        <v>14</v>
      </c>
      <c r="L9" s="4">
        <v>375</v>
      </c>
      <c r="M9" s="4" t="s">
        <v>13</v>
      </c>
      <c r="P9" s="1">
        <v>731724.56384615414</v>
      </c>
      <c r="R9" s="5">
        <v>0</v>
      </c>
      <c r="T9" s="1">
        <f t="shared" ref="T9:T11" si="1">P9*R9</f>
        <v>0</v>
      </c>
      <c r="V9" s="4">
        <v>375</v>
      </c>
      <c r="W9" s="4" t="s">
        <v>13</v>
      </c>
      <c r="Z9" s="1">
        <v>746738.98000000021</v>
      </c>
      <c r="AB9" s="5">
        <v>0</v>
      </c>
      <c r="AD9" s="1">
        <f t="shared" ref="AD9:AD11" si="2">Z9*AB9</f>
        <v>0</v>
      </c>
    </row>
    <row r="10" spans="1:30" x14ac:dyDescent="0.2">
      <c r="A10" s="4">
        <v>387</v>
      </c>
      <c r="B10" s="4" t="s">
        <v>15</v>
      </c>
      <c r="E10" s="1">
        <v>1902277.8592307684</v>
      </c>
      <c r="G10" s="5">
        <v>0.19800000000000001</v>
      </c>
      <c r="I10" s="1">
        <f t="shared" si="0"/>
        <v>376651.01612769219</v>
      </c>
      <c r="J10" s="7" t="s">
        <v>16</v>
      </c>
      <c r="L10" s="4">
        <v>387</v>
      </c>
      <c r="M10" s="4" t="s">
        <v>15</v>
      </c>
      <c r="P10" s="1">
        <v>2179847.7400000002</v>
      </c>
      <c r="R10" s="5">
        <v>0.19800000000000001</v>
      </c>
      <c r="T10" s="1">
        <f t="shared" si="1"/>
        <v>431609.85252000007</v>
      </c>
      <c r="V10" s="4">
        <v>387</v>
      </c>
      <c r="W10" s="4" t="s">
        <v>15</v>
      </c>
      <c r="Z10" s="1">
        <v>2773967.7400000012</v>
      </c>
      <c r="AB10" s="5">
        <v>0.19800000000000001</v>
      </c>
      <c r="AD10" s="1">
        <f t="shared" si="2"/>
        <v>549245.6125200002</v>
      </c>
    </row>
    <row r="11" spans="1:30" ht="22.5" x14ac:dyDescent="0.2">
      <c r="A11" s="4">
        <v>389</v>
      </c>
      <c r="B11" s="4" t="s">
        <v>11</v>
      </c>
      <c r="E11" s="1">
        <v>496697.70999999996</v>
      </c>
      <c r="G11" s="5">
        <v>0.1</v>
      </c>
      <c r="I11" s="1">
        <f t="shared" si="0"/>
        <v>49669.771000000001</v>
      </c>
      <c r="J11" s="7" t="s">
        <v>17</v>
      </c>
      <c r="L11" s="4">
        <v>389</v>
      </c>
      <c r="M11" s="4" t="s">
        <v>11</v>
      </c>
      <c r="P11" s="1">
        <v>496697.70999999996</v>
      </c>
      <c r="R11" s="5">
        <v>0.1</v>
      </c>
      <c r="T11" s="1">
        <f t="shared" si="1"/>
        <v>49669.771000000001</v>
      </c>
      <c r="V11" s="4">
        <v>389</v>
      </c>
      <c r="W11" s="4" t="s">
        <v>11</v>
      </c>
      <c r="Z11" s="1">
        <v>496697.70999999996</v>
      </c>
      <c r="AB11" s="5">
        <v>0.1</v>
      </c>
      <c r="AD11" s="1">
        <f t="shared" si="2"/>
        <v>49669.771000000001</v>
      </c>
    </row>
    <row r="12" spans="1:30" x14ac:dyDescent="0.2">
      <c r="A12" s="4">
        <v>390</v>
      </c>
      <c r="B12" s="4" t="s">
        <v>13</v>
      </c>
      <c r="E12" s="1">
        <v>1983001.7376923077</v>
      </c>
      <c r="G12" s="5">
        <v>0.121</v>
      </c>
      <c r="I12" s="1">
        <f>E12*G12</f>
        <v>239943.21026076924</v>
      </c>
      <c r="J12" s="7" t="s">
        <v>18</v>
      </c>
      <c r="L12" s="4">
        <v>390</v>
      </c>
      <c r="M12" s="4" t="s">
        <v>13</v>
      </c>
      <c r="P12" s="1">
        <f>3080102-753914</f>
        <v>2326188</v>
      </c>
      <c r="R12" s="5">
        <v>0.121</v>
      </c>
      <c r="T12" s="1">
        <f>P12*R12</f>
        <v>281468.74799999996</v>
      </c>
      <c r="V12" s="4">
        <v>390</v>
      </c>
      <c r="W12" s="4" t="s">
        <v>13</v>
      </c>
      <c r="Z12" s="1">
        <v>4847836.75</v>
      </c>
      <c r="AB12" s="5">
        <v>0.121</v>
      </c>
      <c r="AD12" s="1">
        <f>Z12*AB12</f>
        <v>586588.24674999993</v>
      </c>
    </row>
    <row r="13" spans="1:30" x14ac:dyDescent="0.2">
      <c r="A13" s="4">
        <v>391</v>
      </c>
      <c r="B13" s="4" t="s">
        <v>19</v>
      </c>
      <c r="E13" s="1">
        <v>6156852.4376923069</v>
      </c>
      <c r="G13" s="5">
        <v>0.146476</v>
      </c>
      <c r="I13" s="1">
        <f t="shared" si="0"/>
        <v>901831.11766341829</v>
      </c>
      <c r="J13" s="7" t="s">
        <v>20</v>
      </c>
      <c r="L13" s="4">
        <v>391</v>
      </c>
      <c r="M13" s="4" t="s">
        <v>19</v>
      </c>
      <c r="P13" s="1">
        <v>6890299.3630769243</v>
      </c>
      <c r="R13" s="5">
        <v>0.146476</v>
      </c>
      <c r="T13" s="1">
        <f t="shared" ref="T13:T17" si="3">P13*R13</f>
        <v>1009263.4895060555</v>
      </c>
      <c r="V13" s="4">
        <v>391</v>
      </c>
      <c r="W13" s="4" t="s">
        <v>19</v>
      </c>
      <c r="Z13" s="1">
        <v>7763222.1653846167</v>
      </c>
      <c r="AB13" s="5">
        <v>0.146476</v>
      </c>
      <c r="AD13" s="1">
        <f t="shared" ref="AD13:AD17" si="4">Z13*AB13</f>
        <v>1137125.7298968772</v>
      </c>
    </row>
    <row r="14" spans="1:30" x14ac:dyDescent="0.2">
      <c r="A14" s="4">
        <v>392</v>
      </c>
      <c r="B14" s="4" t="s">
        <v>21</v>
      </c>
      <c r="E14" s="1">
        <v>4391891.6615384622</v>
      </c>
      <c r="G14" s="5">
        <v>5.7000000000000002E-2</v>
      </c>
      <c r="I14" s="1">
        <f t="shared" si="0"/>
        <v>250337.82470769234</v>
      </c>
      <c r="J14" s="7" t="s">
        <v>22</v>
      </c>
      <c r="L14" s="4">
        <v>392</v>
      </c>
      <c r="M14" s="4" t="s">
        <v>21</v>
      </c>
      <c r="P14" s="1">
        <v>4601242.5861538453</v>
      </c>
      <c r="R14" s="5">
        <v>5.7000000000000002E-2</v>
      </c>
      <c r="T14" s="1">
        <f t="shared" si="3"/>
        <v>262270.82741076918</v>
      </c>
      <c r="V14" s="4">
        <v>392</v>
      </c>
      <c r="W14" s="4" t="s">
        <v>21</v>
      </c>
      <c r="Z14" s="1">
        <v>5264772.5953846145</v>
      </c>
      <c r="AB14" s="5">
        <v>5.7000000000000002E-2</v>
      </c>
      <c r="AD14" s="1">
        <f t="shared" si="4"/>
        <v>300092.03793692304</v>
      </c>
    </row>
    <row r="15" spans="1:30" x14ac:dyDescent="0.2">
      <c r="A15" s="4">
        <v>394</v>
      </c>
      <c r="B15" s="4" t="s">
        <v>23</v>
      </c>
      <c r="E15" s="1">
        <v>734253.36615384615</v>
      </c>
      <c r="G15" s="5">
        <v>5.7000000000000002E-2</v>
      </c>
      <c r="I15" s="1">
        <f t="shared" si="0"/>
        <v>41852.441870769231</v>
      </c>
      <c r="J15" s="7" t="s">
        <v>24</v>
      </c>
      <c r="L15" s="4">
        <v>394</v>
      </c>
      <c r="M15" s="4" t="s">
        <v>23</v>
      </c>
      <c r="P15" s="1">
        <v>851535.66153846146</v>
      </c>
      <c r="R15" s="5">
        <v>5.7000000000000002E-2</v>
      </c>
      <c r="T15" s="1">
        <f t="shared" si="3"/>
        <v>48537.532707692306</v>
      </c>
      <c r="V15" s="4">
        <v>394</v>
      </c>
      <c r="W15" s="4" t="s">
        <v>23</v>
      </c>
      <c r="Z15" s="1">
        <v>1054090.6215384617</v>
      </c>
      <c r="AB15" s="5">
        <v>5.7000000000000002E-2</v>
      </c>
      <c r="AD15" s="1">
        <f t="shared" si="4"/>
        <v>60083.165427692315</v>
      </c>
    </row>
    <row r="16" spans="1:30" x14ac:dyDescent="0.2">
      <c r="A16" s="4">
        <v>396</v>
      </c>
      <c r="B16" s="4" t="s">
        <v>25</v>
      </c>
      <c r="E16" s="1">
        <v>953857.55307692313</v>
      </c>
      <c r="G16" s="5">
        <v>0.14321</v>
      </c>
      <c r="I16" s="1">
        <f t="shared" si="0"/>
        <v>136601.94017614616</v>
      </c>
      <c r="L16" s="4">
        <v>396</v>
      </c>
      <c r="M16" s="4" t="s">
        <v>25</v>
      </c>
      <c r="P16" s="1">
        <v>958626.82538461569</v>
      </c>
      <c r="R16" s="5">
        <v>0.14321</v>
      </c>
      <c r="T16" s="1">
        <f t="shared" si="3"/>
        <v>137284.94766333082</v>
      </c>
      <c r="V16" s="4">
        <v>396</v>
      </c>
      <c r="W16" s="4" t="s">
        <v>25</v>
      </c>
      <c r="Z16" s="1">
        <v>1038809.4830769234</v>
      </c>
      <c r="AB16" s="5">
        <v>0.14321</v>
      </c>
      <c r="AD16" s="1">
        <f t="shared" si="4"/>
        <v>148767.9060714462</v>
      </c>
    </row>
    <row r="17" spans="1:31" x14ac:dyDescent="0.2">
      <c r="A17" s="4">
        <v>397</v>
      </c>
      <c r="B17" s="4" t="s">
        <v>26</v>
      </c>
      <c r="E17" s="1">
        <v>1145564.9223076922</v>
      </c>
      <c r="G17" s="5">
        <v>0.16971</v>
      </c>
      <c r="I17" s="1">
        <f t="shared" si="0"/>
        <v>194413.82296483844</v>
      </c>
      <c r="L17" s="4">
        <v>397</v>
      </c>
      <c r="M17" s="4" t="s">
        <v>26</v>
      </c>
      <c r="P17" s="1">
        <v>1129624.3069230767</v>
      </c>
      <c r="R17" s="5">
        <v>0.16971</v>
      </c>
      <c r="T17" s="1">
        <f t="shared" si="3"/>
        <v>191708.54112791535</v>
      </c>
      <c r="V17" s="4">
        <v>397</v>
      </c>
      <c r="W17" s="4" t="s">
        <v>26</v>
      </c>
      <c r="Z17" s="1">
        <v>1130731.9600000004</v>
      </c>
      <c r="AB17" s="5">
        <v>0.16971</v>
      </c>
      <c r="AD17" s="1">
        <f t="shared" si="4"/>
        <v>191896.52093160007</v>
      </c>
    </row>
    <row r="18" spans="1:31" x14ac:dyDescent="0.2">
      <c r="A18" s="4">
        <v>398</v>
      </c>
      <c r="B18" s="4" t="s">
        <v>27</v>
      </c>
      <c r="E18" s="11">
        <v>194961.79</v>
      </c>
      <c r="G18" s="5">
        <v>0.1661</v>
      </c>
      <c r="I18" s="11">
        <f>E18*G18</f>
        <v>32383.153319000001</v>
      </c>
      <c r="L18" s="4">
        <v>398</v>
      </c>
      <c r="M18" s="4" t="s">
        <v>27</v>
      </c>
      <c r="P18" s="11">
        <v>263163.74230769236</v>
      </c>
      <c r="R18" s="5">
        <v>0.1661</v>
      </c>
      <c r="T18" s="11">
        <f>P18*R18</f>
        <v>43711.497597307702</v>
      </c>
      <c r="V18" s="4">
        <v>398</v>
      </c>
      <c r="W18" s="4" t="s">
        <v>27</v>
      </c>
      <c r="Z18" s="11">
        <v>245494.22230769228</v>
      </c>
      <c r="AB18" s="5">
        <v>0.1661</v>
      </c>
      <c r="AD18" s="11">
        <f>Z18*AB18</f>
        <v>40776.59032530769</v>
      </c>
    </row>
    <row r="19" spans="1:31" x14ac:dyDescent="0.2">
      <c r="P19" s="1"/>
      <c r="R19" s="5"/>
      <c r="T19" s="1"/>
      <c r="Z19" s="1"/>
      <c r="AB19" s="5"/>
      <c r="AD19" s="1"/>
    </row>
    <row r="20" spans="1:31" ht="16.5" thickBot="1" x14ac:dyDescent="0.3">
      <c r="B20" s="4" t="s">
        <v>28</v>
      </c>
      <c r="E20" s="12">
        <f>SUM(E8:E19)</f>
        <v>18839166.917692307</v>
      </c>
      <c r="I20" s="12">
        <f>SUM(I8:I19)</f>
        <v>2223684.2980903252</v>
      </c>
      <c r="M20" s="4" t="s">
        <v>28</v>
      </c>
      <c r="P20" s="12">
        <f>SUM(P8:P19)</f>
        <v>20606468.499230772</v>
      </c>
      <c r="R20" s="5"/>
      <c r="T20" s="12">
        <f>SUM(T8:T19)</f>
        <v>2455525.2075330713</v>
      </c>
      <c r="U20" s="13"/>
      <c r="W20" s="4" t="s">
        <v>28</v>
      </c>
      <c r="Z20" s="12">
        <f>SUM(Z8:Z19)</f>
        <v>25539879.807692308</v>
      </c>
      <c r="AB20" s="5"/>
      <c r="AD20" s="12">
        <f>SUM(AD8:AD19)</f>
        <v>3064245.5808598469</v>
      </c>
      <c r="AE20" s="13"/>
    </row>
    <row r="21" spans="1:31" ht="12" thickTop="1" x14ac:dyDescent="0.2">
      <c r="G21" s="5" t="s">
        <v>29</v>
      </c>
      <c r="H21" s="4">
        <v>1210</v>
      </c>
      <c r="I21" s="1">
        <v>8436</v>
      </c>
      <c r="P21" s="1"/>
      <c r="R21" s="5" t="s">
        <v>29</v>
      </c>
      <c r="S21" s="4">
        <v>1210</v>
      </c>
      <c r="T21" s="1">
        <v>8436</v>
      </c>
      <c r="Z21" s="1"/>
      <c r="AB21" s="5" t="s">
        <v>29</v>
      </c>
      <c r="AC21" s="4">
        <v>1210</v>
      </c>
      <c r="AD21" s="1">
        <v>8436</v>
      </c>
    </row>
    <row r="22" spans="1:31" ht="12" thickBot="1" x14ac:dyDescent="0.25">
      <c r="G22" s="5" t="s">
        <v>30</v>
      </c>
      <c r="I22" s="12">
        <f>+I20+I21</f>
        <v>2232120.2980903252</v>
      </c>
      <c r="P22" s="1"/>
      <c r="R22" s="5" t="s">
        <v>30</v>
      </c>
      <c r="T22" s="12">
        <f>+T20+T21</f>
        <v>2463961.2075330713</v>
      </c>
      <c r="Z22" s="1"/>
      <c r="AB22" s="5" t="s">
        <v>30</v>
      </c>
      <c r="AD22" s="12">
        <f>+AD20+AD21</f>
        <v>3072681.5808598469</v>
      </c>
    </row>
    <row r="23" spans="1:31" ht="12" thickTop="1" x14ac:dyDescent="0.2">
      <c r="P23" s="1"/>
      <c r="R23" s="5"/>
      <c r="T23" s="1"/>
      <c r="Z23" s="1"/>
      <c r="AB23" s="5"/>
      <c r="AD23" s="1"/>
    </row>
    <row r="24" spans="1:31" x14ac:dyDescent="0.2">
      <c r="P24" s="1"/>
      <c r="R24" s="5"/>
      <c r="T24" s="1"/>
      <c r="Z24" s="1"/>
      <c r="AB24" s="5"/>
      <c r="AD24" s="1"/>
    </row>
    <row r="25" spans="1:31" x14ac:dyDescent="0.2">
      <c r="E25" s="8" t="s">
        <v>31</v>
      </c>
      <c r="F25" s="9"/>
      <c r="G25" s="10"/>
      <c r="H25" s="9"/>
      <c r="I25" s="8"/>
      <c r="P25" s="8" t="s">
        <v>31</v>
      </c>
      <c r="Q25" s="9"/>
      <c r="R25" s="10"/>
      <c r="S25" s="9"/>
      <c r="T25" s="8"/>
      <c r="Z25" s="8" t="s">
        <v>31</v>
      </c>
      <c r="AA25" s="9"/>
      <c r="AB25" s="10"/>
      <c r="AC25" s="9"/>
      <c r="AD25" s="8"/>
    </row>
    <row r="26" spans="1:31" x14ac:dyDescent="0.2">
      <c r="E26" s="8"/>
      <c r="F26" s="9"/>
      <c r="G26" s="10" t="s">
        <v>5</v>
      </c>
      <c r="H26" s="9"/>
      <c r="I26" s="8" t="s">
        <v>6</v>
      </c>
      <c r="P26" s="8"/>
      <c r="Q26" s="9"/>
      <c r="R26" s="10" t="s">
        <v>5</v>
      </c>
      <c r="S26" s="9"/>
      <c r="T26" s="8" t="s">
        <v>6</v>
      </c>
      <c r="Z26" s="8"/>
      <c r="AA26" s="9"/>
      <c r="AB26" s="10" t="s">
        <v>5</v>
      </c>
      <c r="AC26" s="9"/>
      <c r="AD26" s="8" t="s">
        <v>6</v>
      </c>
    </row>
    <row r="27" spans="1:31" x14ac:dyDescent="0.2">
      <c r="A27" s="4" t="s">
        <v>7</v>
      </c>
      <c r="B27" s="4" t="s">
        <v>8</v>
      </c>
      <c r="E27" s="8" t="s">
        <v>9</v>
      </c>
      <c r="F27" s="9"/>
      <c r="G27" s="10" t="s">
        <v>6</v>
      </c>
      <c r="H27" s="9"/>
      <c r="I27" s="8" t="s">
        <v>10</v>
      </c>
      <c r="L27" s="4" t="s">
        <v>7</v>
      </c>
      <c r="M27" s="4" t="s">
        <v>8</v>
      </c>
      <c r="P27" s="8" t="s">
        <v>9</v>
      </c>
      <c r="Q27" s="9"/>
      <c r="R27" s="10" t="s">
        <v>6</v>
      </c>
      <c r="S27" s="9"/>
      <c r="T27" s="8" t="s">
        <v>10</v>
      </c>
      <c r="V27" s="4" t="s">
        <v>7</v>
      </c>
      <c r="W27" s="4" t="s">
        <v>8</v>
      </c>
      <c r="Z27" s="8" t="s">
        <v>9</v>
      </c>
      <c r="AA27" s="9"/>
      <c r="AB27" s="10" t="s">
        <v>6</v>
      </c>
      <c r="AC27" s="9"/>
      <c r="AD27" s="8" t="s">
        <v>10</v>
      </c>
    </row>
    <row r="28" spans="1:31" x14ac:dyDescent="0.2">
      <c r="A28" s="4">
        <f>+A8</f>
        <v>374</v>
      </c>
      <c r="B28" s="4" t="str">
        <f t="shared" ref="B28:B38" si="5">+B8</f>
        <v>Land</v>
      </c>
      <c r="E28" s="1">
        <v>9392.59</v>
      </c>
      <c r="G28" s="5">
        <v>0</v>
      </c>
      <c r="I28" s="1">
        <f t="shared" ref="I28:I38" si="6">E28*G28</f>
        <v>0</v>
      </c>
      <c r="L28" s="4">
        <f>+L8</f>
        <v>374</v>
      </c>
      <c r="M28" s="4" t="str">
        <f t="shared" ref="M28:M38" si="7">+M8</f>
        <v>Land</v>
      </c>
      <c r="P28" s="1">
        <v>14629</v>
      </c>
      <c r="R28" s="5">
        <v>0</v>
      </c>
      <c r="T28" s="1">
        <f t="shared" ref="T28:T38" si="8">P28*R28</f>
        <v>0</v>
      </c>
      <c r="V28" s="4">
        <f>+V8</f>
        <v>374</v>
      </c>
      <c r="W28" s="4" t="str">
        <f t="shared" ref="W28:W38" si="9">+W8</f>
        <v>Land</v>
      </c>
      <c r="Z28" s="1">
        <v>24392.810350000007</v>
      </c>
      <c r="AB28" s="5">
        <v>0</v>
      </c>
      <c r="AD28" s="1">
        <f t="shared" ref="AD28:AD38" si="10">Z28*AB28</f>
        <v>0</v>
      </c>
    </row>
    <row r="29" spans="1:31" x14ac:dyDescent="0.2">
      <c r="A29" s="4">
        <f t="shared" ref="A29:A38" si="11">+A9</f>
        <v>375</v>
      </c>
      <c r="B29" s="4" t="str">
        <f t="shared" si="5"/>
        <v>Structures &amp; Improvements</v>
      </c>
      <c r="E29" s="1">
        <v>35515.221538461527</v>
      </c>
      <c r="G29" s="5">
        <v>0</v>
      </c>
      <c r="I29" s="1">
        <f t="shared" si="6"/>
        <v>0</v>
      </c>
      <c r="L29" s="4">
        <f t="shared" ref="L29:L38" si="12">+L9</f>
        <v>375</v>
      </c>
      <c r="M29" s="4" t="str">
        <f t="shared" si="7"/>
        <v>Structures &amp; Improvements</v>
      </c>
      <c r="P29" s="1">
        <v>51637</v>
      </c>
      <c r="R29" s="5">
        <v>0</v>
      </c>
      <c r="T29" s="1">
        <f t="shared" si="8"/>
        <v>0</v>
      </c>
      <c r="V29" s="4">
        <f t="shared" ref="V29:V38" si="13">+V9</f>
        <v>375</v>
      </c>
      <c r="W29" s="4" t="str">
        <f t="shared" si="9"/>
        <v>Structures &amp; Improvements</v>
      </c>
      <c r="Z29" s="1">
        <v>70211</v>
      </c>
      <c r="AB29" s="5">
        <v>0</v>
      </c>
      <c r="AD29" s="1">
        <f t="shared" si="10"/>
        <v>0</v>
      </c>
    </row>
    <row r="30" spans="1:31" x14ac:dyDescent="0.2">
      <c r="A30" s="4">
        <f t="shared" si="11"/>
        <v>387</v>
      </c>
      <c r="B30" s="4" t="str">
        <f t="shared" si="5"/>
        <v>Other Equipment</v>
      </c>
      <c r="E30" s="1">
        <v>625963.25307692308</v>
      </c>
      <c r="G30" s="5">
        <v>0.19800000000000001</v>
      </c>
      <c r="I30" s="1">
        <f t="shared" si="6"/>
        <v>123940.72410923078</v>
      </c>
      <c r="L30" s="4">
        <f t="shared" si="12"/>
        <v>387</v>
      </c>
      <c r="M30" s="4" t="str">
        <f t="shared" si="7"/>
        <v>Other Equipment</v>
      </c>
      <c r="P30" s="1">
        <v>705618</v>
      </c>
      <c r="R30" s="5">
        <v>0.19800000000000001</v>
      </c>
      <c r="T30" s="1">
        <f t="shared" si="8"/>
        <v>139712.364</v>
      </c>
      <c r="V30" s="4">
        <f t="shared" si="13"/>
        <v>387</v>
      </c>
      <c r="W30" s="4" t="str">
        <f t="shared" si="9"/>
        <v>Other Equipment</v>
      </c>
      <c r="Z30" s="1">
        <v>803359</v>
      </c>
      <c r="AB30" s="5">
        <v>0.19800000000000001</v>
      </c>
      <c r="AD30" s="1">
        <f t="shared" si="10"/>
        <v>159065.08199999999</v>
      </c>
    </row>
    <row r="31" spans="1:31" x14ac:dyDescent="0.2">
      <c r="A31" s="4">
        <f t="shared" si="11"/>
        <v>389</v>
      </c>
      <c r="B31" s="4" t="str">
        <f t="shared" si="5"/>
        <v>Land</v>
      </c>
      <c r="G31" s="5">
        <v>0.1</v>
      </c>
      <c r="I31" s="1">
        <f t="shared" si="6"/>
        <v>0</v>
      </c>
      <c r="L31" s="4">
        <f t="shared" si="12"/>
        <v>389</v>
      </c>
      <c r="M31" s="4" t="str">
        <f t="shared" si="7"/>
        <v>Land</v>
      </c>
      <c r="P31" s="1"/>
      <c r="R31" s="5">
        <v>0.1</v>
      </c>
      <c r="T31" s="1">
        <f t="shared" si="8"/>
        <v>0</v>
      </c>
      <c r="V31" s="4">
        <f t="shared" si="13"/>
        <v>389</v>
      </c>
      <c r="W31" s="4" t="str">
        <f t="shared" si="9"/>
        <v>Land</v>
      </c>
      <c r="Z31" s="1"/>
      <c r="AB31" s="5">
        <v>0.1</v>
      </c>
      <c r="AD31" s="1">
        <f t="shared" si="10"/>
        <v>0</v>
      </c>
    </row>
    <row r="32" spans="1:31" x14ac:dyDescent="0.2">
      <c r="A32" s="4">
        <f t="shared" si="11"/>
        <v>390</v>
      </c>
      <c r="B32" s="4" t="str">
        <f t="shared" si="5"/>
        <v>Structures &amp; Improvements</v>
      </c>
      <c r="E32" s="1">
        <v>695331.24461538449</v>
      </c>
      <c r="G32" s="5">
        <v>0.121</v>
      </c>
      <c r="I32" s="1">
        <f t="shared" si="6"/>
        <v>84135.080598461514</v>
      </c>
      <c r="L32" s="4">
        <f t="shared" si="12"/>
        <v>390</v>
      </c>
      <c r="M32" s="4" t="str">
        <f t="shared" si="7"/>
        <v>Structures &amp; Improvements</v>
      </c>
      <c r="P32" s="1">
        <v>759824</v>
      </c>
      <c r="R32" s="5">
        <v>0.121</v>
      </c>
      <c r="T32" s="1">
        <f t="shared" si="8"/>
        <v>91938.703999999998</v>
      </c>
      <c r="V32" s="4">
        <f t="shared" si="13"/>
        <v>390</v>
      </c>
      <c r="W32" s="4" t="str">
        <f t="shared" si="9"/>
        <v>Structures &amp; Improvements</v>
      </c>
      <c r="Z32" s="1">
        <v>850014</v>
      </c>
      <c r="AB32" s="5">
        <v>0.121</v>
      </c>
      <c r="AD32" s="1">
        <f t="shared" si="10"/>
        <v>102851.694</v>
      </c>
    </row>
    <row r="33" spans="1:31" x14ac:dyDescent="0.2">
      <c r="A33" s="4">
        <f t="shared" si="11"/>
        <v>391</v>
      </c>
      <c r="B33" s="4" t="str">
        <f t="shared" si="5"/>
        <v>Office furniture &amp; Equipment</v>
      </c>
      <c r="E33" s="1">
        <v>2441150.8592307689</v>
      </c>
      <c r="G33" s="5">
        <v>0.146476</v>
      </c>
      <c r="I33" s="1">
        <f t="shared" si="6"/>
        <v>357570.0132566861</v>
      </c>
      <c r="L33" s="4">
        <f t="shared" si="12"/>
        <v>391</v>
      </c>
      <c r="M33" s="4" t="str">
        <f t="shared" si="7"/>
        <v>Office furniture &amp; Equipment</v>
      </c>
      <c r="P33" s="1">
        <v>3128970</v>
      </c>
      <c r="R33" s="5">
        <v>0.146476</v>
      </c>
      <c r="T33" s="1">
        <f t="shared" si="8"/>
        <v>458319.00971999997</v>
      </c>
      <c r="V33" s="4">
        <f t="shared" si="13"/>
        <v>391</v>
      </c>
      <c r="W33" s="4" t="str">
        <f t="shared" si="9"/>
        <v>Office furniture &amp; Equipment</v>
      </c>
      <c r="Z33" s="1">
        <v>3754023</v>
      </c>
      <c r="AB33" s="5">
        <v>0.146476</v>
      </c>
      <c r="AD33" s="1">
        <f t="shared" si="10"/>
        <v>549874.272948</v>
      </c>
    </row>
    <row r="34" spans="1:31" x14ac:dyDescent="0.2">
      <c r="A34" s="4">
        <f t="shared" si="11"/>
        <v>392</v>
      </c>
      <c r="B34" s="4" t="str">
        <f t="shared" si="5"/>
        <v>Autos &amp; Trucks</v>
      </c>
      <c r="E34" s="1">
        <v>2030030.5530769227</v>
      </c>
      <c r="G34" s="5">
        <v>5.7000000000000002E-2</v>
      </c>
      <c r="I34" s="1">
        <f t="shared" si="6"/>
        <v>115711.7415253846</v>
      </c>
      <c r="L34" s="4">
        <f t="shared" si="12"/>
        <v>392</v>
      </c>
      <c r="M34" s="4" t="str">
        <f t="shared" si="7"/>
        <v>Autos &amp; Trucks</v>
      </c>
      <c r="P34" s="1">
        <v>2122715</v>
      </c>
      <c r="R34" s="5">
        <v>5.7000000000000002E-2</v>
      </c>
      <c r="T34" s="1">
        <f t="shared" si="8"/>
        <v>120994.755</v>
      </c>
      <c r="V34" s="4">
        <f t="shared" si="13"/>
        <v>392</v>
      </c>
      <c r="W34" s="4" t="str">
        <f t="shared" si="9"/>
        <v>Autos &amp; Trucks</v>
      </c>
      <c r="Z34" s="1">
        <v>2205997</v>
      </c>
      <c r="AB34" s="5">
        <v>5.7000000000000002E-2</v>
      </c>
      <c r="AD34" s="1">
        <f t="shared" si="10"/>
        <v>125741.829</v>
      </c>
    </row>
    <row r="35" spans="1:31" x14ac:dyDescent="0.2">
      <c r="A35" s="4">
        <f t="shared" si="11"/>
        <v>394</v>
      </c>
      <c r="B35" s="4" t="str">
        <f t="shared" si="5"/>
        <v>Tool, Shop &amp; Garage</v>
      </c>
      <c r="E35" s="1">
        <v>415066.02769230766</v>
      </c>
      <c r="G35" s="5">
        <v>5.7000000000000002E-2</v>
      </c>
      <c r="I35" s="1">
        <f t="shared" si="6"/>
        <v>23658.763578461538</v>
      </c>
      <c r="L35" s="4">
        <f t="shared" si="12"/>
        <v>394</v>
      </c>
      <c r="M35" s="4" t="str">
        <f t="shared" si="7"/>
        <v>Tool, Shop &amp; Garage</v>
      </c>
      <c r="P35" s="1">
        <v>447240</v>
      </c>
      <c r="R35" s="5">
        <v>5.7000000000000002E-2</v>
      </c>
      <c r="T35" s="1">
        <f t="shared" si="8"/>
        <v>25492.68</v>
      </c>
      <c r="V35" s="4">
        <f t="shared" si="13"/>
        <v>394</v>
      </c>
      <c r="W35" s="4" t="str">
        <f t="shared" si="9"/>
        <v>Tool, Shop &amp; Garage</v>
      </c>
      <c r="Z35" s="1">
        <v>484318</v>
      </c>
      <c r="AB35" s="5">
        <v>5.7000000000000002E-2</v>
      </c>
      <c r="AD35" s="1">
        <f t="shared" si="10"/>
        <v>27606.126</v>
      </c>
    </row>
    <row r="36" spans="1:31" x14ac:dyDescent="0.2">
      <c r="A36" s="4">
        <f t="shared" si="11"/>
        <v>396</v>
      </c>
      <c r="B36" s="4" t="str">
        <f t="shared" si="5"/>
        <v>Power Operated Equipment</v>
      </c>
      <c r="E36" s="1">
        <v>417826.0061538461</v>
      </c>
      <c r="G36" s="5">
        <v>0.14321</v>
      </c>
      <c r="I36" s="1">
        <f t="shared" si="6"/>
        <v>59836.862341292304</v>
      </c>
      <c r="L36" s="4">
        <f t="shared" si="12"/>
        <v>396</v>
      </c>
      <c r="M36" s="4" t="str">
        <f t="shared" si="7"/>
        <v>Power Operated Equipment</v>
      </c>
      <c r="P36" s="1">
        <v>410008</v>
      </c>
      <c r="R36" s="5">
        <v>0.14321</v>
      </c>
      <c r="T36" s="1">
        <f t="shared" si="8"/>
        <v>58717.24568</v>
      </c>
      <c r="V36" s="4">
        <f t="shared" si="13"/>
        <v>396</v>
      </c>
      <c r="W36" s="4" t="str">
        <f t="shared" si="9"/>
        <v>Power Operated Equipment</v>
      </c>
      <c r="Z36" s="1">
        <v>460832</v>
      </c>
      <c r="AB36" s="5">
        <v>0.14321</v>
      </c>
      <c r="AD36" s="1">
        <f t="shared" si="10"/>
        <v>65995.750719999996</v>
      </c>
    </row>
    <row r="37" spans="1:31" x14ac:dyDescent="0.2">
      <c r="A37" s="4">
        <f t="shared" si="11"/>
        <v>397</v>
      </c>
      <c r="B37" s="4" t="str">
        <f t="shared" si="5"/>
        <v>Communications Equipment</v>
      </c>
      <c r="E37" s="1">
        <v>381581.61076923081</v>
      </c>
      <c r="G37" s="5">
        <v>0.16971</v>
      </c>
      <c r="I37" s="1">
        <f t="shared" si="6"/>
        <v>64758.215163646164</v>
      </c>
      <c r="L37" s="4">
        <f t="shared" si="12"/>
        <v>397</v>
      </c>
      <c r="M37" s="4" t="str">
        <f t="shared" si="7"/>
        <v>Communications Equipment</v>
      </c>
      <c r="P37" s="1">
        <v>439312</v>
      </c>
      <c r="R37" s="5">
        <v>0.16971</v>
      </c>
      <c r="T37" s="1">
        <f t="shared" si="8"/>
        <v>74555.639519999997</v>
      </c>
      <c r="V37" s="4">
        <f t="shared" si="13"/>
        <v>397</v>
      </c>
      <c r="W37" s="4" t="str">
        <f t="shared" si="9"/>
        <v>Communications Equipment</v>
      </c>
      <c r="Z37" s="1">
        <v>523674</v>
      </c>
      <c r="AB37" s="5">
        <v>0.16971</v>
      </c>
      <c r="AD37" s="1">
        <f t="shared" si="10"/>
        <v>88872.714540000001</v>
      </c>
    </row>
    <row r="38" spans="1:31" x14ac:dyDescent="0.2">
      <c r="A38" s="4">
        <f t="shared" si="11"/>
        <v>398</v>
      </c>
      <c r="B38" s="4" t="str">
        <f t="shared" si="5"/>
        <v>Miscellaneous Equipment</v>
      </c>
      <c r="E38" s="11">
        <v>162215.82</v>
      </c>
      <c r="G38" s="5">
        <v>0.1661</v>
      </c>
      <c r="I38" s="11">
        <f t="shared" si="6"/>
        <v>26944.047702</v>
      </c>
      <c r="L38" s="4">
        <f t="shared" si="12"/>
        <v>398</v>
      </c>
      <c r="M38" s="4" t="str">
        <f t="shared" si="7"/>
        <v>Miscellaneous Equipment</v>
      </c>
      <c r="P38" s="11">
        <v>180149</v>
      </c>
      <c r="R38" s="5">
        <v>0.1661</v>
      </c>
      <c r="T38" s="11">
        <f t="shared" si="8"/>
        <v>29922.748899999999</v>
      </c>
      <c r="V38" s="4">
        <f t="shared" si="13"/>
        <v>398</v>
      </c>
      <c r="W38" s="4" t="str">
        <f t="shared" si="9"/>
        <v>Miscellaneous Equipment</v>
      </c>
      <c r="Z38" s="11">
        <v>177716</v>
      </c>
      <c r="AB38" s="5">
        <v>0.1661</v>
      </c>
      <c r="AD38" s="11">
        <f t="shared" si="10"/>
        <v>29518.6276</v>
      </c>
    </row>
    <row r="39" spans="1:31" x14ac:dyDescent="0.2">
      <c r="P39" s="1"/>
      <c r="R39" s="5"/>
      <c r="T39" s="1"/>
      <c r="Z39" s="1"/>
      <c r="AB39" s="5"/>
      <c r="AD39" s="1"/>
    </row>
    <row r="40" spans="1:31" ht="16.5" thickBot="1" x14ac:dyDescent="0.3">
      <c r="B40" s="4" t="s">
        <v>28</v>
      </c>
      <c r="E40" s="12">
        <f>SUM(E28:E39)</f>
        <v>7214073.1861538459</v>
      </c>
      <c r="I40" s="12">
        <f>SUM(I28:I39)</f>
        <v>856555.44827516295</v>
      </c>
      <c r="M40" s="4" t="s">
        <v>28</v>
      </c>
      <c r="P40" s="12">
        <f>SUM(P28:P39)</f>
        <v>8260102</v>
      </c>
      <c r="R40" s="5"/>
      <c r="T40" s="12">
        <f>SUM(T28:T39)</f>
        <v>999653.14682000002</v>
      </c>
      <c r="U40" s="13"/>
      <c r="W40" s="4" t="s">
        <v>28</v>
      </c>
      <c r="Z40" s="12">
        <f>SUM(Z28:Z39)</f>
        <v>9354536.8103500009</v>
      </c>
      <c r="AB40" s="5"/>
      <c r="AD40" s="12">
        <f>SUM(AD28:AD39)</f>
        <v>1149526.096808</v>
      </c>
      <c r="AE40" s="13"/>
    </row>
    <row r="41" spans="1:31" ht="12" thickTop="1" x14ac:dyDescent="0.2">
      <c r="I41" s="5"/>
      <c r="T41" s="5">
        <f>+T40/T20</f>
        <v>0.40710359794037526</v>
      </c>
      <c r="Z41" s="5"/>
    </row>
    <row r="45" spans="1:31" x14ac:dyDescent="0.2">
      <c r="E45" s="8" t="s">
        <v>32</v>
      </c>
      <c r="F45" s="9"/>
      <c r="G45" s="10"/>
      <c r="H45" s="9"/>
      <c r="I45" s="8"/>
    </row>
    <row r="46" spans="1:31" x14ac:dyDescent="0.2">
      <c r="E46" s="8" t="s">
        <v>33</v>
      </c>
      <c r="F46" s="9"/>
      <c r="G46" s="10" t="s">
        <v>5</v>
      </c>
      <c r="H46" s="9"/>
      <c r="I46" s="8" t="s">
        <v>6</v>
      </c>
    </row>
    <row r="47" spans="1:31" x14ac:dyDescent="0.2">
      <c r="A47" s="4" t="s">
        <v>7</v>
      </c>
      <c r="B47" s="4" t="s">
        <v>8</v>
      </c>
      <c r="E47" s="8" t="s">
        <v>34</v>
      </c>
      <c r="F47" s="9"/>
      <c r="G47" s="10" t="s">
        <v>6</v>
      </c>
      <c r="H47" s="9"/>
      <c r="I47" s="8" t="s">
        <v>10</v>
      </c>
    </row>
    <row r="48" spans="1:31" ht="22.5" x14ac:dyDescent="0.2">
      <c r="A48" s="4">
        <f t="shared" ref="A48:B58" si="14">+A8</f>
        <v>374</v>
      </c>
      <c r="B48" s="4" t="str">
        <f t="shared" si="14"/>
        <v>Land</v>
      </c>
      <c r="E48" s="2"/>
      <c r="G48" s="5">
        <v>0</v>
      </c>
      <c r="I48" s="1">
        <f t="shared" ref="I48:I58" si="15">E48*G48</f>
        <v>0</v>
      </c>
      <c r="J48" s="7" t="s">
        <v>35</v>
      </c>
    </row>
    <row r="49" spans="1:10" x14ac:dyDescent="0.2">
      <c r="A49" s="4">
        <f t="shared" si="14"/>
        <v>375</v>
      </c>
      <c r="B49" s="4" t="str">
        <f t="shared" si="14"/>
        <v>Structures &amp; Improvements</v>
      </c>
      <c r="E49" s="2">
        <v>15359</v>
      </c>
      <c r="G49" s="5">
        <v>0</v>
      </c>
      <c r="I49" s="1">
        <f t="shared" si="15"/>
        <v>0</v>
      </c>
      <c r="J49" s="7" t="s">
        <v>36</v>
      </c>
    </row>
    <row r="50" spans="1:10" x14ac:dyDescent="0.2">
      <c r="A50" s="4">
        <f t="shared" si="14"/>
        <v>387</v>
      </c>
      <c r="B50" s="4" t="str">
        <f t="shared" si="14"/>
        <v>Other Equipment</v>
      </c>
      <c r="E50" s="2">
        <v>75932</v>
      </c>
      <c r="G50" s="5">
        <v>0.19800000000000001</v>
      </c>
      <c r="I50" s="1">
        <f t="shared" si="15"/>
        <v>15034.536</v>
      </c>
    </row>
    <row r="51" spans="1:10" x14ac:dyDescent="0.2">
      <c r="A51" s="4">
        <f t="shared" si="14"/>
        <v>389</v>
      </c>
      <c r="B51" s="4" t="str">
        <f t="shared" si="14"/>
        <v>Land</v>
      </c>
      <c r="G51" s="5">
        <v>0.1</v>
      </c>
      <c r="I51" s="1">
        <f t="shared" si="15"/>
        <v>0</v>
      </c>
    </row>
    <row r="52" spans="1:10" x14ac:dyDescent="0.2">
      <c r="A52" s="4">
        <f t="shared" si="14"/>
        <v>390</v>
      </c>
      <c r="B52" s="4" t="str">
        <f t="shared" si="14"/>
        <v>Structures &amp; Improvements</v>
      </c>
      <c r="E52" s="2">
        <v>45601.14</v>
      </c>
      <c r="G52" s="5">
        <v>0.121</v>
      </c>
      <c r="I52" s="1">
        <f t="shared" si="15"/>
        <v>5517.73794</v>
      </c>
    </row>
    <row r="53" spans="1:10" x14ac:dyDescent="0.2">
      <c r="A53" s="4">
        <f t="shared" si="14"/>
        <v>391</v>
      </c>
      <c r="B53" s="4" t="str">
        <f t="shared" si="14"/>
        <v>Office furniture &amp; Equipment</v>
      </c>
      <c r="E53" s="2">
        <v>750478.07</v>
      </c>
      <c r="G53" s="5">
        <v>0.146476</v>
      </c>
      <c r="I53" s="1">
        <f t="shared" si="15"/>
        <v>109927.02578131999</v>
      </c>
    </row>
    <row r="54" spans="1:10" ht="22.5" x14ac:dyDescent="0.2">
      <c r="A54" s="4">
        <f t="shared" si="14"/>
        <v>392</v>
      </c>
      <c r="B54" s="4" t="str">
        <f t="shared" si="14"/>
        <v>Autos &amp; Trucks</v>
      </c>
      <c r="E54" s="2">
        <f>367199.9-89251.45</f>
        <v>277948.45</v>
      </c>
      <c r="G54" s="5">
        <v>5.7000000000000002E-2</v>
      </c>
      <c r="I54" s="1">
        <f t="shared" si="15"/>
        <v>15843.061650000001</v>
      </c>
      <c r="J54" s="7" t="s">
        <v>37</v>
      </c>
    </row>
    <row r="55" spans="1:10" x14ac:dyDescent="0.2">
      <c r="A55" s="4">
        <f t="shared" si="14"/>
        <v>394</v>
      </c>
      <c r="B55" s="4" t="str">
        <f t="shared" si="14"/>
        <v>Tool, Shop &amp; Garage</v>
      </c>
      <c r="E55" s="2">
        <v>50710</v>
      </c>
      <c r="G55" s="5">
        <v>5.7000000000000002E-2</v>
      </c>
      <c r="I55" s="1">
        <f t="shared" si="15"/>
        <v>2890.4700000000003</v>
      </c>
    </row>
    <row r="56" spans="1:10" x14ac:dyDescent="0.2">
      <c r="A56" s="4">
        <f t="shared" si="14"/>
        <v>396</v>
      </c>
      <c r="B56" s="4" t="str">
        <f t="shared" si="14"/>
        <v>Power Operated Equipment</v>
      </c>
      <c r="E56" s="2">
        <v>48891</v>
      </c>
      <c r="G56" s="5">
        <v>0.14321</v>
      </c>
      <c r="I56" s="1">
        <f t="shared" si="15"/>
        <v>7001.6801100000002</v>
      </c>
    </row>
    <row r="57" spans="1:10" x14ac:dyDescent="0.2">
      <c r="A57" s="4">
        <f t="shared" si="14"/>
        <v>397</v>
      </c>
      <c r="B57" s="4" t="str">
        <f t="shared" si="14"/>
        <v>Communications Equipment</v>
      </c>
      <c r="E57" s="2">
        <v>125362</v>
      </c>
      <c r="G57" s="5">
        <v>0.16971</v>
      </c>
      <c r="I57" s="1">
        <f t="shared" si="15"/>
        <v>21275.185020000001</v>
      </c>
    </row>
    <row r="58" spans="1:10" x14ac:dyDescent="0.2">
      <c r="A58" s="4">
        <f t="shared" si="14"/>
        <v>398</v>
      </c>
      <c r="B58" s="4" t="str">
        <f t="shared" si="14"/>
        <v>Miscellaneous Equipment</v>
      </c>
      <c r="E58" s="3">
        <v>12230.4</v>
      </c>
      <c r="G58" s="5">
        <v>0.1661</v>
      </c>
      <c r="I58" s="11">
        <f t="shared" si="15"/>
        <v>2031.4694399999998</v>
      </c>
    </row>
    <row r="60" spans="1:10" ht="12" thickBot="1" x14ac:dyDescent="0.25">
      <c r="B60" s="4" t="s">
        <v>28</v>
      </c>
      <c r="E60" s="12">
        <f>SUM(E48:E59)</f>
        <v>1402512.0599999998</v>
      </c>
      <c r="I60" s="12">
        <f>SUM(I48:I59)</f>
        <v>179521.16594131995</v>
      </c>
    </row>
    <row r="61" spans="1:10" ht="12" thickTop="1" x14ac:dyDescent="0.2"/>
    <row r="63" spans="1:10" x14ac:dyDescent="0.2">
      <c r="E63" s="8" t="s">
        <v>3</v>
      </c>
      <c r="F63" s="9"/>
      <c r="G63" s="10"/>
      <c r="H63" s="9"/>
      <c r="I63" s="8"/>
    </row>
    <row r="64" spans="1:10" x14ac:dyDescent="0.2">
      <c r="E64" s="8"/>
      <c r="F64" s="9"/>
      <c r="G64" s="10" t="s">
        <v>5</v>
      </c>
      <c r="H64" s="9"/>
      <c r="I64" s="8" t="s">
        <v>6</v>
      </c>
    </row>
    <row r="65" spans="1:9" x14ac:dyDescent="0.2">
      <c r="A65" s="4" t="s">
        <v>7</v>
      </c>
      <c r="B65" s="4" t="s">
        <v>8</v>
      </c>
      <c r="E65" s="8" t="s">
        <v>38</v>
      </c>
      <c r="F65" s="9"/>
      <c r="G65" s="10" t="s">
        <v>6</v>
      </c>
      <c r="H65" s="9"/>
      <c r="I65" s="8" t="s">
        <v>10</v>
      </c>
    </row>
    <row r="66" spans="1:9" x14ac:dyDescent="0.2">
      <c r="A66" s="4">
        <f t="shared" ref="A66:B76" si="16">+A8</f>
        <v>374</v>
      </c>
      <c r="B66" s="4" t="str">
        <f t="shared" si="16"/>
        <v>Land</v>
      </c>
      <c r="E66" s="1">
        <v>177517.58000000002</v>
      </c>
      <c r="G66" s="5">
        <v>0</v>
      </c>
      <c r="I66" s="1">
        <f>E66*G66</f>
        <v>0</v>
      </c>
    </row>
    <row r="67" spans="1:9" x14ac:dyDescent="0.2">
      <c r="A67" s="4">
        <f t="shared" si="16"/>
        <v>375</v>
      </c>
      <c r="B67" s="4" t="str">
        <f t="shared" si="16"/>
        <v>Structures &amp; Improvements</v>
      </c>
      <c r="E67" s="1">
        <v>703364</v>
      </c>
      <c r="G67" s="5">
        <v>0</v>
      </c>
      <c r="I67" s="1">
        <f>E67*G67</f>
        <v>0</v>
      </c>
    </row>
    <row r="68" spans="1:9" x14ac:dyDescent="0.2">
      <c r="A68" s="4">
        <f t="shared" si="16"/>
        <v>387</v>
      </c>
      <c r="B68" s="4" t="str">
        <f t="shared" si="16"/>
        <v>Other Equipment</v>
      </c>
      <c r="E68" s="1">
        <v>1950007.74</v>
      </c>
      <c r="G68" s="5">
        <v>0.19800000000000001</v>
      </c>
      <c r="I68" s="1">
        <f>E68*G68</f>
        <v>386101.53252000001</v>
      </c>
    </row>
    <row r="69" spans="1:9" x14ac:dyDescent="0.2">
      <c r="A69" s="4">
        <f t="shared" si="16"/>
        <v>389</v>
      </c>
      <c r="B69" s="4" t="str">
        <f t="shared" si="16"/>
        <v>Land</v>
      </c>
      <c r="E69" s="1">
        <v>0</v>
      </c>
      <c r="G69" s="5">
        <v>0.1</v>
      </c>
      <c r="I69" s="1">
        <f>E69*G69</f>
        <v>0</v>
      </c>
    </row>
    <row r="70" spans="1:9" x14ac:dyDescent="0.2">
      <c r="A70" s="4">
        <f t="shared" si="16"/>
        <v>390</v>
      </c>
      <c r="B70" s="4" t="str">
        <f t="shared" si="16"/>
        <v>Structures &amp; Improvements</v>
      </c>
      <c r="E70" s="1">
        <v>1987134.4300000002</v>
      </c>
      <c r="G70" s="5">
        <v>0.121</v>
      </c>
      <c r="I70" s="1">
        <f>E70*G70</f>
        <v>240443.26603</v>
      </c>
    </row>
    <row r="71" spans="1:9" x14ac:dyDescent="0.2">
      <c r="A71" s="4">
        <f t="shared" si="16"/>
        <v>391</v>
      </c>
      <c r="B71" s="4" t="str">
        <f t="shared" si="16"/>
        <v>Office furniture &amp; Equipment</v>
      </c>
      <c r="E71" s="1">
        <v>6150966.1500000004</v>
      </c>
      <c r="G71" s="5">
        <v>0.146476</v>
      </c>
      <c r="I71" s="1">
        <f t="shared" ref="I71:I76" si="17">E71*G71</f>
        <v>900968.91778740007</v>
      </c>
    </row>
    <row r="72" spans="1:9" x14ac:dyDescent="0.2">
      <c r="A72" s="4">
        <f t="shared" si="16"/>
        <v>392</v>
      </c>
      <c r="B72" s="4" t="str">
        <f t="shared" si="16"/>
        <v>Autos &amp; Trucks</v>
      </c>
      <c r="E72" s="1">
        <v>4478255.3</v>
      </c>
      <c r="G72" s="5">
        <v>5.7000000000000002E-2</v>
      </c>
      <c r="I72" s="1">
        <f t="shared" si="17"/>
        <v>255260.5521</v>
      </c>
    </row>
    <row r="73" spans="1:9" x14ac:dyDescent="0.2">
      <c r="A73" s="4">
        <f t="shared" si="16"/>
        <v>394</v>
      </c>
      <c r="B73" s="4" t="str">
        <f t="shared" si="16"/>
        <v>Tool, Shop &amp; Garage</v>
      </c>
      <c r="E73" s="1">
        <v>755326.6</v>
      </c>
      <c r="G73" s="5">
        <v>5.7000000000000002E-2</v>
      </c>
      <c r="I73" s="1">
        <f t="shared" si="17"/>
        <v>43053.616199999997</v>
      </c>
    </row>
    <row r="74" spans="1:9" x14ac:dyDescent="0.2">
      <c r="A74" s="4">
        <f t="shared" si="16"/>
        <v>396</v>
      </c>
      <c r="B74" s="4" t="str">
        <f t="shared" si="16"/>
        <v>Power Operated Equipment</v>
      </c>
      <c r="E74" s="1">
        <v>901615.37</v>
      </c>
      <c r="G74" s="5">
        <v>0.14321</v>
      </c>
      <c r="I74" s="1">
        <f t="shared" si="17"/>
        <v>129120.3371377</v>
      </c>
    </row>
    <row r="75" spans="1:9" x14ac:dyDescent="0.2">
      <c r="A75" s="4">
        <f t="shared" si="16"/>
        <v>397</v>
      </c>
      <c r="B75" s="4" t="str">
        <f t="shared" si="16"/>
        <v>Communications Equipment</v>
      </c>
      <c r="E75" s="1">
        <v>1122656.79</v>
      </c>
      <c r="G75" s="5">
        <v>0.16971</v>
      </c>
      <c r="I75" s="1">
        <f t="shared" si="17"/>
        <v>190526.0838309</v>
      </c>
    </row>
    <row r="76" spans="1:9" x14ac:dyDescent="0.2">
      <c r="A76" s="4">
        <f t="shared" si="16"/>
        <v>398</v>
      </c>
      <c r="B76" s="4" t="str">
        <f t="shared" si="16"/>
        <v>Miscellaneous Equipment</v>
      </c>
      <c r="E76" s="11">
        <v>194961.79</v>
      </c>
      <c r="G76" s="5">
        <v>0.1661</v>
      </c>
      <c r="I76" s="11">
        <f t="shared" si="17"/>
        <v>32383.153319000001</v>
      </c>
    </row>
    <row r="78" spans="1:9" ht="12" thickBot="1" x14ac:dyDescent="0.25">
      <c r="B78" s="4" t="s">
        <v>28</v>
      </c>
      <c r="E78" s="12">
        <f>SUM(E66:E77)</f>
        <v>18421805.749999996</v>
      </c>
      <c r="I78" s="12">
        <f>SUM(I66:I77)</f>
        <v>2177857.4589249999</v>
      </c>
    </row>
    <row r="79" spans="1:9" ht="12" thickTop="1" x14ac:dyDescent="0.2">
      <c r="G79" s="5" t="s">
        <v>29</v>
      </c>
      <c r="H79" s="4">
        <v>1210</v>
      </c>
      <c r="I79" s="1">
        <v>8436</v>
      </c>
    </row>
    <row r="80" spans="1:9" ht="12" thickBot="1" x14ac:dyDescent="0.25">
      <c r="G80" s="5" t="s">
        <v>30</v>
      </c>
      <c r="I80" s="12">
        <f>+I78+I79</f>
        <v>2186293.4589249999</v>
      </c>
    </row>
    <row r="81" spans="1:9" ht="12" thickTop="1" x14ac:dyDescent="0.2"/>
    <row r="83" spans="1:9" x14ac:dyDescent="0.2">
      <c r="E83" s="8" t="s">
        <v>31</v>
      </c>
      <c r="F83" s="9"/>
      <c r="G83" s="10"/>
      <c r="H83" s="9"/>
      <c r="I83" s="8"/>
    </row>
    <row r="84" spans="1:9" x14ac:dyDescent="0.2">
      <c r="E84" s="8"/>
      <c r="F84" s="9"/>
      <c r="G84" s="10" t="s">
        <v>5</v>
      </c>
      <c r="H84" s="9"/>
      <c r="I84" s="8" t="s">
        <v>6</v>
      </c>
    </row>
    <row r="85" spans="1:9" x14ac:dyDescent="0.2">
      <c r="A85" s="4" t="s">
        <v>7</v>
      </c>
      <c r="B85" s="4" t="s">
        <v>8</v>
      </c>
      <c r="E85" s="8" t="s">
        <v>38</v>
      </c>
      <c r="F85" s="9"/>
      <c r="G85" s="10" t="s">
        <v>6</v>
      </c>
      <c r="H85" s="9"/>
      <c r="I85" s="8" t="s">
        <v>10</v>
      </c>
    </row>
    <row r="86" spans="1:9" x14ac:dyDescent="0.2">
      <c r="A86" s="4">
        <f t="shared" ref="A86:B96" si="18">+A8</f>
        <v>374</v>
      </c>
      <c r="B86" s="4" t="str">
        <f t="shared" si="18"/>
        <v>Land</v>
      </c>
      <c r="E86" s="1">
        <v>9747.61</v>
      </c>
      <c r="G86" s="5">
        <v>0</v>
      </c>
      <c r="I86" s="1">
        <f>E86*G86</f>
        <v>0</v>
      </c>
    </row>
    <row r="87" spans="1:9" x14ac:dyDescent="0.2">
      <c r="A87" s="4">
        <f t="shared" si="18"/>
        <v>375</v>
      </c>
      <c r="B87" s="4" t="str">
        <f t="shared" si="18"/>
        <v>Structures &amp; Improvements</v>
      </c>
      <c r="E87" s="1">
        <v>42615.41</v>
      </c>
      <c r="G87" s="5">
        <v>0</v>
      </c>
      <c r="I87" s="1">
        <f>E87*G87</f>
        <v>0</v>
      </c>
    </row>
    <row r="88" spans="1:9" x14ac:dyDescent="0.2">
      <c r="A88" s="4">
        <f t="shared" si="18"/>
        <v>387</v>
      </c>
      <c r="B88" s="4" t="str">
        <f t="shared" si="18"/>
        <v>Other Equipment</v>
      </c>
      <c r="E88" s="1">
        <v>664205.94999999995</v>
      </c>
      <c r="G88" s="5">
        <v>0.19800000000000001</v>
      </c>
      <c r="I88" s="1">
        <f>E88*G88</f>
        <v>131512.7781</v>
      </c>
    </row>
    <row r="89" spans="1:9" x14ac:dyDescent="0.2">
      <c r="A89" s="4">
        <f t="shared" si="18"/>
        <v>389</v>
      </c>
      <c r="B89" s="4" t="str">
        <f t="shared" si="18"/>
        <v>Land</v>
      </c>
      <c r="G89" s="5">
        <v>0.1</v>
      </c>
      <c r="I89" s="1">
        <f>E89*G89</f>
        <v>0</v>
      </c>
    </row>
    <row r="90" spans="1:9" x14ac:dyDescent="0.2">
      <c r="A90" s="4">
        <f t="shared" si="18"/>
        <v>390</v>
      </c>
      <c r="B90" s="4" t="str">
        <f t="shared" si="18"/>
        <v>Structures &amp; Improvements</v>
      </c>
      <c r="E90" s="1">
        <v>726809.73</v>
      </c>
      <c r="G90" s="5">
        <v>0.121</v>
      </c>
      <c r="I90" s="1">
        <f>E90*G90</f>
        <v>87943.977329999994</v>
      </c>
    </row>
    <row r="91" spans="1:9" x14ac:dyDescent="0.2">
      <c r="A91" s="4">
        <f t="shared" si="18"/>
        <v>391</v>
      </c>
      <c r="B91" s="4" t="str">
        <f t="shared" si="18"/>
        <v>Office furniture &amp; Equipment</v>
      </c>
      <c r="E91" s="1">
        <v>2809769.0799999996</v>
      </c>
      <c r="G91" s="5">
        <v>0.146476</v>
      </c>
      <c r="I91" s="1">
        <f t="shared" ref="I91:I96" si="19">E91*G91</f>
        <v>411563.73576207994</v>
      </c>
    </row>
    <row r="92" spans="1:9" x14ac:dyDescent="0.2">
      <c r="A92" s="4">
        <f t="shared" si="18"/>
        <v>392</v>
      </c>
      <c r="B92" s="4" t="str">
        <f t="shared" si="18"/>
        <v>Autos &amp; Trucks</v>
      </c>
      <c r="E92" s="1">
        <v>2009927.0300000003</v>
      </c>
      <c r="G92" s="5">
        <v>5.7000000000000002E-2</v>
      </c>
      <c r="I92" s="1">
        <f t="shared" si="19"/>
        <v>114565.84071000002</v>
      </c>
    </row>
    <row r="93" spans="1:9" x14ac:dyDescent="0.2">
      <c r="A93" s="4">
        <f t="shared" si="18"/>
        <v>394</v>
      </c>
      <c r="B93" s="4" t="str">
        <f t="shared" si="18"/>
        <v>Tool, Shop &amp; Garage</v>
      </c>
      <c r="E93" s="1">
        <v>422246.83</v>
      </c>
      <c r="G93" s="5">
        <v>5.7000000000000002E-2</v>
      </c>
      <c r="I93" s="1">
        <f t="shared" si="19"/>
        <v>24068.069310000003</v>
      </c>
    </row>
    <row r="94" spans="1:9" x14ac:dyDescent="0.2">
      <c r="A94" s="4">
        <f t="shared" si="18"/>
        <v>396</v>
      </c>
      <c r="B94" s="4" t="str">
        <f t="shared" si="18"/>
        <v>Power Operated Equipment</v>
      </c>
      <c r="E94" s="1">
        <v>386076.6</v>
      </c>
      <c r="G94" s="5">
        <v>0.14321</v>
      </c>
      <c r="I94" s="1">
        <f t="shared" si="19"/>
        <v>55290.029885999997</v>
      </c>
    </row>
    <row r="95" spans="1:9" x14ac:dyDescent="0.2">
      <c r="A95" s="4">
        <f t="shared" si="18"/>
        <v>397</v>
      </c>
      <c r="B95" s="4" t="str">
        <f t="shared" si="18"/>
        <v>Communications Equipment</v>
      </c>
      <c r="E95" s="1">
        <v>396135.38</v>
      </c>
      <c r="G95" s="5">
        <v>0.16971</v>
      </c>
      <c r="I95" s="1">
        <f t="shared" si="19"/>
        <v>67228.135339800006</v>
      </c>
    </row>
    <row r="96" spans="1:9" x14ac:dyDescent="0.2">
      <c r="A96" s="4">
        <f t="shared" si="18"/>
        <v>398</v>
      </c>
      <c r="B96" s="4" t="str">
        <f t="shared" si="18"/>
        <v>Miscellaneous Equipment</v>
      </c>
      <c r="E96" s="11">
        <v>173184.66</v>
      </c>
      <c r="G96" s="5">
        <v>0.1661</v>
      </c>
      <c r="I96" s="11">
        <f t="shared" si="19"/>
        <v>28765.972025999999</v>
      </c>
    </row>
    <row r="98" spans="1:9" ht="12" thickBot="1" x14ac:dyDescent="0.25">
      <c r="B98" s="4" t="s">
        <v>28</v>
      </c>
      <c r="E98" s="12">
        <f>SUM(E86:E97)</f>
        <v>7640718.2799999993</v>
      </c>
      <c r="I98" s="12">
        <f>SUM(I86:I97)</f>
        <v>920938.53846388008</v>
      </c>
    </row>
    <row r="99" spans="1:9" ht="12" thickTop="1" x14ac:dyDescent="0.2"/>
    <row r="103" spans="1:9" x14ac:dyDescent="0.2">
      <c r="A103" s="4" t="s">
        <v>39</v>
      </c>
      <c r="B103" s="4" t="s">
        <v>40</v>
      </c>
    </row>
    <row r="104" spans="1:9" x14ac:dyDescent="0.2">
      <c r="A104" s="4" t="s">
        <v>39</v>
      </c>
      <c r="B104" s="4" t="s">
        <v>41</v>
      </c>
    </row>
  </sheetData>
  <mergeCells count="9">
    <mergeCell ref="Y1:AA1"/>
    <mergeCell ref="Y2:AA2"/>
    <mergeCell ref="Y3:AA3"/>
    <mergeCell ref="D1:F1"/>
    <mergeCell ref="D2:F2"/>
    <mergeCell ref="D3:F3"/>
    <mergeCell ref="O1:Q1"/>
    <mergeCell ref="O2:Q2"/>
    <mergeCell ref="O3:Q3"/>
  </mergeCells>
  <pageMargins left="0.75" right="0.75" top="1" bottom="1" header="0.5" footer="0.5"/>
  <pageSetup scale="61" fitToHeight="0" orientation="portrait" r:id="rId1"/>
  <headerFooter alignWithMargins="0">
    <oddHeader>&amp;A</oddHeader>
  </headerFooter>
  <rowBreaks count="1" manualBreakCount="1">
    <brk id="61" max="9" man="1"/>
  </rowBreaks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 A C T I V E ! 1 5 6 7 5 8 5 3 . 1 < / d o c u m e n t i d >  
     < s e n d e r i d > K E A B E T < / s e n d e r i d >  
     < s e n d e r e m a i l > B K E A T I N G @ G U N S T E R . C O M < / s e n d e r e m a i l >  
     < l a s t m o d i f i e d > 2 0 2 2 - 0 6 - 1 0 T 1 6 : 2 4 : 4 8 . 0 0 0 0 0 0 0 - 0 4 : 0 0 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 Utility Plant Gas</vt:lpstr>
      <vt:lpstr>'Non Utility Plant Gas'!Print_Area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Welch, Kathy</cp:lastModifiedBy>
  <dcterms:created xsi:type="dcterms:W3CDTF">2022-03-03T15:21:18Z</dcterms:created>
  <dcterms:modified xsi:type="dcterms:W3CDTF">2022-06-10T20:24:48Z</dcterms:modified>
</cp:coreProperties>
</file>