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G Schedules\G-2 NOI\G2-6 Revenue &amp; Cost of Gas\"/>
    </mc:Choice>
  </mc:AlternateContent>
  <bookViews>
    <workbookView xWindow="0" yWindow="0" windowWidth="25200" windowHeight="11550"/>
  </bookViews>
  <sheets>
    <sheet name="Shipper Fe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2" i="1" l="1"/>
  <c r="O52" i="1"/>
  <c r="K60" i="1" l="1"/>
  <c r="K59" i="1"/>
  <c r="K66" i="1" s="1"/>
  <c r="K69" i="1" s="1"/>
  <c r="K56" i="1"/>
  <c r="H60" i="1"/>
  <c r="H59" i="1"/>
  <c r="H56" i="1"/>
  <c r="K47" i="1"/>
  <c r="K46" i="1"/>
  <c r="K43" i="1"/>
  <c r="K16" i="1"/>
  <c r="H47" i="1"/>
  <c r="H46" i="1"/>
  <c r="K49" i="1" l="1"/>
  <c r="K51" i="1" s="1"/>
  <c r="H66" i="1"/>
  <c r="H69" i="1" s="1"/>
  <c r="I63" i="1"/>
  <c r="D63" i="1"/>
  <c r="I57" i="1"/>
  <c r="D57" i="1"/>
  <c r="D64" i="1" l="1"/>
  <c r="I64" i="1"/>
  <c r="H43" i="1"/>
  <c r="I44" i="1"/>
  <c r="H16" i="1"/>
  <c r="H49" i="1" l="1"/>
  <c r="H51" i="1" s="1"/>
  <c r="D44" i="1"/>
</calcChain>
</file>

<file path=xl/sharedStrings.xml><?xml version="1.0" encoding="utf-8"?>
<sst xmlns="http://schemas.openxmlformats.org/spreadsheetml/2006/main" count="83" uniqueCount="61">
  <si>
    <t>CFG</t>
  </si>
  <si>
    <t>Residential</t>
  </si>
  <si>
    <t>CFG - Firm Transportation Service - A (Fixed Residential)</t>
  </si>
  <si>
    <t>CFG - Firm Transportation Service - A Residential</t>
  </si>
  <si>
    <t>CFG - Firm Transportation Service - B (Fixed Residential)</t>
  </si>
  <si>
    <t>CFG - Firm Transportation Service - B Residential</t>
  </si>
  <si>
    <t>CFG - Firm Transportation Service - 1 (Fixed Residential)</t>
  </si>
  <si>
    <t>CFG - Firm Transportation Service - 1 Residential</t>
  </si>
  <si>
    <t>CFG - Firm Transportation Service - 2 (Fixed Residential)</t>
  </si>
  <si>
    <t>CFG - Firm Transportation Service - 2 Residential</t>
  </si>
  <si>
    <t>CFG - Firm Transportation Service - 2.1 (Fixed Residential)</t>
  </si>
  <si>
    <t>CFG - Firm Transportation Service - 2.1 Residential</t>
  </si>
  <si>
    <t>CFG - Firm Transportation Service - 3 (Fixed Residential)</t>
  </si>
  <si>
    <t>CFG - Firm Transportation Service - 3 Residential</t>
  </si>
  <si>
    <t>Residential Total</t>
  </si>
  <si>
    <t>Commercial</t>
  </si>
  <si>
    <t>CFG - Firm Transportation Service - A (Fixed Non-Residential)</t>
  </si>
  <si>
    <t>CFG - Firm Transportation Service - A Non-Residential</t>
  </si>
  <si>
    <t>CFG - Firm Transportation Service - B (Fixed Non-Residential)</t>
  </si>
  <si>
    <t>CFG - Firm Transportation Service - B Non-Residential</t>
  </si>
  <si>
    <t>CFG - Firm Transportation Service - 1 (Fixed Non-Residential)</t>
  </si>
  <si>
    <t>CFG - Firm Transportation Service - 1 Non-Residential</t>
  </si>
  <si>
    <t>CFG - Firm Transportation Service - 2 (Fixed Non-Residential)</t>
  </si>
  <si>
    <t>CFG - Firm Transportation Service - 2 Non-Residential</t>
  </si>
  <si>
    <t>CFG - Firm Transportation Service - 2.1 (Fixed Non-Residential)</t>
  </si>
  <si>
    <t>CFG - Firm Transportation Service - 2.1 Non-Residential</t>
  </si>
  <si>
    <t>CFG - Firm Transportation Service - 3 (Fixed Non-Residential)</t>
  </si>
  <si>
    <t>CFG - Firm Transportation Service - 3 Non-Residential</t>
  </si>
  <si>
    <t>CFG - Firm Transportation Service - 3.1 (Fixed Non-Residential)</t>
  </si>
  <si>
    <t>CFG - Firm Transportation Service - 3.1 Non-Residential</t>
  </si>
  <si>
    <t>CFG - Firm Transportation Service - 4</t>
  </si>
  <si>
    <t>CFG - Firm Transportation Service - 5</t>
  </si>
  <si>
    <t>CFG - Firm Transportation Service - 6</t>
  </si>
  <si>
    <t>CFG - Firm Transportation Service - 7</t>
  </si>
  <si>
    <t>CFG - Firm Transportation Service - 8</t>
  </si>
  <si>
    <t>CFG - Firm Transportation Service - 9</t>
  </si>
  <si>
    <t>CFG - Firm Transportation Service - 10</t>
  </si>
  <si>
    <t>CFG - Firm Transportation Service - 11</t>
  </si>
  <si>
    <t>CFG - Firm Transportation Service - 12</t>
  </si>
  <si>
    <t>CFG - Firm Transportation Service - 13</t>
  </si>
  <si>
    <t>CFG - Firm Transportation Service - NGV</t>
  </si>
  <si>
    <t>Commercial Total</t>
  </si>
  <si>
    <t>CFG Total</t>
  </si>
  <si>
    <t>2022 Forecasted Bills</t>
  </si>
  <si>
    <t>2023 Forecasted Bills</t>
  </si>
  <si>
    <t>Indiantown</t>
  </si>
  <si>
    <t>Indiantown - Transportation Service 1</t>
  </si>
  <si>
    <t>Indiantown - Transportation Service 2</t>
  </si>
  <si>
    <t>Indiantown - Transportation Service 3</t>
  </si>
  <si>
    <t>Indiantown - Transportation Service 4</t>
  </si>
  <si>
    <t>Indiantown - Transportation Service NGV</t>
  </si>
  <si>
    <t>Indiantown Total</t>
  </si>
  <si>
    <t>Charged Rate</t>
  </si>
  <si>
    <t>Rate</t>
  </si>
  <si>
    <t>SAS</t>
  </si>
  <si>
    <t>SABS</t>
  </si>
  <si>
    <t>Customer Billing Charge</t>
  </si>
  <si>
    <t>Shipper Billing Charge</t>
  </si>
  <si>
    <t>Monthly Charge</t>
  </si>
  <si>
    <t>months</t>
  </si>
  <si>
    <t>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</si>
</sst>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33CC"/>
      <name val="Calibri"/>
      <family val="2"/>
      <scheme val="minor"/>
    </font>
    <font>
      <sz val="10"/>
      <color rgb="FF0033CC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0" borderId="2" xfId="1" applyNumberFormat="1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3" fillId="0" borderId="0" xfId="1" applyNumberFormat="1" applyFont="1" applyFill="1"/>
    <xf numFmtId="164" fontId="2" fillId="0" borderId="4" xfId="1" applyNumberFormat="1" applyFont="1" applyFill="1" applyBorder="1"/>
    <xf numFmtId="164" fontId="0" fillId="3" borderId="3" xfId="1" applyNumberFormat="1" applyFont="1" applyFill="1" applyBorder="1"/>
    <xf numFmtId="164" fontId="4" fillId="3" borderId="3" xfId="1" applyNumberFormat="1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/>
    <xf numFmtId="164" fontId="0" fillId="0" borderId="2" xfId="1" applyNumberFormat="1" applyFont="1" applyFill="1" applyBorder="1"/>
    <xf numFmtId="164" fontId="0" fillId="0" borderId="3" xfId="1" applyNumberFormat="1" applyFont="1" applyFill="1" applyBorder="1"/>
    <xf numFmtId="164" fontId="4" fillId="0" borderId="3" xfId="1" applyNumberFormat="1" applyFont="1" applyFill="1" applyBorder="1"/>
    <xf numFmtId="44" fontId="0" fillId="0" borderId="0" xfId="2" applyFont="1" applyFill="1"/>
    <xf numFmtId="166" fontId="0" fillId="0" borderId="0" xfId="2" applyNumberFormat="1" applyFont="1" applyFill="1"/>
    <xf numFmtId="164" fontId="0" fillId="0" borderId="0" xfId="1" applyNumberFormat="1" applyFont="1" applyFill="1" applyBorder="1"/>
    <xf numFmtId="0" fontId="0" fillId="0" borderId="0" xfId="0" applyFill="1"/>
    <xf numFmtId="164" fontId="0" fillId="0" borderId="0" xfId="1" applyNumberFormat="1" applyFont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6" fontId="0" fillId="0" borderId="5" xfId="2" applyNumberFormat="1" applyFont="1" applyFill="1" applyBorder="1"/>
    <xf numFmtId="166" fontId="3" fillId="0" borderId="0" xfId="2" applyNumberFormat="1" applyFont="1" applyFill="1"/>
    <xf numFmtId="166" fontId="2" fillId="0" borderId="4" xfId="2" applyNumberFormat="1" applyFont="1" applyFill="1" applyBorder="1"/>
    <xf numFmtId="164" fontId="0" fillId="0" borderId="5" xfId="1" applyNumberFormat="1" applyFont="1" applyFill="1" applyBorder="1"/>
    <xf numFmtId="0" fontId="6" fillId="0" borderId="0" xfId="0" applyFont="1"/>
    <xf numFmtId="0" fontId="0" fillId="4" borderId="0" xfId="0" applyFill="1"/>
    <xf numFmtId="164" fontId="0" fillId="4" borderId="0" xfId="1" applyNumberFormat="1" applyFont="1" applyFill="1"/>
    <xf numFmtId="166" fontId="0" fillId="2" borderId="5" xfId="2" applyNumberFormat="1" applyFont="1" applyFill="1" applyBorder="1"/>
    <xf numFmtId="164" fontId="0" fillId="2" borderId="5" xfId="1" applyNumberFormat="1" applyFont="1" applyFill="1" applyBorder="1"/>
    <xf numFmtId="166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3.xml" Id="rId8" /><Relationship Type="http://schemas.openxmlformats.org/officeDocument/2006/relationships/styles" Target="styles.xml" Id="rId3" /><Relationship Type="http://schemas.openxmlformats.org/officeDocument/2006/relationships/customXml" Target="../customXml/item2.xml" Id="rId7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ustomXml" Target="../customXml/item1.xml" Id="rId6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4.xml" Id="imanage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72</xdr:row>
      <xdr:rowOff>0</xdr:rowOff>
    </xdr:from>
    <xdr:to>
      <xdr:col>5</xdr:col>
      <xdr:colOff>103224</xdr:colOff>
      <xdr:row>97</xdr:row>
      <xdr:rowOff>10191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235" y="6286500"/>
          <a:ext cx="4944165" cy="4772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9"/>
  <sheetViews>
    <sheetView tabSelected="1" zoomScale="85" zoomScaleNormal="85" workbookViewId="0">
      <selection activeCell="M62" sqref="M62"/>
    </sheetView>
  </sheetViews>
  <sheetFormatPr defaultRowHeight="15" x14ac:dyDescent="0.25"/>
  <cols>
    <col min="3" max="3" width="33.28515625" customWidth="1"/>
    <col min="4" max="4" width="16.85546875" style="2" customWidth="1"/>
    <col min="5" max="5" width="22.5703125" style="2" customWidth="1"/>
    <col min="6" max="6" width="16.85546875" style="2" customWidth="1"/>
    <col min="7" max="8" width="16.85546875" style="13" customWidth="1"/>
    <col min="9" max="9" width="16.85546875" style="2" customWidth="1"/>
    <col min="10" max="10" width="16.85546875" customWidth="1"/>
    <col min="11" max="11" width="15.28515625" customWidth="1"/>
  </cols>
  <sheetData>
    <row r="2" spans="1:11" ht="25.5" x14ac:dyDescent="0.25">
      <c r="A2" s="27" t="s">
        <v>0</v>
      </c>
      <c r="D2" s="1" t="s">
        <v>43</v>
      </c>
      <c r="E2" s="1"/>
      <c r="F2" s="12" t="s">
        <v>53</v>
      </c>
      <c r="G2" s="12" t="s">
        <v>52</v>
      </c>
      <c r="H2" s="12" t="s">
        <v>58</v>
      </c>
      <c r="I2" s="1" t="s">
        <v>44</v>
      </c>
      <c r="J2" s="12" t="s">
        <v>52</v>
      </c>
      <c r="K2" s="12" t="s">
        <v>58</v>
      </c>
    </row>
    <row r="3" spans="1:11" x14ac:dyDescent="0.25">
      <c r="B3" t="s">
        <v>1</v>
      </c>
      <c r="J3" s="13"/>
    </row>
    <row r="4" spans="1:11" hidden="1" x14ac:dyDescent="0.25">
      <c r="C4" t="s">
        <v>2</v>
      </c>
      <c r="D4" s="2">
        <v>30.270284795054405</v>
      </c>
      <c r="I4" s="2">
        <v>30.042299723727925</v>
      </c>
      <c r="J4" s="13"/>
    </row>
    <row r="5" spans="1:11" hidden="1" x14ac:dyDescent="0.25">
      <c r="C5" t="s">
        <v>3</v>
      </c>
      <c r="D5" s="2">
        <v>1110.9856165354256</v>
      </c>
      <c r="I5" s="2">
        <v>1102.6180660897201</v>
      </c>
      <c r="J5" s="13"/>
    </row>
    <row r="6" spans="1:11" hidden="1" x14ac:dyDescent="0.25">
      <c r="C6" t="s">
        <v>4</v>
      </c>
      <c r="D6" s="2">
        <v>61.202215159399607</v>
      </c>
      <c r="I6" s="2">
        <v>60.741261736499077</v>
      </c>
      <c r="J6" s="13"/>
    </row>
    <row r="7" spans="1:11" hidden="1" x14ac:dyDescent="0.25">
      <c r="C7" t="s">
        <v>5</v>
      </c>
      <c r="D7" s="2">
        <v>2219.1592394013655</v>
      </c>
      <c r="I7" s="2">
        <v>2202.4453174510049</v>
      </c>
      <c r="J7" s="13"/>
    </row>
    <row r="8" spans="1:11" hidden="1" x14ac:dyDescent="0.25">
      <c r="C8" t="s">
        <v>6</v>
      </c>
      <c r="D8" s="2">
        <v>168.77780933379589</v>
      </c>
      <c r="I8" s="2">
        <v>174.4927958561419</v>
      </c>
      <c r="J8" s="13"/>
    </row>
    <row r="9" spans="1:11" hidden="1" x14ac:dyDescent="0.25">
      <c r="C9" t="s">
        <v>7</v>
      </c>
      <c r="D9" s="2">
        <v>14225.410520847561</v>
      </c>
      <c r="I9" s="2">
        <v>14707.097240934665</v>
      </c>
      <c r="J9" s="13"/>
    </row>
    <row r="10" spans="1:11" hidden="1" x14ac:dyDescent="0.25">
      <c r="C10" t="s">
        <v>8</v>
      </c>
      <c r="D10" s="2">
        <v>19.787316549432152</v>
      </c>
      <c r="I10" s="2">
        <v>19.908706587835503</v>
      </c>
      <c r="J10" s="13"/>
    </row>
    <row r="11" spans="1:11" hidden="1" x14ac:dyDescent="0.25">
      <c r="C11" t="s">
        <v>9</v>
      </c>
      <c r="D11" s="2">
        <v>737.9998316444993</v>
      </c>
      <c r="I11" s="2">
        <v>742.52726858528865</v>
      </c>
      <c r="J11" s="13"/>
    </row>
    <row r="12" spans="1:11" hidden="1" x14ac:dyDescent="0.25">
      <c r="C12" t="s">
        <v>10</v>
      </c>
      <c r="D12" s="2">
        <v>6.9388269062375114</v>
      </c>
      <c r="I12" s="2">
        <v>6.7972685413730298</v>
      </c>
      <c r="J12" s="13"/>
    </row>
    <row r="13" spans="1:11" hidden="1" x14ac:dyDescent="0.25">
      <c r="C13" t="s">
        <v>11</v>
      </c>
      <c r="D13" s="2">
        <v>471.18716356238724</v>
      </c>
      <c r="I13" s="2">
        <v>461.57451789182505</v>
      </c>
      <c r="J13" s="13"/>
    </row>
    <row r="14" spans="1:11" hidden="1" x14ac:dyDescent="0.25">
      <c r="C14" t="s">
        <v>12</v>
      </c>
      <c r="D14" s="2">
        <v>0</v>
      </c>
      <c r="I14" s="2">
        <v>0</v>
      </c>
      <c r="J14" s="13"/>
    </row>
    <row r="15" spans="1:11" hidden="1" x14ac:dyDescent="0.25">
      <c r="C15" t="s">
        <v>13</v>
      </c>
      <c r="D15" s="3">
        <v>16.342983184280239</v>
      </c>
      <c r="E15" s="3"/>
      <c r="F15" s="3"/>
      <c r="G15" s="14"/>
      <c r="H15" s="14"/>
      <c r="I15" s="3">
        <v>16.780718284502619</v>
      </c>
      <c r="J15" s="14"/>
    </row>
    <row r="16" spans="1:11" x14ac:dyDescent="0.25">
      <c r="B16" t="s">
        <v>14</v>
      </c>
      <c r="D16" s="2">
        <v>19068</v>
      </c>
      <c r="E16" s="2" t="s">
        <v>56</v>
      </c>
      <c r="F16" s="21" t="s">
        <v>54</v>
      </c>
      <c r="G16" s="17">
        <v>5.5</v>
      </c>
      <c r="H16" s="18">
        <f>D16*G16</f>
        <v>104874</v>
      </c>
      <c r="I16" s="2">
        <v>19525</v>
      </c>
      <c r="J16" s="17">
        <v>5.5</v>
      </c>
      <c r="K16" s="2">
        <f>I16*J16</f>
        <v>107387.5</v>
      </c>
    </row>
    <row r="17" spans="2:11" x14ac:dyDescent="0.25">
      <c r="B17" t="s">
        <v>15</v>
      </c>
      <c r="F17" s="21"/>
      <c r="J17" s="13"/>
      <c r="K17" s="2"/>
    </row>
    <row r="18" spans="2:11" hidden="1" x14ac:dyDescent="0.25">
      <c r="C18" t="s">
        <v>16</v>
      </c>
      <c r="D18" s="2">
        <v>0</v>
      </c>
      <c r="F18" s="21"/>
      <c r="I18" s="2">
        <v>0</v>
      </c>
      <c r="J18" s="13"/>
      <c r="K18" s="2"/>
    </row>
    <row r="19" spans="2:11" hidden="1" x14ac:dyDescent="0.25">
      <c r="C19" t="s">
        <v>17</v>
      </c>
      <c r="D19" s="2">
        <v>10.0168263961595</v>
      </c>
      <c r="F19" s="21"/>
      <c r="I19" s="2">
        <v>9.1215282773452451</v>
      </c>
      <c r="J19" s="13"/>
      <c r="K19" s="2"/>
    </row>
    <row r="20" spans="2:11" hidden="1" x14ac:dyDescent="0.25">
      <c r="C20" t="s">
        <v>18</v>
      </c>
      <c r="D20" s="2">
        <v>0.91062058146904545</v>
      </c>
      <c r="F20" s="21"/>
      <c r="I20" s="2">
        <v>0.82922984339502237</v>
      </c>
      <c r="J20" s="13"/>
      <c r="K20" s="2"/>
    </row>
    <row r="21" spans="2:11" hidden="1" x14ac:dyDescent="0.25">
      <c r="C21" t="s">
        <v>19</v>
      </c>
      <c r="D21" s="2">
        <v>5.8431487310930414</v>
      </c>
      <c r="F21" s="21"/>
      <c r="I21" s="2">
        <v>5.3208914951180599</v>
      </c>
      <c r="J21" s="13"/>
      <c r="K21" s="2"/>
    </row>
    <row r="22" spans="2:11" hidden="1" x14ac:dyDescent="0.25">
      <c r="C22" t="s">
        <v>20</v>
      </c>
      <c r="D22" s="2">
        <v>42.767748054567988</v>
      </c>
      <c r="F22" s="21"/>
      <c r="I22" s="2">
        <v>40.646228303533412</v>
      </c>
      <c r="J22" s="13"/>
      <c r="K22" s="2"/>
    </row>
    <row r="23" spans="2:11" hidden="1" x14ac:dyDescent="0.25">
      <c r="C23" t="s">
        <v>21</v>
      </c>
      <c r="D23" s="2">
        <v>214.78913467405255</v>
      </c>
      <c r="F23" s="21"/>
      <c r="I23" s="2">
        <v>204.13439103552335</v>
      </c>
      <c r="J23" s="13"/>
      <c r="K23" s="2"/>
    </row>
    <row r="24" spans="2:11" hidden="1" x14ac:dyDescent="0.25">
      <c r="C24" t="s">
        <v>22</v>
      </c>
      <c r="D24" s="2">
        <v>5.9039702665900196</v>
      </c>
      <c r="F24" s="21"/>
      <c r="I24" s="2">
        <v>6.2430205806768413</v>
      </c>
      <c r="J24" s="13"/>
      <c r="K24" s="2"/>
    </row>
    <row r="25" spans="2:11" hidden="1" x14ac:dyDescent="0.25">
      <c r="C25" t="s">
        <v>23</v>
      </c>
      <c r="D25" s="2">
        <v>103.53977706333244</v>
      </c>
      <c r="F25" s="21"/>
      <c r="I25" s="2">
        <v>109.48580869097445</v>
      </c>
      <c r="J25" s="13"/>
      <c r="K25" s="2"/>
    </row>
    <row r="26" spans="2:11" hidden="1" x14ac:dyDescent="0.25">
      <c r="C26" t="s">
        <v>24</v>
      </c>
      <c r="D26" s="2">
        <v>10.446138832769597</v>
      </c>
      <c r="F26" s="21"/>
      <c r="I26" s="2">
        <v>10.733293427557079</v>
      </c>
      <c r="J26" s="13"/>
      <c r="K26" s="2"/>
    </row>
    <row r="27" spans="2:11" hidden="1" x14ac:dyDescent="0.25">
      <c r="C27" t="s">
        <v>25</v>
      </c>
      <c r="D27" s="2">
        <v>225.3626017036851</v>
      </c>
      <c r="F27" s="21"/>
      <c r="I27" s="2">
        <v>231.55760902729699</v>
      </c>
      <c r="J27" s="13"/>
      <c r="K27" s="2"/>
    </row>
    <row r="28" spans="2:11" hidden="1" x14ac:dyDescent="0.25">
      <c r="C28" t="s">
        <v>26</v>
      </c>
      <c r="D28" s="2">
        <v>17.369767468109366</v>
      </c>
      <c r="F28" s="21"/>
      <c r="I28" s="2">
        <v>17.835004250021111</v>
      </c>
      <c r="J28" s="13"/>
      <c r="K28" s="2"/>
    </row>
    <row r="29" spans="2:11" hidden="1" x14ac:dyDescent="0.25">
      <c r="C29" t="s">
        <v>27</v>
      </c>
      <c r="D29" s="2">
        <v>296.65509266963136</v>
      </c>
      <c r="F29" s="21"/>
      <c r="I29" s="2">
        <v>304.60078687105016</v>
      </c>
      <c r="J29" s="13"/>
      <c r="K29" s="2"/>
    </row>
    <row r="30" spans="2:11" hidden="1" x14ac:dyDescent="0.25">
      <c r="C30" t="s">
        <v>28</v>
      </c>
      <c r="D30" s="2">
        <v>6.6789062061896445</v>
      </c>
      <c r="F30" s="21"/>
      <c r="I30" s="2">
        <v>6.6085612016412663</v>
      </c>
      <c r="J30" s="13"/>
      <c r="K30" s="2"/>
    </row>
    <row r="31" spans="2:11" hidden="1" x14ac:dyDescent="0.25">
      <c r="C31" t="s">
        <v>29</v>
      </c>
      <c r="D31" s="2">
        <v>329.82252870072318</v>
      </c>
      <c r="F31" s="21"/>
      <c r="I31" s="2">
        <v>326.34870131561814</v>
      </c>
      <c r="J31" s="13"/>
      <c r="K31" s="2"/>
    </row>
    <row r="32" spans="2:11" hidden="1" x14ac:dyDescent="0.25">
      <c r="C32" t="s">
        <v>30</v>
      </c>
      <c r="D32" s="2">
        <v>217.04154584465763</v>
      </c>
      <c r="F32" s="21"/>
      <c r="I32" s="2">
        <v>221.15977757107331</v>
      </c>
      <c r="J32" s="13"/>
      <c r="K32" s="2"/>
    </row>
    <row r="33" spans="1:11" hidden="1" x14ac:dyDescent="0.25">
      <c r="C33" t="s">
        <v>31</v>
      </c>
      <c r="D33" s="2">
        <v>36</v>
      </c>
      <c r="F33" s="21"/>
      <c r="I33" s="2">
        <v>36</v>
      </c>
      <c r="J33" s="13"/>
      <c r="K33" s="2"/>
    </row>
    <row r="34" spans="1:11" hidden="1" x14ac:dyDescent="0.25">
      <c r="C34" t="s">
        <v>32</v>
      </c>
      <c r="D34" s="2">
        <v>30</v>
      </c>
      <c r="F34" s="21"/>
      <c r="I34" s="2">
        <v>30</v>
      </c>
      <c r="J34" s="13"/>
      <c r="K34" s="2"/>
    </row>
    <row r="35" spans="1:11" hidden="1" x14ac:dyDescent="0.25">
      <c r="C35" t="s">
        <v>33</v>
      </c>
      <c r="D35" s="2">
        <v>26</v>
      </c>
      <c r="F35" s="21"/>
      <c r="I35" s="2">
        <v>26</v>
      </c>
      <c r="J35" s="13"/>
      <c r="K35" s="2"/>
    </row>
    <row r="36" spans="1:11" hidden="1" x14ac:dyDescent="0.25">
      <c r="C36" t="s">
        <v>34</v>
      </c>
      <c r="D36" s="2">
        <v>17</v>
      </c>
      <c r="F36" s="21"/>
      <c r="I36" s="2">
        <v>17</v>
      </c>
      <c r="J36" s="13"/>
      <c r="K36" s="2"/>
    </row>
    <row r="37" spans="1:11" hidden="1" x14ac:dyDescent="0.25">
      <c r="C37" t="s">
        <v>35</v>
      </c>
      <c r="D37" s="2">
        <v>7.083333333333333</v>
      </c>
      <c r="F37" s="21"/>
      <c r="I37" s="2">
        <v>7.083333333333333</v>
      </c>
      <c r="J37" s="13"/>
      <c r="K37" s="2"/>
    </row>
    <row r="38" spans="1:11" hidden="1" x14ac:dyDescent="0.25">
      <c r="C38" t="s">
        <v>36</v>
      </c>
      <c r="D38" s="2">
        <v>3</v>
      </c>
      <c r="F38" s="21"/>
      <c r="I38" s="2">
        <v>3</v>
      </c>
      <c r="J38" s="13"/>
      <c r="K38" s="2"/>
    </row>
    <row r="39" spans="1:11" hidden="1" x14ac:dyDescent="0.25">
      <c r="C39" t="s">
        <v>37</v>
      </c>
      <c r="D39" s="2">
        <v>1</v>
      </c>
      <c r="F39" s="21"/>
      <c r="I39" s="2">
        <v>1</v>
      </c>
      <c r="J39" s="13"/>
      <c r="K39" s="2"/>
    </row>
    <row r="40" spans="1:11" hidden="1" x14ac:dyDescent="0.25">
      <c r="C40" t="s">
        <v>38</v>
      </c>
      <c r="D40" s="2">
        <v>5</v>
      </c>
      <c r="F40" s="21"/>
      <c r="I40" s="2">
        <v>5</v>
      </c>
      <c r="J40" s="13"/>
      <c r="K40" s="2"/>
    </row>
    <row r="41" spans="1:11" hidden="1" x14ac:dyDescent="0.25">
      <c r="C41" t="s">
        <v>39</v>
      </c>
      <c r="D41" s="2">
        <v>0</v>
      </c>
      <c r="F41" s="21"/>
      <c r="I41" s="2">
        <v>0</v>
      </c>
      <c r="J41" s="13"/>
      <c r="K41" s="2"/>
    </row>
    <row r="42" spans="1:11" hidden="1" x14ac:dyDescent="0.25">
      <c r="C42" t="s">
        <v>40</v>
      </c>
      <c r="D42" s="3">
        <v>1</v>
      </c>
      <c r="E42" s="3"/>
      <c r="F42" s="22"/>
      <c r="G42" s="14"/>
      <c r="H42" s="14"/>
      <c r="I42" s="3">
        <v>1</v>
      </c>
      <c r="J42" s="14"/>
      <c r="K42" s="2"/>
    </row>
    <row r="43" spans="1:11" x14ac:dyDescent="0.25">
      <c r="B43" t="s">
        <v>41</v>
      </c>
      <c r="D43" s="2">
        <v>1613</v>
      </c>
      <c r="E43" s="2" t="s">
        <v>56</v>
      </c>
      <c r="F43" s="21" t="s">
        <v>55</v>
      </c>
      <c r="G43" s="17">
        <v>7.5</v>
      </c>
      <c r="H43" s="18">
        <f>D43*G43</f>
        <v>12097.5</v>
      </c>
      <c r="I43" s="2">
        <v>1621</v>
      </c>
      <c r="J43" s="17">
        <v>7.5</v>
      </c>
      <c r="K43" s="2">
        <f>I43*J43</f>
        <v>12157.5</v>
      </c>
    </row>
    <row r="44" spans="1:11" ht="15.75" thickBot="1" x14ac:dyDescent="0.3">
      <c r="A44" t="s">
        <v>42</v>
      </c>
      <c r="D44" s="10">
        <f>D16+D43</f>
        <v>20681</v>
      </c>
      <c r="E44" s="10"/>
      <c r="F44" s="10"/>
      <c r="G44" s="15"/>
      <c r="H44" s="15"/>
      <c r="I44" s="10">
        <f>I16+I43</f>
        <v>21146</v>
      </c>
      <c r="K44" s="2"/>
    </row>
    <row r="45" spans="1:11" s="20" customFormat="1" ht="15.75" thickTop="1" x14ac:dyDescent="0.25">
      <c r="D45" s="19"/>
      <c r="E45" s="19"/>
      <c r="F45" s="19"/>
      <c r="G45" s="19"/>
      <c r="H45" s="19"/>
      <c r="I45" s="19"/>
      <c r="K45" s="13"/>
    </row>
    <row r="46" spans="1:11" s="20" customFormat="1" x14ac:dyDescent="0.25">
      <c r="D46" s="19">
        <v>10</v>
      </c>
      <c r="E46" s="19" t="s">
        <v>57</v>
      </c>
      <c r="F46" s="21" t="s">
        <v>54</v>
      </c>
      <c r="G46" s="17">
        <v>300</v>
      </c>
      <c r="H46" s="18">
        <f>D46*G46</f>
        <v>3000</v>
      </c>
      <c r="I46" s="19"/>
      <c r="J46" s="17">
        <v>300</v>
      </c>
      <c r="K46" s="13">
        <f>J46*D46</f>
        <v>3000</v>
      </c>
    </row>
    <row r="47" spans="1:11" s="20" customFormat="1" x14ac:dyDescent="0.25">
      <c r="D47" s="19">
        <v>2</v>
      </c>
      <c r="E47" s="19" t="s">
        <v>57</v>
      </c>
      <c r="F47" s="21" t="s">
        <v>55</v>
      </c>
      <c r="G47" s="17">
        <v>300</v>
      </c>
      <c r="H47" s="18">
        <f>D47*G47</f>
        <v>600</v>
      </c>
      <c r="I47" s="19"/>
      <c r="J47" s="17">
        <v>300</v>
      </c>
      <c r="K47" s="13">
        <f>J47*D47</f>
        <v>600</v>
      </c>
    </row>
    <row r="48" spans="1:11" s="20" customFormat="1" x14ac:dyDescent="0.25">
      <c r="D48" s="19"/>
      <c r="E48" s="19"/>
      <c r="F48" s="19"/>
      <c r="G48" s="19"/>
      <c r="H48" s="19"/>
      <c r="I48" s="19"/>
    </row>
    <row r="49" spans="1:16" ht="15.75" thickBot="1" x14ac:dyDescent="0.3">
      <c r="H49" s="23">
        <f>H16+H43+H46+H47</f>
        <v>120571.5</v>
      </c>
      <c r="K49" s="23">
        <f>K16+K43+K46+K47</f>
        <v>123145</v>
      </c>
    </row>
    <row r="50" spans="1:16" x14ac:dyDescent="0.25">
      <c r="H50" s="19">
        <v>12</v>
      </c>
      <c r="I50" s="2" t="s">
        <v>59</v>
      </c>
      <c r="K50" s="19">
        <v>12</v>
      </c>
      <c r="L50" s="2" t="s">
        <v>59</v>
      </c>
    </row>
    <row r="51" spans="1:16" ht="15.75" thickBot="1" x14ac:dyDescent="0.3">
      <c r="H51" s="30">
        <f>H49*H50</f>
        <v>1446858</v>
      </c>
      <c r="I51" t="s">
        <v>60</v>
      </c>
      <c r="K51" s="30">
        <f>K49*K50</f>
        <v>1477740</v>
      </c>
      <c r="L51" t="s">
        <v>60</v>
      </c>
      <c r="O51">
        <v>1405066</v>
      </c>
    </row>
    <row r="52" spans="1:16" x14ac:dyDescent="0.25">
      <c r="O52" s="32">
        <f>H51-O51</f>
        <v>41792</v>
      </c>
      <c r="P52" s="32">
        <f>K51-O51</f>
        <v>72674</v>
      </c>
    </row>
    <row r="53" spans="1:16" x14ac:dyDescent="0.25">
      <c r="A53" s="28"/>
      <c r="B53" s="28"/>
      <c r="C53" s="28"/>
      <c r="D53" s="29"/>
      <c r="E53" s="29"/>
      <c r="F53" s="29"/>
      <c r="G53" s="29"/>
      <c r="H53" s="29"/>
      <c r="I53" s="29"/>
      <c r="J53" s="28"/>
      <c r="K53" s="28"/>
    </row>
    <row r="54" spans="1:16" x14ac:dyDescent="0.25">
      <c r="A54" s="4" t="s">
        <v>45</v>
      </c>
      <c r="B54" s="4"/>
      <c r="C54" s="5"/>
    </row>
    <row r="55" spans="1:16" x14ac:dyDescent="0.25">
      <c r="A55" s="4"/>
      <c r="B55" s="4" t="s">
        <v>1</v>
      </c>
      <c r="C55" s="5"/>
    </row>
    <row r="56" spans="1:16" x14ac:dyDescent="0.25">
      <c r="A56" s="4"/>
      <c r="B56" s="4"/>
      <c r="C56" s="5" t="s">
        <v>46</v>
      </c>
      <c r="D56" s="8">
        <v>676</v>
      </c>
      <c r="E56" s="2" t="s">
        <v>56</v>
      </c>
      <c r="F56" s="21" t="s">
        <v>55</v>
      </c>
      <c r="G56" s="17">
        <v>2.0299999999999998</v>
      </c>
      <c r="H56" s="24">
        <f>D56*G56</f>
        <v>1372.28</v>
      </c>
      <c r="I56" s="8">
        <v>678</v>
      </c>
      <c r="J56" s="17">
        <v>2.0299999999999998</v>
      </c>
      <c r="K56" s="2">
        <f>I56*J56</f>
        <v>1376.34</v>
      </c>
    </row>
    <row r="57" spans="1:16" x14ac:dyDescent="0.25">
      <c r="A57" s="4"/>
      <c r="B57" s="4" t="s">
        <v>14</v>
      </c>
      <c r="C57" s="4"/>
      <c r="D57" s="9">
        <f>D56</f>
        <v>676</v>
      </c>
      <c r="E57" s="9"/>
      <c r="F57" s="9"/>
      <c r="G57" s="9"/>
      <c r="H57" s="25"/>
      <c r="I57" s="9">
        <f>I56</f>
        <v>678</v>
      </c>
      <c r="J57" s="9"/>
      <c r="K57" s="2"/>
    </row>
    <row r="58" spans="1:16" x14ac:dyDescent="0.25">
      <c r="A58" s="4"/>
      <c r="B58" s="4" t="s">
        <v>15</v>
      </c>
      <c r="C58" s="5"/>
      <c r="D58" s="8"/>
      <c r="E58" s="8"/>
      <c r="F58" s="8"/>
      <c r="G58" s="8"/>
      <c r="H58" s="24"/>
      <c r="I58" s="8"/>
      <c r="J58" s="8"/>
      <c r="K58" s="2"/>
    </row>
    <row r="59" spans="1:16" x14ac:dyDescent="0.25">
      <c r="A59" s="4"/>
      <c r="B59" s="4"/>
      <c r="C59" s="5" t="s">
        <v>47</v>
      </c>
      <c r="D59" s="8">
        <v>22</v>
      </c>
      <c r="E59" s="2" t="s">
        <v>56</v>
      </c>
      <c r="F59" s="21" t="s">
        <v>55</v>
      </c>
      <c r="G59" s="17">
        <v>2.0299999999999998</v>
      </c>
      <c r="H59" s="24">
        <f t="shared" ref="H59:H60" si="0">D59*G59</f>
        <v>44.66</v>
      </c>
      <c r="I59" s="8">
        <v>22</v>
      </c>
      <c r="J59" s="17">
        <v>2.0299999999999998</v>
      </c>
      <c r="K59" s="2">
        <f t="shared" ref="K59:K60" si="1">I59*J59</f>
        <v>44.66</v>
      </c>
    </row>
    <row r="60" spans="1:16" x14ac:dyDescent="0.25">
      <c r="A60" s="4"/>
      <c r="B60" s="4"/>
      <c r="C60" s="5" t="s">
        <v>48</v>
      </c>
      <c r="D60" s="8">
        <v>1</v>
      </c>
      <c r="E60" s="2" t="s">
        <v>56</v>
      </c>
      <c r="F60" s="21" t="s">
        <v>55</v>
      </c>
      <c r="G60" s="17">
        <v>2.0299999999999998</v>
      </c>
      <c r="H60" s="24">
        <f t="shared" si="0"/>
        <v>2.0299999999999998</v>
      </c>
      <c r="I60" s="8">
        <v>1</v>
      </c>
      <c r="J60" s="17">
        <v>2.0299999999999998</v>
      </c>
      <c r="K60" s="2">
        <f t="shared" si="1"/>
        <v>2.0299999999999998</v>
      </c>
    </row>
    <row r="61" spans="1:16" x14ac:dyDescent="0.25">
      <c r="A61" s="4"/>
      <c r="B61" s="4"/>
      <c r="C61" s="5" t="s">
        <v>49</v>
      </c>
      <c r="D61" s="8">
        <v>0</v>
      </c>
      <c r="E61" s="8"/>
      <c r="F61" s="8"/>
      <c r="G61" s="8"/>
      <c r="H61" s="8"/>
      <c r="I61" s="8">
        <v>0</v>
      </c>
    </row>
    <row r="62" spans="1:16" x14ac:dyDescent="0.25">
      <c r="A62" s="4"/>
      <c r="B62" s="4"/>
      <c r="C62" s="5" t="s">
        <v>50</v>
      </c>
      <c r="D62" s="8">
        <v>0</v>
      </c>
      <c r="E62" s="8"/>
      <c r="F62" s="8"/>
      <c r="G62" s="8"/>
      <c r="H62" s="8"/>
      <c r="I62" s="8">
        <v>0</v>
      </c>
    </row>
    <row r="63" spans="1:16" x14ac:dyDescent="0.25">
      <c r="A63" s="4"/>
      <c r="B63" s="4" t="s">
        <v>41</v>
      </c>
      <c r="C63" s="5"/>
      <c r="D63" s="9">
        <f>SUM(D59:D62)</f>
        <v>23</v>
      </c>
      <c r="E63" s="9"/>
      <c r="F63" s="9"/>
      <c r="G63" s="9"/>
      <c r="H63" s="9"/>
      <c r="I63" s="9">
        <f>SUM(I59:I62)</f>
        <v>23</v>
      </c>
    </row>
    <row r="64" spans="1:16" ht="15.75" thickBot="1" x14ac:dyDescent="0.3">
      <c r="A64" s="6" t="s">
        <v>51</v>
      </c>
      <c r="B64" s="6"/>
      <c r="C64" s="7"/>
      <c r="D64" s="11">
        <f>D57+D63</f>
        <v>699</v>
      </c>
      <c r="E64" s="11"/>
      <c r="F64" s="11"/>
      <c r="G64" s="16"/>
      <c r="H64" s="16"/>
      <c r="I64" s="11">
        <f>I57+I63</f>
        <v>701</v>
      </c>
    </row>
    <row r="65" spans="8:12" ht="15.75" thickTop="1" x14ac:dyDescent="0.25"/>
    <row r="66" spans="8:12" ht="15.75" thickBot="1" x14ac:dyDescent="0.3">
      <c r="H66" s="26">
        <f>H56+H59+H60</f>
        <v>1418.97</v>
      </c>
      <c r="K66" s="26">
        <f>K56+K59+K60</f>
        <v>1423.03</v>
      </c>
    </row>
    <row r="68" spans="8:12" x14ac:dyDescent="0.25">
      <c r="H68" s="13">
        <v>12</v>
      </c>
      <c r="I68" s="2" t="s">
        <v>59</v>
      </c>
      <c r="K68" s="13">
        <v>12</v>
      </c>
      <c r="L68" s="2" t="s">
        <v>59</v>
      </c>
    </row>
    <row r="69" spans="8:12" ht="15.75" thickBot="1" x14ac:dyDescent="0.3">
      <c r="H69" s="31">
        <f>H66*H68</f>
        <v>17027.64</v>
      </c>
      <c r="I69" t="s">
        <v>60</v>
      </c>
      <c r="K69" s="31">
        <f>K66*K68</f>
        <v>17076.36</v>
      </c>
      <c r="L69" t="s">
        <v>60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 A C T I V E ! 1 5 6 7 5 9 7 9 . 1 < / d o c u m e n t i d >  
     < s e n d e r i d > K E A B E T < / s e n d e r i d >  
     < s e n d e r e m a i l > B K E A T I N G @ G U N S T E R . C O M < / s e n d e r e m a i l >  
     < l a s t m o d i f i e d > 2 0 2 2 - 0 3 - 2 9 T 2 2 : 1 3 : 1 3 . 0 0 0 0 0 0 0 - 0 4 : 0 0 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D7545EC571C84F996F80BF1BEFE3E8" ma:contentTypeVersion="15" ma:contentTypeDescription="Create a new document." ma:contentTypeScope="" ma:versionID="8d621286e5c78a6791340e3016ca5745">
  <xsd:schema xmlns:xsd="http://www.w3.org/2001/XMLSchema" xmlns:xs="http://www.w3.org/2001/XMLSchema" xmlns:p="http://schemas.microsoft.com/office/2006/metadata/properties" xmlns:ns1="http://schemas.microsoft.com/sharepoint/v3" xmlns:ns3="03572804-9a32-408a-9344-5f468dd7d457" xmlns:ns4="ffbed866-c5a5-4660-b1b1-a4ba0c06522c" targetNamespace="http://schemas.microsoft.com/office/2006/metadata/properties" ma:root="true" ma:fieldsID="db48795569eab05aac40d5ee0760303c" ns1:_="" ns3:_="" ns4:_="">
    <xsd:import namespace="http://schemas.microsoft.com/sharepoint/v3"/>
    <xsd:import namespace="03572804-9a32-408a-9344-5f468dd7d457"/>
    <xsd:import namespace="ffbed866-c5a5-4660-b1b1-a4ba0c0652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72804-9a32-408a-9344-5f468dd7d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ed866-c5a5-4660-b1b1-a4ba0c06522c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FD63FC-58F8-4664-AE14-FE9902063A3F}">
  <ds:schemaRefs>
    <ds:schemaRef ds:uri="http://schemas.microsoft.com/office/infopath/2007/PartnerControls"/>
    <ds:schemaRef ds:uri="ffbed866-c5a5-4660-b1b1-a4ba0c06522c"/>
    <ds:schemaRef ds:uri="03572804-9a32-408a-9344-5f468dd7d45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890D538-40FC-43B7-A051-9D185D9A19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572804-9a32-408a-9344-5f468dd7d457"/>
    <ds:schemaRef ds:uri="ffbed866-c5a5-4660-b1b1-a4ba0c0652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9ABE81-98EB-4143-85E2-44E18416DE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Shipper Fees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Baugh, Jowi</cp:lastModifiedBy>
  <dcterms:created xsi:type="dcterms:W3CDTF">2022-03-29T17:47:28Z</dcterms:created>
  <dcterms:modified xsi:type="dcterms:W3CDTF">2022-03-30T02:13:13Z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0x01010008D7545EC571C84F996F80BF1BEFE3E8</vt:lpwstr>
  </property>
</Properties>
</file>