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C Schedules\C-19 Common Plant Allocation of Depn-Amort\"/>
    </mc:Choice>
  </mc:AlternateContent>
  <bookViews>
    <workbookView xWindow="0" yWindow="0" windowWidth="25200" windowHeight="11250"/>
  </bookViews>
  <sheets>
    <sheet name="Corporate and Skipack Allo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'[1]BUDGET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[2]Template!$A$1:$R$48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[4]Main!$H$8:$S$56,[4]Main!$H$16:$S$132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'[5]2002'!$A$1:$O$101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'[6]Cost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'[7]Corporate Model'!$A$190</definedName>
    <definedName name="COSBYCLASS2">#REF!</definedName>
    <definedName name="costdebtfirm">#REF!</definedName>
    <definedName name="costequity">'[8]DCF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[13]Inputs!$B$2</definedName>
    <definedName name="Data">[14]Data!$A$1:$DY$75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[15]Fin_Assumptions!#REF!</definedName>
    <definedName name="Debt">'[16]B&amp;W WACC'!#REF!</definedName>
    <definedName name="Debt_Beta">'[16]B&amp;W WACC'!#REF!</definedName>
    <definedName name="debt_weight">#REF!</definedName>
    <definedName name="debtrate">#REF!</definedName>
    <definedName name="deferred">[15]Fin_Assumptions!#REF!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[17]DeprCoDetail:DeprSum!$A$1:$G$36</definedName>
    <definedName name="DETAILHESTER">#REF!</definedName>
    <definedName name="dfdfdf" hidden="1">[3]FxdChg!#REF!</definedName>
    <definedName name="DIR">[18]Inputs!#REF!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'[19]Dollar for Dollar'!#REF!</definedName>
    <definedName name="downside">[20]Transaction!#REF!</definedName>
    <definedName name="DP">[21]Schedules!#REF!</definedName>
    <definedName name="DRAFT">#REF!</definedName>
    <definedName name="DUMMY">#REF!</definedName>
    <definedName name="e_cust">[22]Lookups!#REF!</definedName>
    <definedName name="e_gen">[22]Lookups!#REF!</definedName>
    <definedName name="e_labor">[22]Lookups!#REF!</definedName>
    <definedName name="e_mat">[22]Lookups!#REF!</definedName>
    <definedName name="e_ohead">[22]Lookups!#REF!</definedName>
    <definedName name="e_sell">[22]Lookups!#REF!</definedName>
    <definedName name="e_sell2">[22]Lookups!#REF!</definedName>
    <definedName name="earn">#REF!</definedName>
    <definedName name="ebsens">'[23]Trans Assump'!$G$56</definedName>
    <definedName name="em_sales">[22]Lookups!#REF!</definedName>
    <definedName name="EMINTOPGAS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[15]Fin_Assumptions!#REF!</definedName>
    <definedName name="EXCHANGE">[15]Fin_Assumptions!#REF!</definedName>
    <definedName name="exchangerate">[9]DCEInputs!$I$8</definedName>
    <definedName name="excl_data">#REF!</definedName>
    <definedName name="EXDATE">#REF!</definedName>
    <definedName name="exit">#REF!</definedName>
    <definedName name="exit_own">'[26]Deal Summary'!#REF!</definedName>
    <definedName name="exitentvalue">[27]Transaction!#REF!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'[28]DCF Matrix'!#REF!</definedName>
    <definedName name="fds">'[29]FRCT INPUT-CFG'!$D$41:$H$41</definedName>
    <definedName name="FERNCUST">#REF!</definedName>
    <definedName name="FERNINC">#REF!</definedName>
    <definedName name="FERNUNIT">#REF!</definedName>
    <definedName name="FileName">[30]Sheet1!$D$2</definedName>
    <definedName name="FINAL">#REF!</definedName>
    <definedName name="financialcase">[6]Model!$D$8</definedName>
    <definedName name="Fincase">#REF!</definedName>
    <definedName name="finfees?">#REF!</definedName>
    <definedName name="fix">#REF!</definedName>
    <definedName name="fixed">[15]Controls!#REF!</definedName>
    <definedName name="fixedmargin">[6]Model!$AA$178</definedName>
    <definedName name="FLO">#REF!</definedName>
    <definedName name="FNAME">[18]Inputs!#REF!</definedName>
    <definedName name="FPUC_10_year">#REF!</definedName>
    <definedName name="FPUINC">[31]FPUINC!#REF!</definedName>
    <definedName name="FPUP1R">#REF!</definedName>
    <definedName name="FPUP2AL">#REF!</definedName>
    <definedName name="FPUP2L">#REF!</definedName>
    <definedName name="FROM_MERGER">[18]Inputs!#REF!</definedName>
    <definedName name="ftdexit">#REF!</definedName>
    <definedName name="ftdlev">[20]Transaction!#REF!</definedName>
    <definedName name="ftdpm">[20]Transaction!#REF!</definedName>
    <definedName name="ftdprice">[20]Transaction!#REF!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'[32]FRCT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[6]Model!$D$11</definedName>
    <definedName name="GRAPH">#REF!</definedName>
    <definedName name="growth">[9]DCEInputs!$I$24</definedName>
    <definedName name="h10IRR">[33]Model!#REF!</definedName>
    <definedName name="hdebtserv">[26]Rolex!#REF!</definedName>
    <definedName name="HedgeType">'[34]Financing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[18]Inputs!#REF!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[35]TRANSACTION!#REF!</definedName>
    <definedName name="inflation">'[6]Cost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[21]Schedules!#REF!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'[7]JRM Model'!$A$191</definedName>
    <definedName name="jv">#REF!</definedName>
    <definedName name="k">#REF!</definedName>
    <definedName name="KDATE">#REF!</definedName>
    <definedName name="KKR_Deal_Fee">[36]Triggers!$E$23</definedName>
    <definedName name="l">[37]DE!#REF!</definedName>
    <definedName name="lbo">[38]LBOSourceUse!$D$7</definedName>
    <definedName name="LBO_MODEL">[39]TRANS!$D$10</definedName>
    <definedName name="LBO_PR1">#REF!</definedName>
    <definedName name="LBO_PR2">#REF!</definedName>
    <definedName name="LBO_PR4">#REF!</definedName>
    <definedName name="LBO_PR5">#REF!</definedName>
    <definedName name="LBO_PRICE">'[26]Trans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[40]Inputs!$P$27</definedName>
    <definedName name="legend">#REF!</definedName>
    <definedName name="lev">#REF!</definedName>
    <definedName name="levstep">#REF!</definedName>
    <definedName name="Lfdshares">[40]Inputs!$P$24</definedName>
    <definedName name="ListSheetsMacroButton">#REF!</definedName>
    <definedName name="Lmin">[40]Inputs!$P$29</definedName>
    <definedName name="Long_Term_Debt">[10]Inputs!$B$8</definedName>
    <definedName name="LOOP">#REF!</definedName>
    <definedName name="Lpref">[40]Inputs!$P$30</definedName>
    <definedName name="LTDEBT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>[22]Lookups!#REF!</definedName>
    <definedName name="m_labor">[22]Lookups!#REF!</definedName>
    <definedName name="m_maniuf">[22]Lookups!#REF!</definedName>
    <definedName name="m_manuf">[22]Lookups!#REF!</definedName>
    <definedName name="m_mat">[22]Lookups!#REF!</definedName>
    <definedName name="m_ohead">[22]Lookups!#REF!</definedName>
    <definedName name="m_sell">[22]Lookups!#REF!</definedName>
    <definedName name="m_var">[22]Lookups!#REF!</definedName>
    <definedName name="Macro4">[41]!Macro4</definedName>
    <definedName name="MACROS">#REF!</definedName>
    <definedName name="mapping">[42]mapping!$A$2:$H$1143</definedName>
    <definedName name="MARCUST">#REF!</definedName>
    <definedName name="margin">[6]Model!$AA$180</definedName>
    <definedName name="MARINC">#REF!</definedName>
    <definedName name="Market_Equity">#REF!</definedName>
    <definedName name="MARUNIT">#REF!</definedName>
    <definedName name="master">[43]conrol!$B$11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[15]Fin_Assumptions!#REF!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[44]MODEL!$L$22</definedName>
    <definedName name="Minumum_Cash">#REF!</definedName>
    <definedName name="MKT_TEMP_DIR">[18]Inputs!#REF!</definedName>
    <definedName name="MKT_TEMP_FNAME">[18]Inputs!#REF!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[39]TRANS!$D$14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[26]Timex!#REF!</definedName>
    <definedName name="MULT_CHOICE">'[26]Trans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[10]Inputs!$B$14</definedName>
    <definedName name="NAME">[45]INPUT!$A$13:$B$30</definedName>
    <definedName name="NAMES">[18]Inputs!#REF!</definedName>
    <definedName name="NDC_TRAN_LOG">#REF!</definedName>
    <definedName name="NDCFORM">#REF!</definedName>
    <definedName name="Net_Debt">#REF!</definedName>
    <definedName name="NEW_GW_LIFE">'[26]Trans Assump'!#REF!</definedName>
    <definedName name="NEW_GW_TAX">'[26]Trans Assump'!#REF!</definedName>
    <definedName name="newcutoff">'[12]Summary History'!$C$3</definedName>
    <definedName name="newline">#REF!</definedName>
    <definedName name="newline2">#REF!</definedName>
    <definedName name="nextvsthis">#REF!</definedName>
    <definedName name="nol">[15]Fin_Assumptions!#REF!</definedName>
    <definedName name="nol?">[20]Transaction!#REF!</definedName>
    <definedName name="note">[35]TRANSACTION!#REF!</definedName>
    <definedName name="NOTES">#REF!</definedName>
    <definedName name="novjv">#REF!</definedName>
    <definedName name="NumQtrs">#REF!</definedName>
    <definedName name="offer">'[38]Sources &amp; Uses'!$D$7</definedName>
    <definedName name="OFFER_PRICE">[18]Transinputs!$U$7</definedName>
    <definedName name="OLDGW">[18]Target!#REF!</definedName>
    <definedName name="opcase">#REF!</definedName>
    <definedName name="OPT_PROC">#REF!</definedName>
    <definedName name="Options">#REF!</definedName>
    <definedName name="OTA">#REF!</definedName>
    <definedName name="other_expense">[35]TRANSACTION!#REF!</definedName>
    <definedName name="OTHERTHANZONE6">#REF!</definedName>
    <definedName name="OUT_INT">#REF!</definedName>
    <definedName name="OUTPUTS">#REF!</definedName>
    <definedName name="ownership">[6]Model!$C$22</definedName>
    <definedName name="PAGE11">[46]Prepayments!#REF!</definedName>
    <definedName name="PAGE12">[46]Prepayments!#REF!</definedName>
    <definedName name="PAGE13">[46]Prepayments!#REF!</definedName>
    <definedName name="PAGE14">#REF!</definedName>
    <definedName name="PAGE15">[46]RateBase!#REF!</definedName>
    <definedName name="PAGE4">[18]Calcs:tainted!$B$57:$L$73</definedName>
    <definedName name="PATHNAME">#REF!</definedName>
    <definedName name="payment">[15]Controls!#REF!</definedName>
    <definedName name="PD">[21]Schedules!#REF!</definedName>
    <definedName name="pdate">[9]DCEInputs!$I$6</definedName>
    <definedName name="PERF">#REF!</definedName>
    <definedName name="PERFORMANCE">#REF!</definedName>
    <definedName name="pfbal">[26]Rolex!#REF!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[18]Summary!#REF!</definedName>
    <definedName name="PP">#REF!</definedName>
    <definedName name="pprice">[36]Triggers!$E$13</definedName>
    <definedName name="pprice2">'[26]Deal Summary'!#REF!</definedName>
    <definedName name="PR_2006VS2005">#REF!</definedName>
    <definedName name="PR_CUR_QTR">#REF!</definedName>
    <definedName name="PR_YTD">#REF!</definedName>
    <definedName name="Preferred_Stock">[10]Inputs!$B$7</definedName>
    <definedName name="premium">[18]Transinputs!$U$13</definedName>
    <definedName name="PRICE_SENSE">#REF!</definedName>
    <definedName name="PRICE_SENSE2">#REF!</definedName>
    <definedName name="pricecase">[40]Buildup!$Z$374</definedName>
    <definedName name="PRINT">#REF!</definedName>
    <definedName name="_xlnm.Print_Area">#REF!</definedName>
    <definedName name="PRINT_EXPLANATI">#REF!</definedName>
    <definedName name="Print_HardRock">[19]!Print_HardRock</definedName>
    <definedName name="PRINT_MENU">#REF!</definedName>
    <definedName name="_xlnm.Print_Titles">#REF!</definedName>
    <definedName name="Print_Valmax">[49]!Print_Valmax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>#REF!</definedName>
    <definedName name="PROJNAME">'[50]Transaction Inputs'!$E$15</definedName>
    <definedName name="PRYTD">#REF!</definedName>
    <definedName name="Public">#REF!</definedName>
    <definedName name="pur">[13]Snow_recap!$R$9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[18]Acquiror!#REF!</definedName>
    <definedName name="qtrvsprqtr">#REF!</definedName>
    <definedName name="R_TableTotals">'[51]MA Comps'!#REF!</definedName>
    <definedName name="range">#REF!</definedName>
    <definedName name="RAS" hidden="1">[52]FxdChg!#REF!</definedName>
    <definedName name="rate">#REF!</definedName>
    <definedName name="raw">[35]TRANSACTION!#REF!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[15]Controls!$E$8</definedName>
    <definedName name="relevered_beta">'[8]DCF Model'!#REF!</definedName>
    <definedName name="RELIEF">#REF!</definedName>
    <definedName name="residmult">[33]Model!#REF!</definedName>
    <definedName name="RET">#REF!</definedName>
    <definedName name="RET_BY_DIST">#REF!</definedName>
    <definedName name="rhtcase">#REF!</definedName>
    <definedName name="rhtoffer">#REF!</definedName>
    <definedName name="rhtprice">[53]Overview!$D$8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[15]Controls!#REF!</definedName>
    <definedName name="RUN">'[28]DCF Inputs'!#REF!</definedName>
    <definedName name="RUNTIME">#REF!</definedName>
    <definedName name="s">Word</definedName>
    <definedName name="SALE">[15]Fin_Assumptions!#REF!</definedName>
    <definedName name="SANCUST">#REF!</definedName>
    <definedName name="SANINC">#REF!</definedName>
    <definedName name="SANUNIT">#REF!</definedName>
    <definedName name="scenario">'[26]Deal Summary'!#REF!</definedName>
    <definedName name="SCH5GAS">#REF!</definedName>
    <definedName name="sdfsdf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>[35]TRANSACTION!#REF!</definedName>
    <definedName name="sellerfinancerate">[6]Model!$I$8</definedName>
    <definedName name="seniorcoupon">#REF!</definedName>
    <definedName name="SENSEPOOL">[18]Calcs:Summary!$M$34:$AI$122</definedName>
    <definedName name="SENSITIVE">#REF!</definedName>
    <definedName name="Sensitivity">#REF!</definedName>
    <definedName name="servdebt">[26]Earnings!#REF!</definedName>
    <definedName name="servicesconvention">#REF!</definedName>
    <definedName name="SET_ISS_PRICE">#REF!</definedName>
    <definedName name="SET_OFF_PRICE">#REF!</definedName>
    <definedName name="set_price">'[26]Deal Summary'!#REF!</definedName>
    <definedName name="shares">[54]DCEInputs!$M$13</definedName>
    <definedName name="Shares_Outstanding">[10]Inputs!$B$5</definedName>
    <definedName name="SHDATE">#REF!</definedName>
    <definedName name="Short_Term_Debt">[10]Inputs!$B$9</definedName>
    <definedName name="signcont">#REF!</definedName>
    <definedName name="signcontOther">#REF!</definedName>
    <definedName name="srecap">[36]Triggers!$E$21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'[55]DEL-updated'!$A$11:$T$372</definedName>
    <definedName name="support_A">#REF!</definedName>
    <definedName name="support_B">#REF!</definedName>
    <definedName name="support_C">#REF!</definedName>
    <definedName name="switch">[13]conrol!$B$16</definedName>
    <definedName name="syn">'[51]DCF - Ed'!#REF!</definedName>
    <definedName name="SYN_ON">'[26]Trans Assump'!#REF!</definedName>
    <definedName name="SYNOFF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>#REF!</definedName>
    <definedName name="Tar01Est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>[18]Target!#REF!</definedName>
    <definedName name="Target1">'[50]Transaction Inputs'!$E$19</definedName>
    <definedName name="TargetDebt">[56]Input!$K$54</definedName>
    <definedName name="tax">#REF!</definedName>
    <definedName name="Tax_Rate">#REF!</definedName>
    <definedName name="taxasset?">[20]Transaction!#REF!</definedName>
    <definedName name="taxassetswitch">[20]Transaction!#REF!</definedName>
    <definedName name="taxrate">#REF!</definedName>
    <definedName name="tbl">{2}</definedName>
    <definedName name="TEMPLATE_FILE">[18]Inputs!#REF!</definedName>
    <definedName name="tender">'[57]Trans Assump'!#REF!</definedName>
    <definedName name="ticker">'[9]SumComp-Nortel'!$D$1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[18]Target!#REF!</definedName>
    <definedName name="UNAMORT">#REF!</definedName>
    <definedName name="UNDER">#REF!</definedName>
    <definedName name="units">[43]conrol!$C$8</definedName>
    <definedName name="UPDATE">#REF!</definedName>
    <definedName name="UPDATE_MKT">#REF!</definedName>
    <definedName name="us_cpi">#REF!</definedName>
    <definedName name="USE_TEMP">[18]Inputs!#REF!</definedName>
    <definedName name="Useful_Life_of_Depreciable_PP_E">"PPElife"</definedName>
    <definedName name="usprice">[9]DCEInputs!$I$5</definedName>
    <definedName name="varyr1">'[60]var 10 11'!#REF!</definedName>
    <definedName name="VAT">#REF!</definedName>
    <definedName name="VCA">#REF!</definedName>
    <definedName name="w_sales">[22]Lookups!#REF!</definedName>
    <definedName name="wacc">#REF!</definedName>
    <definedName name="WATINC">#REF!</definedName>
    <definedName name="Weight_of_Equity">'[16]B&amp;W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[15]Fin_Assumptions!#REF!</definedName>
    <definedName name="yr1b">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>[4]Main!#REF!,[4]Main!#REF!,[4]Main!#REF!,[4]Main!#REF!</definedName>
    <definedName name="z_Col9">[4]Main!$P$5:$P$56,[4]Main!$P$16:$P$132,[4]Main!$P$145:$P$199,[4]Main!$P$213:$P$234</definedName>
    <definedName name="z_DelOne">#REF!</definedName>
    <definedName name="z_DelTwo">#REF!</definedName>
    <definedName name="z_End">#REF!</definedName>
    <definedName name="z_End1">[4]Main!#REF!</definedName>
    <definedName name="z_EndA">[4]Main!#REF!</definedName>
    <definedName name="z_Endp1">[4]Main!#REF!</definedName>
    <definedName name="z_EndP2">[4]Main!#REF!</definedName>
    <definedName name="z_Industry">[4]Main!#REF!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[4]Main!$H$8:$S$56,[4]Main!$H$16:$S$132</definedName>
    <definedName name="z_Project_Name">[4]Main!#REF!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9" i="1" l="1"/>
  <c r="O78" i="1"/>
  <c r="O77" i="1"/>
  <c r="O76" i="1"/>
  <c r="N79" i="1"/>
  <c r="M79" i="1"/>
  <c r="L79" i="1"/>
  <c r="K79" i="1"/>
  <c r="J79" i="1"/>
  <c r="I79" i="1"/>
  <c r="H79" i="1"/>
  <c r="G79" i="1"/>
  <c r="F79" i="1"/>
  <c r="E79" i="1"/>
  <c r="D79" i="1"/>
  <c r="N78" i="1"/>
  <c r="M78" i="1"/>
  <c r="L78" i="1"/>
  <c r="K78" i="1"/>
  <c r="J78" i="1"/>
  <c r="I78" i="1"/>
  <c r="H78" i="1"/>
  <c r="G78" i="1"/>
  <c r="F78" i="1"/>
  <c r="E78" i="1"/>
  <c r="D78" i="1"/>
  <c r="N77" i="1"/>
  <c r="M77" i="1"/>
  <c r="L77" i="1"/>
  <c r="K77" i="1"/>
  <c r="J77" i="1"/>
  <c r="I77" i="1"/>
  <c r="H77" i="1"/>
  <c r="G77" i="1"/>
  <c r="F77" i="1"/>
  <c r="E77" i="1"/>
  <c r="D77" i="1"/>
  <c r="N76" i="1"/>
  <c r="M76" i="1"/>
  <c r="L76" i="1"/>
  <c r="K76" i="1"/>
  <c r="J76" i="1"/>
  <c r="I76" i="1"/>
  <c r="H76" i="1"/>
  <c r="G76" i="1"/>
  <c r="F76" i="1"/>
  <c r="E76" i="1"/>
  <c r="D76" i="1"/>
  <c r="C79" i="1"/>
  <c r="C78" i="1"/>
  <c r="C77" i="1"/>
  <c r="C76" i="1"/>
  <c r="O72" i="1" l="1"/>
  <c r="O71" i="1"/>
  <c r="O70" i="1"/>
  <c r="O69" i="1"/>
  <c r="O68" i="1"/>
  <c r="O67" i="1"/>
  <c r="O66" i="1"/>
  <c r="O65" i="1"/>
  <c r="O64" i="1"/>
  <c r="O63" i="1"/>
  <c r="N70" i="1"/>
  <c r="M70" i="1"/>
  <c r="L70" i="1"/>
  <c r="K70" i="1"/>
  <c r="J70" i="1"/>
  <c r="I70" i="1"/>
  <c r="H70" i="1"/>
  <c r="G70" i="1"/>
  <c r="F70" i="1"/>
  <c r="E70" i="1"/>
  <c r="D70" i="1"/>
  <c r="N69" i="1"/>
  <c r="M69" i="1"/>
  <c r="L69" i="1"/>
  <c r="K69" i="1"/>
  <c r="J69" i="1"/>
  <c r="I69" i="1"/>
  <c r="H69" i="1"/>
  <c r="G69" i="1"/>
  <c r="F69" i="1"/>
  <c r="E69" i="1"/>
  <c r="D69" i="1"/>
  <c r="N68" i="1"/>
  <c r="M68" i="1"/>
  <c r="L68" i="1"/>
  <c r="K68" i="1"/>
  <c r="J68" i="1"/>
  <c r="I68" i="1"/>
  <c r="H68" i="1"/>
  <c r="G68" i="1"/>
  <c r="F68" i="1"/>
  <c r="E68" i="1"/>
  <c r="D68" i="1"/>
  <c r="N67" i="1"/>
  <c r="M67" i="1"/>
  <c r="L67" i="1"/>
  <c r="K67" i="1"/>
  <c r="J67" i="1"/>
  <c r="I67" i="1"/>
  <c r="H67" i="1"/>
  <c r="G67" i="1"/>
  <c r="F67" i="1"/>
  <c r="E67" i="1"/>
  <c r="D67" i="1"/>
  <c r="N66" i="1"/>
  <c r="M66" i="1"/>
  <c r="L66" i="1"/>
  <c r="K66" i="1"/>
  <c r="J66" i="1"/>
  <c r="I66" i="1"/>
  <c r="H66" i="1"/>
  <c r="G66" i="1"/>
  <c r="F66" i="1"/>
  <c r="E66" i="1"/>
  <c r="D66" i="1"/>
  <c r="N65" i="1"/>
  <c r="M65" i="1"/>
  <c r="L65" i="1"/>
  <c r="K65" i="1"/>
  <c r="J65" i="1"/>
  <c r="I65" i="1"/>
  <c r="H65" i="1"/>
  <c r="G65" i="1"/>
  <c r="F65" i="1"/>
  <c r="E65" i="1"/>
  <c r="D65" i="1"/>
  <c r="N64" i="1"/>
  <c r="M64" i="1"/>
  <c r="L64" i="1"/>
  <c r="K64" i="1"/>
  <c r="J64" i="1"/>
  <c r="I64" i="1"/>
  <c r="H64" i="1"/>
  <c r="G64" i="1"/>
  <c r="F64" i="1"/>
  <c r="E64" i="1"/>
  <c r="D64" i="1"/>
  <c r="N63" i="1"/>
  <c r="N71" i="1" s="1"/>
  <c r="N72" i="1" s="1"/>
  <c r="M63" i="1"/>
  <c r="M71" i="1" s="1"/>
  <c r="M72" i="1" s="1"/>
  <c r="L63" i="1"/>
  <c r="L71" i="1" s="1"/>
  <c r="L72" i="1" s="1"/>
  <c r="K63" i="1"/>
  <c r="K71" i="1" s="1"/>
  <c r="K72" i="1" s="1"/>
  <c r="J63" i="1"/>
  <c r="J71" i="1" s="1"/>
  <c r="J72" i="1" s="1"/>
  <c r="I63" i="1"/>
  <c r="I71" i="1" s="1"/>
  <c r="I72" i="1" s="1"/>
  <c r="H63" i="1"/>
  <c r="H71" i="1" s="1"/>
  <c r="H72" i="1" s="1"/>
  <c r="G63" i="1"/>
  <c r="G71" i="1" s="1"/>
  <c r="G72" i="1" s="1"/>
  <c r="F63" i="1"/>
  <c r="F71" i="1" s="1"/>
  <c r="F72" i="1" s="1"/>
  <c r="E63" i="1"/>
  <c r="E71" i="1" s="1"/>
  <c r="E72" i="1" s="1"/>
  <c r="D63" i="1"/>
  <c r="D71" i="1" s="1"/>
  <c r="D72" i="1" s="1"/>
  <c r="C72" i="1"/>
  <c r="C71" i="1"/>
  <c r="C70" i="1"/>
  <c r="C65" i="1"/>
  <c r="C67" i="1"/>
  <c r="C69" i="1"/>
  <c r="C68" i="1"/>
  <c r="C66" i="1"/>
  <c r="C64" i="1"/>
  <c r="C63" i="1"/>
  <c r="L57" i="1" l="1"/>
  <c r="H57" i="1"/>
  <c r="D57" i="1"/>
  <c r="O56" i="1"/>
  <c r="AC56" i="1" s="1"/>
  <c r="O55" i="1"/>
  <c r="P54" i="1"/>
  <c r="N54" i="1"/>
  <c r="N57" i="1" s="1"/>
  <c r="M54" i="1"/>
  <c r="L54" i="1"/>
  <c r="K54" i="1"/>
  <c r="J54" i="1"/>
  <c r="J57" i="1" s="1"/>
  <c r="I54" i="1"/>
  <c r="H54" i="1"/>
  <c r="G54" i="1"/>
  <c r="F54" i="1"/>
  <c r="F57" i="1" s="1"/>
  <c r="E54" i="1"/>
  <c r="D54" i="1"/>
  <c r="C54" i="1"/>
  <c r="O53" i="1"/>
  <c r="O52" i="1"/>
  <c r="O51" i="1"/>
  <c r="O50" i="1"/>
  <c r="O49" i="1"/>
  <c r="O48" i="1"/>
  <c r="O47" i="1"/>
  <c r="O46" i="1"/>
  <c r="O45" i="1"/>
  <c r="O44" i="1"/>
  <c r="N43" i="1"/>
  <c r="M43" i="1"/>
  <c r="M57" i="1" s="1"/>
  <c r="L43" i="1"/>
  <c r="K43" i="1"/>
  <c r="J43" i="1"/>
  <c r="I43" i="1"/>
  <c r="I57" i="1" s="1"/>
  <c r="H43" i="1"/>
  <c r="G43" i="1"/>
  <c r="F43" i="1"/>
  <c r="E43" i="1"/>
  <c r="E57" i="1" s="1"/>
  <c r="D43" i="1"/>
  <c r="C43" i="1"/>
  <c r="O39" i="1"/>
  <c r="O38" i="1"/>
  <c r="N37" i="1"/>
  <c r="M37" i="1"/>
  <c r="M40" i="1" s="1"/>
  <c r="L37" i="1"/>
  <c r="L40" i="1" s="1"/>
  <c r="K37" i="1"/>
  <c r="K40" i="1" s="1"/>
  <c r="J37" i="1"/>
  <c r="J40" i="1" s="1"/>
  <c r="I37" i="1"/>
  <c r="I40" i="1" s="1"/>
  <c r="H37" i="1"/>
  <c r="H40" i="1" s="1"/>
  <c r="G37" i="1"/>
  <c r="G40" i="1" s="1"/>
  <c r="F37" i="1"/>
  <c r="F40" i="1" s="1"/>
  <c r="E37" i="1"/>
  <c r="E40" i="1" s="1"/>
  <c r="D37" i="1"/>
  <c r="D40" i="1" s="1"/>
  <c r="C37" i="1"/>
  <c r="C40" i="1" s="1"/>
  <c r="B37" i="1"/>
  <c r="B40" i="1" s="1"/>
  <c r="O36" i="1"/>
  <c r="O35" i="1"/>
  <c r="O34" i="1"/>
  <c r="AC33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3" i="1"/>
  <c r="F23" i="1"/>
  <c r="O22" i="1"/>
  <c r="V21" i="1"/>
  <c r="O21" i="1"/>
  <c r="O20" i="1"/>
  <c r="O19" i="1"/>
  <c r="O18" i="1"/>
  <c r="N17" i="1"/>
  <c r="M17" i="1"/>
  <c r="L17" i="1"/>
  <c r="K17" i="1"/>
  <c r="K23" i="1" s="1"/>
  <c r="J17" i="1"/>
  <c r="J23" i="1" s="1"/>
  <c r="I17" i="1"/>
  <c r="H17" i="1"/>
  <c r="G17" i="1"/>
  <c r="G23" i="1" s="1"/>
  <c r="F17" i="1"/>
  <c r="E17" i="1"/>
  <c r="D17" i="1"/>
  <c r="C17" i="1"/>
  <c r="C23" i="1" s="1"/>
  <c r="B17" i="1"/>
  <c r="B23" i="1" s="1"/>
  <c r="O16" i="1"/>
  <c r="O15" i="1"/>
  <c r="R14" i="1"/>
  <c r="O14" i="1"/>
  <c r="O13" i="1"/>
  <c r="U13" i="1" s="1"/>
  <c r="O12" i="1"/>
  <c r="O11" i="1"/>
  <c r="V10" i="1"/>
  <c r="O10" i="1"/>
  <c r="O9" i="1"/>
  <c r="O8" i="1"/>
  <c r="O7" i="1"/>
  <c r="N6" i="1"/>
  <c r="M6" i="1"/>
  <c r="L6" i="1"/>
  <c r="K6" i="1"/>
  <c r="J6" i="1"/>
  <c r="I6" i="1"/>
  <c r="H6" i="1"/>
  <c r="G6" i="1"/>
  <c r="F6" i="1"/>
  <c r="E6" i="1"/>
  <c r="D6" i="1"/>
  <c r="C6" i="1"/>
  <c r="B6" i="1"/>
  <c r="W3" i="1"/>
  <c r="AE3" i="1" s="1"/>
  <c r="AE35" i="1" s="1"/>
  <c r="V3" i="1"/>
  <c r="V34" i="1" s="1"/>
  <c r="U3" i="1"/>
  <c r="AC3" i="1" s="1"/>
  <c r="AC29" i="1" s="1"/>
  <c r="T3" i="1"/>
  <c r="T19" i="1" s="1"/>
  <c r="S3" i="1"/>
  <c r="S33" i="1" s="1"/>
  <c r="R3" i="1"/>
  <c r="R20" i="1" s="1"/>
  <c r="Z3" i="1" l="1"/>
  <c r="Z19" i="1" s="1"/>
  <c r="U8" i="1"/>
  <c r="W9" i="1"/>
  <c r="S13" i="1"/>
  <c r="V14" i="1"/>
  <c r="U18" i="1"/>
  <c r="W20" i="1"/>
  <c r="V22" i="1"/>
  <c r="AE31" i="1"/>
  <c r="AD3" i="1"/>
  <c r="AD36" i="1" s="1"/>
  <c r="T8" i="1"/>
  <c r="U10" i="1"/>
  <c r="V12" i="1"/>
  <c r="W13" i="1"/>
  <c r="V19" i="1"/>
  <c r="U21" i="1"/>
  <c r="R22" i="1"/>
  <c r="S9" i="1"/>
  <c r="S20" i="1"/>
  <c r="U9" i="1"/>
  <c r="R10" i="1"/>
  <c r="T12" i="1"/>
  <c r="U14" i="1"/>
  <c r="V16" i="1"/>
  <c r="U20" i="1"/>
  <c r="R21" i="1"/>
  <c r="AE27" i="1"/>
  <c r="T7" i="1"/>
  <c r="O6" i="1"/>
  <c r="W7" i="1"/>
  <c r="S7" i="1"/>
  <c r="V7" i="1"/>
  <c r="R7" i="1"/>
  <c r="AC23" i="1"/>
  <c r="AE23" i="1"/>
  <c r="AD23" i="1"/>
  <c r="T16" i="1"/>
  <c r="Z23" i="1"/>
  <c r="T15" i="1"/>
  <c r="W15" i="1"/>
  <c r="S15" i="1"/>
  <c r="V15" i="1"/>
  <c r="R15" i="1"/>
  <c r="T18" i="1"/>
  <c r="O17" i="1"/>
  <c r="W18" i="1"/>
  <c r="S18" i="1"/>
  <c r="V18" i="1"/>
  <c r="R18" i="1"/>
  <c r="AE58" i="1"/>
  <c r="AE34" i="1"/>
  <c r="AE30" i="1"/>
  <c r="AE22" i="1"/>
  <c r="AE33" i="1"/>
  <c r="AE29" i="1"/>
  <c r="AE21" i="1"/>
  <c r="AE52" i="1"/>
  <c r="AE48" i="1"/>
  <c r="AE44" i="1"/>
  <c r="AE39" i="1"/>
  <c r="AE36" i="1"/>
  <c r="AE32" i="1"/>
  <c r="AE28" i="1"/>
  <c r="AE17" i="1"/>
  <c r="AE14" i="1"/>
  <c r="AE10" i="1"/>
  <c r="AE6" i="1"/>
  <c r="AE53" i="1"/>
  <c r="AE45" i="1"/>
  <c r="AE20" i="1"/>
  <c r="AE13" i="1"/>
  <c r="AE9" i="1"/>
  <c r="AE19" i="1"/>
  <c r="AE16" i="1"/>
  <c r="AE12" i="1"/>
  <c r="AE8" i="1"/>
  <c r="AE49" i="1"/>
  <c r="U7" i="1"/>
  <c r="U15" i="1"/>
  <c r="Z8" i="1"/>
  <c r="Z12" i="1"/>
  <c r="D23" i="1"/>
  <c r="H23" i="1"/>
  <c r="L23" i="1"/>
  <c r="AD28" i="1"/>
  <c r="AD32" i="1"/>
  <c r="AE38" i="1"/>
  <c r="T11" i="1"/>
  <c r="W11" i="1"/>
  <c r="S11" i="1"/>
  <c r="V11" i="1"/>
  <c r="R11" i="1"/>
  <c r="U11" i="1"/>
  <c r="T33" i="1"/>
  <c r="T29" i="1"/>
  <c r="T39" i="1"/>
  <c r="T36" i="1"/>
  <c r="T32" i="1"/>
  <c r="T28" i="1"/>
  <c r="AB3" i="1"/>
  <c r="AB23" i="1" s="1"/>
  <c r="Z38" i="1"/>
  <c r="Z35" i="1"/>
  <c r="Z31" i="1"/>
  <c r="Z27" i="1"/>
  <c r="Z58" i="1"/>
  <c r="Z34" i="1"/>
  <c r="Z30" i="1"/>
  <c r="Z22" i="1"/>
  <c r="Z33" i="1"/>
  <c r="Z29" i="1"/>
  <c r="Z39" i="1"/>
  <c r="Z36" i="1"/>
  <c r="Z32" i="1"/>
  <c r="Z28" i="1"/>
  <c r="Z18" i="1"/>
  <c r="Z15" i="1"/>
  <c r="Z11" i="1"/>
  <c r="Z7" i="1"/>
  <c r="Z52" i="1"/>
  <c r="Z44" i="1"/>
  <c r="Z21" i="1"/>
  <c r="Z14" i="1"/>
  <c r="Z10" i="1"/>
  <c r="Z48" i="1"/>
  <c r="Z20" i="1"/>
  <c r="Z13" i="1"/>
  <c r="Z9" i="1"/>
  <c r="Z16" i="1"/>
  <c r="AC39" i="1"/>
  <c r="AC36" i="1"/>
  <c r="AC32" i="1"/>
  <c r="AC28" i="1"/>
  <c r="AC38" i="1"/>
  <c r="AC35" i="1"/>
  <c r="AC31" i="1"/>
  <c r="AC27" i="1"/>
  <c r="AC58" i="1"/>
  <c r="AC37" i="1"/>
  <c r="AC34" i="1"/>
  <c r="AC30" i="1"/>
  <c r="AC19" i="1"/>
  <c r="AC16" i="1"/>
  <c r="AC12" i="1"/>
  <c r="AC8" i="1"/>
  <c r="AC18" i="1"/>
  <c r="AC15" i="1"/>
  <c r="AC11" i="1"/>
  <c r="AC7" i="1"/>
  <c r="AC51" i="1"/>
  <c r="AC22" i="1"/>
  <c r="AC21" i="1"/>
  <c r="AC14" i="1"/>
  <c r="AC10" i="1"/>
  <c r="AD38" i="1"/>
  <c r="AD35" i="1"/>
  <c r="AD31" i="1"/>
  <c r="AD27" i="1"/>
  <c r="AD58" i="1"/>
  <c r="AD34" i="1"/>
  <c r="AD30" i="1"/>
  <c r="AD22" i="1"/>
  <c r="AD33" i="1"/>
  <c r="AD29" i="1"/>
  <c r="AD52" i="1"/>
  <c r="AD44" i="1"/>
  <c r="AD18" i="1"/>
  <c r="AD15" i="1"/>
  <c r="AD11" i="1"/>
  <c r="AD7" i="1"/>
  <c r="AD21" i="1"/>
  <c r="AD14" i="1"/>
  <c r="AD10" i="1"/>
  <c r="AD39" i="1"/>
  <c r="AD48" i="1"/>
  <c r="AD20" i="1"/>
  <c r="AD13" i="1"/>
  <c r="AD9" i="1"/>
  <c r="AE7" i="1"/>
  <c r="AD8" i="1"/>
  <c r="AC9" i="1"/>
  <c r="AE11" i="1"/>
  <c r="AD12" i="1"/>
  <c r="AC13" i="1"/>
  <c r="AE15" i="1"/>
  <c r="AD16" i="1"/>
  <c r="AE18" i="1"/>
  <c r="AD19" i="1"/>
  <c r="AC20" i="1"/>
  <c r="AD53" i="1"/>
  <c r="AA3" i="1"/>
  <c r="AA23" i="1" s="1"/>
  <c r="AC6" i="1"/>
  <c r="T9" i="1"/>
  <c r="S10" i="1"/>
  <c r="W10" i="1"/>
  <c r="U12" i="1"/>
  <c r="T13" i="1"/>
  <c r="S14" i="1"/>
  <c r="W14" i="1"/>
  <c r="U16" i="1"/>
  <c r="E23" i="1"/>
  <c r="I23" i="1"/>
  <c r="M23" i="1"/>
  <c r="AC17" i="1"/>
  <c r="U19" i="1"/>
  <c r="T20" i="1"/>
  <c r="S21" i="1"/>
  <c r="W21" i="1"/>
  <c r="S22" i="1"/>
  <c r="T27" i="1"/>
  <c r="O26" i="1"/>
  <c r="W27" i="1"/>
  <c r="S27" i="1"/>
  <c r="V27" i="1"/>
  <c r="R27" i="1"/>
  <c r="W28" i="1"/>
  <c r="V29" i="1"/>
  <c r="U30" i="1"/>
  <c r="T31" i="1"/>
  <c r="W31" i="1"/>
  <c r="S31" i="1"/>
  <c r="V31" i="1"/>
  <c r="R31" i="1"/>
  <c r="W32" i="1"/>
  <c r="V33" i="1"/>
  <c r="U34" i="1"/>
  <c r="T35" i="1"/>
  <c r="W35" i="1"/>
  <c r="S35" i="1"/>
  <c r="V35" i="1"/>
  <c r="R35" i="1"/>
  <c r="W36" i="1"/>
  <c r="AE37" i="1"/>
  <c r="T38" i="1"/>
  <c r="O37" i="1"/>
  <c r="W38" i="1"/>
  <c r="S38" i="1"/>
  <c r="V38" i="1"/>
  <c r="R38" i="1"/>
  <c r="W39" i="1"/>
  <c r="AC44" i="1"/>
  <c r="AB47" i="1"/>
  <c r="AE47" i="1"/>
  <c r="AA47" i="1"/>
  <c r="AD47" i="1"/>
  <c r="Z47" i="1"/>
  <c r="AE50" i="1"/>
  <c r="AC52" i="1"/>
  <c r="AD45" i="1"/>
  <c r="AB56" i="1"/>
  <c r="AE56" i="1"/>
  <c r="AA56" i="1"/>
  <c r="AD56" i="1"/>
  <c r="Z56" i="1"/>
  <c r="O54" i="1"/>
  <c r="Z6" i="1"/>
  <c r="R8" i="1"/>
  <c r="V8" i="1"/>
  <c r="T10" i="1"/>
  <c r="R12" i="1"/>
  <c r="T14" i="1"/>
  <c r="R16" i="1"/>
  <c r="Z17" i="1"/>
  <c r="R19" i="1"/>
  <c r="T21" i="1"/>
  <c r="U27" i="1"/>
  <c r="S29" i="1"/>
  <c r="R30" i="1"/>
  <c r="U31" i="1"/>
  <c r="R34" i="1"/>
  <c r="U35" i="1"/>
  <c r="U38" i="1"/>
  <c r="AC47" i="1"/>
  <c r="AD49" i="1"/>
  <c r="AE55" i="1"/>
  <c r="S34" i="1"/>
  <c r="S30" i="1"/>
  <c r="W34" i="1"/>
  <c r="W30" i="1"/>
  <c r="S8" i="1"/>
  <c r="W8" i="1"/>
  <c r="R9" i="1"/>
  <c r="V9" i="1"/>
  <c r="S12" i="1"/>
  <c r="W12" i="1"/>
  <c r="R13" i="1"/>
  <c r="V13" i="1"/>
  <c r="S16" i="1"/>
  <c r="W16" i="1"/>
  <c r="S19" i="1"/>
  <c r="W19" i="1"/>
  <c r="V20" i="1"/>
  <c r="U22" i="1"/>
  <c r="T22" i="1"/>
  <c r="W22" i="1"/>
  <c r="W29" i="1"/>
  <c r="V30" i="1"/>
  <c r="W33" i="1"/>
  <c r="O43" i="1"/>
  <c r="AE46" i="1"/>
  <c r="AC48" i="1"/>
  <c r="AB51" i="1"/>
  <c r="AE51" i="1"/>
  <c r="AA51" i="1"/>
  <c r="AD51" i="1"/>
  <c r="Z51" i="1"/>
  <c r="C57" i="1"/>
  <c r="G57" i="1"/>
  <c r="K57" i="1"/>
  <c r="U28" i="1"/>
  <c r="U32" i="1"/>
  <c r="U36" i="1"/>
  <c r="U39" i="1"/>
  <c r="AC46" i="1"/>
  <c r="AC50" i="1"/>
  <c r="AC55" i="1"/>
  <c r="R28" i="1"/>
  <c r="V28" i="1"/>
  <c r="U29" i="1"/>
  <c r="T30" i="1"/>
  <c r="R32" i="1"/>
  <c r="V32" i="1"/>
  <c r="U33" i="1"/>
  <c r="T34" i="1"/>
  <c r="R36" i="1"/>
  <c r="V36" i="1"/>
  <c r="Z37" i="1"/>
  <c r="AD37" i="1"/>
  <c r="R39" i="1"/>
  <c r="V39" i="1"/>
  <c r="N40" i="1"/>
  <c r="AB44" i="1"/>
  <c r="AC45" i="1"/>
  <c r="Z46" i="1"/>
  <c r="AD46" i="1"/>
  <c r="AB48" i="1"/>
  <c r="AC49" i="1"/>
  <c r="Z50" i="1"/>
  <c r="AD50" i="1"/>
  <c r="AC53" i="1"/>
  <c r="Z55" i="1"/>
  <c r="AD55" i="1"/>
  <c r="S28" i="1"/>
  <c r="R29" i="1"/>
  <c r="S32" i="1"/>
  <c r="R33" i="1"/>
  <c r="S36" i="1"/>
  <c r="AA37" i="1"/>
  <c r="S39" i="1"/>
  <c r="Z45" i="1"/>
  <c r="AA46" i="1"/>
  <c r="Z49" i="1"/>
  <c r="AA50" i="1"/>
  <c r="Z53" i="1"/>
  <c r="AA55" i="1"/>
  <c r="AD6" i="1" l="1"/>
  <c r="AD17" i="1"/>
  <c r="AB33" i="1"/>
  <c r="AB29" i="1"/>
  <c r="AB52" i="1"/>
  <c r="AB39" i="1"/>
  <c r="AB36" i="1"/>
  <c r="AB32" i="1"/>
  <c r="AB28" i="1"/>
  <c r="AB53" i="1"/>
  <c r="AB49" i="1"/>
  <c r="AB45" i="1"/>
  <c r="AB38" i="1"/>
  <c r="AB35" i="1"/>
  <c r="AB31" i="1"/>
  <c r="AB27" i="1"/>
  <c r="AB58" i="1"/>
  <c r="AB55" i="1"/>
  <c r="AB20" i="1"/>
  <c r="AB13" i="1"/>
  <c r="AB9" i="1"/>
  <c r="AB50" i="1"/>
  <c r="AB19" i="1"/>
  <c r="AB16" i="1"/>
  <c r="AB12" i="1"/>
  <c r="AB8" i="1"/>
  <c r="AB18" i="1"/>
  <c r="AB15" i="1"/>
  <c r="AB11" i="1"/>
  <c r="AB7" i="1"/>
  <c r="AB46" i="1"/>
  <c r="AB21" i="1"/>
  <c r="AB17" i="1"/>
  <c r="AB14" i="1"/>
  <c r="AB10" i="1"/>
  <c r="AB6" i="1"/>
  <c r="AB37" i="1"/>
  <c r="AB34" i="1"/>
  <c r="AB30" i="1"/>
  <c r="AB22" i="1"/>
  <c r="U17" i="1"/>
  <c r="T17" i="1"/>
  <c r="O23" i="1"/>
  <c r="W17" i="1"/>
  <c r="S17" i="1"/>
  <c r="V17" i="1"/>
  <c r="R17" i="1"/>
  <c r="U6" i="1"/>
  <c r="T6" i="1"/>
  <c r="W6" i="1"/>
  <c r="S6" i="1"/>
  <c r="R6" i="1"/>
  <c r="V6" i="1"/>
  <c r="AE40" i="1"/>
  <c r="AA40" i="1"/>
  <c r="AD40" i="1"/>
  <c r="Z40" i="1"/>
  <c r="AC40" i="1"/>
  <c r="AB40" i="1"/>
  <c r="AB43" i="1"/>
  <c r="AE43" i="1"/>
  <c r="AA43" i="1"/>
  <c r="AD43" i="1"/>
  <c r="Z43" i="1"/>
  <c r="AC43" i="1"/>
  <c r="O57" i="1"/>
  <c r="AD54" i="1"/>
  <c r="Z54" i="1"/>
  <c r="AC54" i="1"/>
  <c r="AB54" i="1"/>
  <c r="AA54" i="1"/>
  <c r="AE54" i="1"/>
  <c r="O40" i="1"/>
  <c r="U37" i="1"/>
  <c r="T37" i="1"/>
  <c r="W37" i="1"/>
  <c r="S37" i="1"/>
  <c r="V37" i="1"/>
  <c r="R37" i="1"/>
  <c r="AA58" i="1"/>
  <c r="AA34" i="1"/>
  <c r="AA30" i="1"/>
  <c r="AA22" i="1"/>
  <c r="AA33" i="1"/>
  <c r="AA29" i="1"/>
  <c r="AA52" i="1"/>
  <c r="AA48" i="1"/>
  <c r="AA44" i="1"/>
  <c r="AA39" i="1"/>
  <c r="AA36" i="1"/>
  <c r="AA32" i="1"/>
  <c r="AA28" i="1"/>
  <c r="AA49" i="1"/>
  <c r="AA38" i="1"/>
  <c r="AA35" i="1"/>
  <c r="AA31" i="1"/>
  <c r="AA27" i="1"/>
  <c r="AA21" i="1"/>
  <c r="AA17" i="1"/>
  <c r="AA14" i="1"/>
  <c r="AA10" i="1"/>
  <c r="AA6" i="1"/>
  <c r="AA20" i="1"/>
  <c r="AA13" i="1"/>
  <c r="AA9" i="1"/>
  <c r="AA53" i="1"/>
  <c r="AA45" i="1"/>
  <c r="AA19" i="1"/>
  <c r="AA16" i="1"/>
  <c r="AA12" i="1"/>
  <c r="AA8" i="1"/>
  <c r="AA15" i="1"/>
  <c r="AA11" i="1"/>
  <c r="AA7" i="1"/>
  <c r="AA18" i="1"/>
  <c r="U40" i="1" l="1"/>
  <c r="T40" i="1"/>
  <c r="W40" i="1"/>
  <c r="S40" i="1"/>
  <c r="V40" i="1"/>
  <c r="R40" i="1"/>
  <c r="AC57" i="1"/>
  <c r="AB57" i="1"/>
  <c r="AE57" i="1"/>
  <c r="AA57" i="1"/>
  <c r="AD57" i="1"/>
  <c r="Z57" i="1"/>
  <c r="W23" i="1"/>
  <c r="S23" i="1"/>
  <c r="V23" i="1"/>
  <c r="R23" i="1"/>
  <c r="U23" i="1"/>
  <c r="T23" i="1"/>
</calcChain>
</file>

<file path=xl/sharedStrings.xml><?xml version="1.0" encoding="utf-8"?>
<sst xmlns="http://schemas.openxmlformats.org/spreadsheetml/2006/main" count="87" uniqueCount="49">
  <si>
    <t>Corporate and Skipjack Allocations</t>
  </si>
  <si>
    <t>13-month average</t>
  </si>
  <si>
    <t>Work_Cap</t>
  </si>
  <si>
    <t>YEAR END</t>
  </si>
  <si>
    <t>Allocations</t>
  </si>
  <si>
    <t>ELECTRIC %</t>
  </si>
  <si>
    <t>NAT. GAS %</t>
  </si>
  <si>
    <t>CFG%</t>
  </si>
  <si>
    <t>IND %</t>
  </si>
  <si>
    <t>FT. MEADE</t>
  </si>
  <si>
    <t>OTHER %</t>
  </si>
  <si>
    <t>Distrigas  by Dept.</t>
  </si>
  <si>
    <t>Distrigas</t>
  </si>
  <si>
    <t xml:space="preserve">Plant </t>
  </si>
  <si>
    <t>13-Month Average</t>
  </si>
  <si>
    <t>Chesapeake Parent Company General</t>
  </si>
  <si>
    <t>1-3010 - Organization</t>
  </si>
  <si>
    <t>1-3900 - Struc&amp;Impr</t>
  </si>
  <si>
    <t>1-3901 - Lshold Impr</t>
  </si>
  <si>
    <t>1-3910 - Offc Furn &amp; Eq</t>
  </si>
  <si>
    <t>1-3911 - Comp &amp; Periph</t>
  </si>
  <si>
    <t>1-3912 - Comp Hdwr</t>
  </si>
  <si>
    <t>1-3913 - Furn &amp; Fix</t>
  </si>
  <si>
    <t>1-3914 - Sys Sftwr</t>
  </si>
  <si>
    <t>1-391S - Alloc Sys Sftwr</t>
  </si>
  <si>
    <t>1-3970 - Comm Eq</t>
  </si>
  <si>
    <t>Skipjack Inc</t>
  </si>
  <si>
    <t>1-3890 - Land &amp; Land Rights</t>
  </si>
  <si>
    <t>1-3920 - Transp Equip</t>
  </si>
  <si>
    <t>Grand Total</t>
  </si>
  <si>
    <t>Accumulated Depreciation</t>
  </si>
  <si>
    <t>Depreciation Expense:</t>
  </si>
  <si>
    <t>Total</t>
  </si>
  <si>
    <t>Skipjack Inc ( Do not include Structures, Transporttion Equipment</t>
  </si>
  <si>
    <t>390</t>
  </si>
  <si>
    <t xml:space="preserve">STRUCTURES &amp; IMPROVEMENTS </t>
  </si>
  <si>
    <t>LEASEHOLD IMPROVEMENTS</t>
  </si>
  <si>
    <t>OFFICE FURN &amp; EQUIPMENT</t>
  </si>
  <si>
    <t>COMPUTERS &amp; PERIPHERALS</t>
  </si>
  <si>
    <t>COMPUTER HARDWARE</t>
  </si>
  <si>
    <t>FURNITURE AND FIXTURES</t>
  </si>
  <si>
    <t>SYSTEM SOFTWARE</t>
  </si>
  <si>
    <t>397</t>
  </si>
  <si>
    <t>COMPUTER EQUIPMENT</t>
  </si>
  <si>
    <t>To MFR C-19 Corporate</t>
  </si>
  <si>
    <t>FN</t>
  </si>
  <si>
    <t>CF</t>
  </si>
  <si>
    <t>FI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</si>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</sst>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b/>
      <sz val="12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rgb="FF0000FF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0" fontId="2" fillId="0" borderId="0" xfId="0" applyNumberFormat="1" applyFont="1" applyFill="1" applyAlignment="1">
      <alignment horizontal="center"/>
    </xf>
    <xf numFmtId="16" fontId="3" fillId="0" borderId="0" xfId="0" applyNumberFormat="1" applyFont="1"/>
    <xf numFmtId="0" fontId="3" fillId="0" borderId="0" xfId="0" applyFont="1" applyAlignment="1">
      <alignment wrapText="1"/>
    </xf>
    <xf numFmtId="10" fontId="5" fillId="0" borderId="0" xfId="2" applyNumberFormat="1" applyFont="1" applyFill="1" applyAlignment="1">
      <alignment horizontal="center"/>
    </xf>
    <xf numFmtId="0" fontId="3" fillId="0" borderId="0" xfId="0" applyFont="1"/>
    <xf numFmtId="164" fontId="3" fillId="0" borderId="0" xfId="1" applyNumberFormat="1" applyFont="1"/>
    <xf numFmtId="164" fontId="5" fillId="0" borderId="0" xfId="1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164" fontId="0" fillId="0" borderId="0" xfId="1" applyNumberFormat="1" applyFont="1"/>
    <xf numFmtId="43" fontId="0" fillId="0" borderId="0" xfId="1" applyFont="1"/>
    <xf numFmtId="0" fontId="3" fillId="0" borderId="0" xfId="0" applyFont="1" applyAlignment="1">
      <alignment horizontal="center"/>
    </xf>
    <xf numFmtId="43" fontId="6" fillId="0" borderId="1" xfId="1" applyFont="1" applyBorder="1"/>
    <xf numFmtId="43" fontId="3" fillId="0" borderId="0" xfId="1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164" fontId="4" fillId="0" borderId="0" xfId="1" applyNumberFormat="1" applyFont="1"/>
    <xf numFmtId="164" fontId="4" fillId="0" borderId="2" xfId="1" applyNumberFormat="1" applyFont="1" applyBorder="1"/>
    <xf numFmtId="164" fontId="0" fillId="0" borderId="2" xfId="1" applyNumberFormat="1" applyFont="1" applyBorder="1"/>
    <xf numFmtId="0" fontId="0" fillId="2" borderId="0" xfId="0" applyFill="1" applyAlignment="1">
      <alignment horizontal="right" indent="1"/>
    </xf>
    <xf numFmtId="0" fontId="0" fillId="2" borderId="0" xfId="0" applyFill="1"/>
    <xf numFmtId="164" fontId="0" fillId="2" borderId="0" xfId="1" applyNumberFormat="1" applyFont="1" applyFill="1"/>
    <xf numFmtId="164" fontId="0" fillId="2" borderId="0" xfId="0" applyNumberFormat="1" applyFill="1"/>
  </cellXfs>
  <cellStyles count="3">
    <cellStyle name="Comma" xfId="1" builtinId="3"/>
    <cellStyle name="Normal" xfId="0" builtinId="0"/>
    <cellStyle name="Percent 9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externalLink" Target="externalLinks/externalLink49.xml" Id="rId50" /><Relationship Type="http://schemas.openxmlformats.org/officeDocument/2006/relationships/externalLink" Target="externalLinks/externalLink54.xml" Id="rId55" /><Relationship Type="http://schemas.openxmlformats.org/officeDocument/2006/relationships/theme" Target="theme/theme1.xml" Id="rId63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28.xml" Id="rId29" /><Relationship Type="http://schemas.openxmlformats.org/officeDocument/2006/relationships/externalLink" Target="externalLinks/externalLink40.xml" Id="rId41" /><Relationship Type="http://schemas.openxmlformats.org/officeDocument/2006/relationships/externalLink" Target="externalLinks/externalLink53.xml" Id="rId54" /><Relationship Type="http://schemas.openxmlformats.org/officeDocument/2006/relationships/externalLink" Target="externalLinks/externalLink61.xml" Id="rId6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52.xml" Id="rId53" /><Relationship Type="http://schemas.openxmlformats.org/officeDocument/2006/relationships/externalLink" Target="externalLinks/externalLink57.xml" Id="rId58" /><Relationship Type="http://schemas.openxmlformats.org/officeDocument/2006/relationships/calcChain" Target="calcChain.xml" Id="rId66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externalLink" Target="externalLinks/externalLink48.xml" Id="rId49" /><Relationship Type="http://schemas.openxmlformats.org/officeDocument/2006/relationships/externalLink" Target="externalLinks/externalLink56.xml" Id="rId57" /><Relationship Type="http://schemas.openxmlformats.org/officeDocument/2006/relationships/externalLink" Target="externalLinks/externalLink60.xml" Id="rId61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51.xml" Id="rId52" /><Relationship Type="http://schemas.openxmlformats.org/officeDocument/2006/relationships/externalLink" Target="externalLinks/externalLink59.xml" Id="rId60" /><Relationship Type="http://schemas.openxmlformats.org/officeDocument/2006/relationships/sharedStrings" Target="sharedStrings.xml" Id="rId65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externalLink" Target="externalLinks/externalLink47.xml" Id="rId48" /><Relationship Type="http://schemas.openxmlformats.org/officeDocument/2006/relationships/externalLink" Target="externalLinks/externalLink55.xml" Id="rId56" /><Relationship Type="http://schemas.openxmlformats.org/officeDocument/2006/relationships/styles" Target="styles.xml" Id="rId64" /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50.xml" Id="rId51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58.xml" Id="rId5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N/FPUC%20GAS%20ROR%20December%2031,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FC Common Alloc Per ROR"/>
      <sheetName val="Common Plant Allocation Factors"/>
      <sheetName val="FC Depreciation Expense"/>
      <sheetName val="Corporate and Skipack Alloc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LTD detail - CU Reg"/>
      <sheetName val="CU Consolidated Equity "/>
    </sheetNames>
    <sheetDataSet>
      <sheetData sheetId="0"/>
      <sheetData sheetId="1"/>
      <sheetData sheetId="2"/>
      <sheetData sheetId="3">
        <row r="57">
          <cell r="N57">
            <v>4088170</v>
          </cell>
        </row>
      </sheetData>
      <sheetData sheetId="4"/>
      <sheetData sheetId="5"/>
      <sheetData sheetId="6"/>
      <sheetData sheetId="7">
        <row r="11">
          <cell r="B11">
            <v>0.17538138419273502</v>
          </cell>
        </row>
        <row r="24">
          <cell r="B24">
            <v>7.9590522149324952E-2</v>
          </cell>
          <cell r="C24">
            <v>7.9662094019411156E-2</v>
          </cell>
          <cell r="D24">
            <v>1.0011386433877352E-3</v>
          </cell>
          <cell r="E24">
            <v>0.19003155668817437</v>
          </cell>
          <cell r="F24">
            <v>1.869544000433769E-4</v>
          </cell>
          <cell r="G24">
            <v>0.64952773409965836</v>
          </cell>
        </row>
      </sheetData>
      <sheetData sheetId="8">
        <row r="13">
          <cell r="N13">
            <v>576906.20768648759</v>
          </cell>
        </row>
      </sheetData>
      <sheetData sheetId="9">
        <row r="3">
          <cell r="S3">
            <v>0.19003155668817437</v>
          </cell>
        </row>
      </sheetData>
      <sheetData sheetId="10"/>
      <sheetData sheetId="11"/>
      <sheetData sheetId="12"/>
      <sheetData sheetId="13"/>
      <sheetData sheetId="14">
        <row r="4">
          <cell r="A4" t="str">
            <v>For the 12 Months Ending December 31, 2021</v>
          </cell>
        </row>
      </sheetData>
      <sheetData sheetId="15">
        <row r="14">
          <cell r="P14">
            <v>308375977.46173948</v>
          </cell>
        </row>
      </sheetData>
      <sheetData sheetId="16">
        <row r="13">
          <cell r="L13">
            <v>3833200</v>
          </cell>
        </row>
      </sheetData>
      <sheetData sheetId="17">
        <row r="29">
          <cell r="P29">
            <v>323594397.63246834</v>
          </cell>
        </row>
      </sheetData>
      <sheetData sheetId="18"/>
      <sheetData sheetId="19"/>
      <sheetData sheetId="20">
        <row r="13">
          <cell r="L13">
            <v>3833200</v>
          </cell>
        </row>
      </sheetData>
      <sheetData sheetId="21">
        <row r="15">
          <cell r="N15">
            <v>1.0800000000000001E-2</v>
          </cell>
        </row>
      </sheetData>
      <sheetData sheetId="22"/>
      <sheetData sheetId="23"/>
      <sheetData sheetId="24"/>
      <sheetData sheetId="25">
        <row r="1">
          <cell r="B1" t="str">
            <v>FLORIDA PUBLIC UTILITIES COMPANY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79"/>
  <sheetViews>
    <sheetView tabSelected="1" zoomScale="85" zoomScaleNormal="85" workbookViewId="0">
      <pane xSplit="1" ySplit="5" topLeftCell="B55" activePane="bottomRight" state="frozen"/>
      <selection pane="topRight" activeCell="B1" sqref="B1"/>
      <selection pane="bottomLeft" activeCell="A4" sqref="A4"/>
      <selection pane="bottomRight" activeCell="C76" sqref="C76"/>
    </sheetView>
  </sheetViews>
  <sheetFormatPr defaultRowHeight="12.75" x14ac:dyDescent="0.2"/>
  <cols>
    <col min="1" max="1" width="36" customWidth="1"/>
    <col min="2" max="2" width="30.85546875" customWidth="1"/>
    <col min="3" max="14" width="14" bestFit="1" customWidth="1"/>
    <col min="15" max="15" width="15" bestFit="1" customWidth="1"/>
    <col min="23" max="23" width="10.42578125" customWidth="1"/>
    <col min="26" max="26" width="10.85546875" customWidth="1"/>
    <col min="27" max="28" width="10.85546875" bestFit="1" customWidth="1"/>
    <col min="29" max="29" width="8.7109375" customWidth="1"/>
    <col min="30" max="30" width="7.85546875" customWidth="1"/>
    <col min="31" max="31" width="11.7109375" bestFit="1" customWidth="1"/>
  </cols>
  <sheetData>
    <row r="1" spans="1:31" ht="15.75" x14ac:dyDescent="0.25">
      <c r="A1" s="1" t="s">
        <v>0</v>
      </c>
      <c r="Q1" s="2"/>
      <c r="R1" s="3" t="s">
        <v>1</v>
      </c>
      <c r="S1" s="2"/>
      <c r="T1" s="2"/>
      <c r="U1" s="2"/>
      <c r="V1" s="2"/>
      <c r="W1" s="2"/>
      <c r="X1" s="2"/>
      <c r="Y1" s="2" t="s">
        <v>2</v>
      </c>
      <c r="Z1" s="2" t="s">
        <v>3</v>
      </c>
      <c r="AA1" s="2"/>
      <c r="AB1" s="2"/>
      <c r="AC1" s="2"/>
      <c r="AD1" s="2"/>
      <c r="AE1" s="2"/>
    </row>
    <row r="2" spans="1:31" x14ac:dyDescent="0.2">
      <c r="Q2" s="2" t="s">
        <v>4</v>
      </c>
      <c r="R2" s="2" t="s">
        <v>5</v>
      </c>
      <c r="S2" s="2" t="s">
        <v>6</v>
      </c>
      <c r="T2" s="2" t="s">
        <v>7</v>
      </c>
      <c r="U2" s="2" t="s">
        <v>8</v>
      </c>
      <c r="V2" s="2" t="s">
        <v>9</v>
      </c>
      <c r="W2" s="2" t="s">
        <v>10</v>
      </c>
      <c r="X2" s="2"/>
      <c r="Y2" s="2" t="s">
        <v>4</v>
      </c>
      <c r="Z2" s="2" t="s">
        <v>5</v>
      </c>
      <c r="AA2" s="2" t="s">
        <v>6</v>
      </c>
      <c r="AB2" s="2" t="s">
        <v>7</v>
      </c>
      <c r="AC2" s="2" t="s">
        <v>8</v>
      </c>
      <c r="AD2" s="2" t="s">
        <v>9</v>
      </c>
      <c r="AE2" s="2" t="s">
        <v>10</v>
      </c>
    </row>
    <row r="3" spans="1:31" x14ac:dyDescent="0.2">
      <c r="Q3" s="2" t="s">
        <v>11</v>
      </c>
      <c r="R3" s="4">
        <f>'[61]Common Plant Allocation Factors'!C24</f>
        <v>7.9662094019411156E-2</v>
      </c>
      <c r="S3" s="4">
        <f>'[61]Common Plant Allocation Factors'!E24</f>
        <v>0.19003155668817437</v>
      </c>
      <c r="T3" s="4">
        <f>'[61]Common Plant Allocation Factors'!B24</f>
        <v>7.9590522149324952E-2</v>
      </c>
      <c r="U3" s="4">
        <f>'[61]Common Plant Allocation Factors'!D24</f>
        <v>1.0011386433877352E-3</v>
      </c>
      <c r="V3" s="4">
        <f>'[61]Common Plant Allocation Factors'!F24</f>
        <v>1.869544000433769E-4</v>
      </c>
      <c r="W3" s="4">
        <f>'[61]Common Plant Allocation Factors'!G24</f>
        <v>0.64952773409965836</v>
      </c>
      <c r="X3" s="2"/>
      <c r="Y3" s="2" t="s">
        <v>12</v>
      </c>
      <c r="Z3" s="4">
        <f>R3</f>
        <v>7.9662094019411156E-2</v>
      </c>
      <c r="AA3" s="4">
        <f t="shared" ref="AA3:AE3" si="0">S3</f>
        <v>0.19003155668817437</v>
      </c>
      <c r="AB3" s="4">
        <f t="shared" si="0"/>
        <v>7.9590522149324952E-2</v>
      </c>
      <c r="AC3" s="4">
        <f t="shared" si="0"/>
        <v>1.0011386433877352E-3</v>
      </c>
      <c r="AD3" s="4">
        <f t="shared" si="0"/>
        <v>1.869544000433769E-4</v>
      </c>
      <c r="AE3" s="4">
        <f t="shared" si="0"/>
        <v>0.64952773409965836</v>
      </c>
    </row>
    <row r="4" spans="1:31" x14ac:dyDescent="0.2"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6.25" x14ac:dyDescent="0.25">
      <c r="A5" s="1" t="s">
        <v>13</v>
      </c>
      <c r="B5" s="5">
        <v>44915</v>
      </c>
      <c r="C5" s="5">
        <v>44582</v>
      </c>
      <c r="D5" s="5">
        <v>44613</v>
      </c>
      <c r="E5" s="5">
        <v>44641</v>
      </c>
      <c r="F5" s="5">
        <v>44672</v>
      </c>
      <c r="G5" s="5">
        <v>44702</v>
      </c>
      <c r="H5" s="5">
        <v>44733</v>
      </c>
      <c r="I5" s="5">
        <v>44763</v>
      </c>
      <c r="J5" s="5">
        <v>44794</v>
      </c>
      <c r="K5" s="5">
        <v>44825</v>
      </c>
      <c r="L5" s="5">
        <v>44855</v>
      </c>
      <c r="M5" s="5">
        <v>44886</v>
      </c>
      <c r="N5" s="5">
        <v>44916</v>
      </c>
      <c r="O5" s="6" t="s">
        <v>14</v>
      </c>
      <c r="Q5" s="2"/>
      <c r="R5" s="7"/>
      <c r="S5" s="7"/>
      <c r="T5" s="7"/>
      <c r="U5" s="7"/>
      <c r="V5" s="7"/>
      <c r="W5" s="7"/>
      <c r="X5" s="2"/>
      <c r="Y5" s="2"/>
      <c r="Z5" s="7"/>
      <c r="AA5" s="7"/>
      <c r="AB5" s="7"/>
      <c r="AC5" s="7"/>
      <c r="AD5" s="7"/>
      <c r="AE5" s="7"/>
    </row>
    <row r="6" spans="1:31" x14ac:dyDescent="0.2">
      <c r="A6" s="8" t="s">
        <v>15</v>
      </c>
      <c r="B6" s="9">
        <f>SUM(B7:B16)</f>
        <v>14389776.240000002</v>
      </c>
      <c r="C6" s="9">
        <f t="shared" ref="C6:O6" si="1">SUM(C7:C16)</f>
        <v>14399872.160000004</v>
      </c>
      <c r="D6" s="9">
        <f t="shared" si="1"/>
        <v>14217086.630000005</v>
      </c>
      <c r="E6" s="9">
        <f t="shared" si="1"/>
        <v>14331910.310000002</v>
      </c>
      <c r="F6" s="9">
        <f t="shared" si="1"/>
        <v>14402447.750000002</v>
      </c>
      <c r="G6" s="9">
        <f t="shared" si="1"/>
        <v>14488993.130000001</v>
      </c>
      <c r="H6" s="9">
        <f t="shared" si="1"/>
        <v>14599094.330000002</v>
      </c>
      <c r="I6" s="9">
        <f t="shared" si="1"/>
        <v>14726238.840000002</v>
      </c>
      <c r="J6" s="9">
        <f t="shared" si="1"/>
        <v>14934878.860000001</v>
      </c>
      <c r="K6" s="9">
        <f t="shared" si="1"/>
        <v>15033615.440000003</v>
      </c>
      <c r="L6" s="9">
        <f t="shared" si="1"/>
        <v>15326651.670000004</v>
      </c>
      <c r="M6" s="9">
        <f t="shared" si="1"/>
        <v>15323172.600000003</v>
      </c>
      <c r="N6" s="9">
        <f t="shared" si="1"/>
        <v>15392407.290000001</v>
      </c>
      <c r="O6" s="9">
        <f t="shared" si="1"/>
        <v>14735857.326923078</v>
      </c>
      <c r="Q6" s="2"/>
      <c r="R6" s="10">
        <f>$O6*R$3</f>
        <v>1173889.2518339751</v>
      </c>
      <c r="S6" s="10">
        <f t="shared" ref="S6:W21" si="2">$O6*S$3</f>
        <v>2800277.9069700325</v>
      </c>
      <c r="T6" s="10">
        <f t="shared" si="2"/>
        <v>1172834.5789677636</v>
      </c>
      <c r="U6" s="10">
        <f t="shared" si="2"/>
        <v>14752.636213430987</v>
      </c>
      <c r="V6" s="10">
        <f t="shared" si="2"/>
        <v>2754.9333656797035</v>
      </c>
      <c r="W6" s="10">
        <f t="shared" si="2"/>
        <v>9571348.0195721947</v>
      </c>
      <c r="X6" s="2"/>
      <c r="Y6" s="2"/>
      <c r="Z6" s="11">
        <f>$N6*Z$3</f>
        <v>1226191.3967210497</v>
      </c>
      <c r="AA6" s="11">
        <f t="shared" ref="AA6:AE21" si="3">$N6*AA$3</f>
        <v>2925043.1184971035</v>
      </c>
      <c r="AB6" s="11">
        <f t="shared" si="3"/>
        <v>1225089.7333461759</v>
      </c>
      <c r="AC6" s="11">
        <f t="shared" si="3"/>
        <v>15409.933752782086</v>
      </c>
      <c r="AD6" s="11">
        <f t="shared" si="3"/>
        <v>2877.6782701252509</v>
      </c>
      <c r="AE6" s="11">
        <f t="shared" si="3"/>
        <v>9997795.4294127636</v>
      </c>
    </row>
    <row r="7" spans="1:31" x14ac:dyDescent="0.2">
      <c r="A7" t="s">
        <v>16</v>
      </c>
      <c r="B7" s="12">
        <v>5966.29</v>
      </c>
      <c r="C7" s="12">
        <v>5966.29</v>
      </c>
      <c r="D7" s="12">
        <v>5966.29</v>
      </c>
      <c r="E7" s="12">
        <v>5966.29</v>
      </c>
      <c r="F7" s="12">
        <v>5966.29</v>
      </c>
      <c r="G7" s="12">
        <v>5966.29</v>
      </c>
      <c r="H7" s="12">
        <v>5966.29</v>
      </c>
      <c r="I7" s="12">
        <v>5966.29</v>
      </c>
      <c r="J7" s="12">
        <v>5966.29</v>
      </c>
      <c r="K7" s="12">
        <v>5966.29</v>
      </c>
      <c r="L7" s="12">
        <v>5966.29</v>
      </c>
      <c r="M7" s="12">
        <v>5966.29</v>
      </c>
      <c r="N7" s="12">
        <v>5966.29</v>
      </c>
      <c r="O7" s="12">
        <f>SUM(B7:N7)/13</f>
        <v>5966.2899999999991</v>
      </c>
      <c r="R7" s="10">
        <f t="shared" ref="R7:W23" si="4">$O7*R$3</f>
        <v>475.28715492707249</v>
      </c>
      <c r="S7" s="10">
        <f t="shared" si="2"/>
        <v>1133.7833763530878</v>
      </c>
      <c r="T7" s="10">
        <f t="shared" si="2"/>
        <v>474.86013639429592</v>
      </c>
      <c r="U7" s="10">
        <f t="shared" si="2"/>
        <v>5.9730834766578091</v>
      </c>
      <c r="V7" s="10">
        <f t="shared" si="2"/>
        <v>1.1154241674347989</v>
      </c>
      <c r="W7" s="10">
        <f t="shared" si="2"/>
        <v>3875.27082468145</v>
      </c>
      <c r="Z7" s="11">
        <f t="shared" ref="Z7:AE23" si="5">$N7*Z$3</f>
        <v>475.28715492707261</v>
      </c>
      <c r="AA7" s="11">
        <f t="shared" si="3"/>
        <v>1133.7833763530878</v>
      </c>
      <c r="AB7" s="11">
        <f t="shared" si="3"/>
        <v>474.86013639429598</v>
      </c>
      <c r="AC7" s="11">
        <f t="shared" si="3"/>
        <v>5.97308347665781</v>
      </c>
      <c r="AD7" s="11">
        <f t="shared" si="3"/>
        <v>1.1154241674347991</v>
      </c>
      <c r="AE7" s="11">
        <f t="shared" si="3"/>
        <v>3875.2708246814504</v>
      </c>
    </row>
    <row r="8" spans="1:31" x14ac:dyDescent="0.2">
      <c r="A8" t="s">
        <v>17</v>
      </c>
      <c r="B8" s="12">
        <v>5204446.2700000005</v>
      </c>
      <c r="C8" s="12">
        <v>5204446.2700000005</v>
      </c>
      <c r="D8" s="12">
        <v>5047142.1800000006</v>
      </c>
      <c r="E8" s="12">
        <v>5047142.1800000006</v>
      </c>
      <c r="F8" s="12">
        <v>5047142.1800000006</v>
      </c>
      <c r="G8" s="12">
        <v>5047142.1800000006</v>
      </c>
      <c r="H8" s="12">
        <v>5047142.1800000006</v>
      </c>
      <c r="I8" s="12">
        <v>5047142.1800000006</v>
      </c>
      <c r="J8" s="12">
        <v>5047142.1800000006</v>
      </c>
      <c r="K8" s="12">
        <v>5047142.1800000006</v>
      </c>
      <c r="L8" s="12">
        <v>5047142.1800000006</v>
      </c>
      <c r="M8" s="12">
        <v>5047142.1800000006</v>
      </c>
      <c r="N8" s="12">
        <v>5047142.1800000006</v>
      </c>
      <c r="O8" s="12">
        <f t="shared" ref="O8:O22" si="6">SUM(B8:N8)/13</f>
        <v>5071342.8092307691</v>
      </c>
      <c r="R8" s="10">
        <f t="shared" si="4"/>
        <v>403993.78767360625</v>
      </c>
      <c r="S8" s="10">
        <f t="shared" si="2"/>
        <v>963715.16853750229</v>
      </c>
      <c r="T8" s="10">
        <f t="shared" si="2"/>
        <v>403630.82218490134</v>
      </c>
      <c r="U8" s="10">
        <f t="shared" si="2"/>
        <v>5077.1172601874378</v>
      </c>
      <c r="V8" s="10">
        <f t="shared" si="2"/>
        <v>948.10985231403197</v>
      </c>
      <c r="W8" s="10">
        <f t="shared" si="2"/>
        <v>3293977.8037222573</v>
      </c>
      <c r="Z8" s="11">
        <f t="shared" si="5"/>
        <v>402065.91487249581</v>
      </c>
      <c r="AA8" s="11">
        <f t="shared" si="3"/>
        <v>959116.28529194603</v>
      </c>
      <c r="AB8" s="11">
        <f t="shared" si="3"/>
        <v>401704.6814680823</v>
      </c>
      <c r="AC8" s="11">
        <f t="shared" si="3"/>
        <v>5052.8890750702167</v>
      </c>
      <c r="AD8" s="11">
        <f t="shared" si="3"/>
        <v>943.58543819552153</v>
      </c>
      <c r="AE8" s="11">
        <f t="shared" si="3"/>
        <v>3278258.8238542103</v>
      </c>
    </row>
    <row r="9" spans="1:31" x14ac:dyDescent="0.2">
      <c r="A9" t="s">
        <v>18</v>
      </c>
      <c r="B9" s="12">
        <v>421491.92</v>
      </c>
      <c r="C9" s="12">
        <v>421491.92</v>
      </c>
      <c r="D9" s="12">
        <v>421491.92</v>
      </c>
      <c r="E9" s="12">
        <v>421491.92</v>
      </c>
      <c r="F9" s="12">
        <v>421491.92</v>
      </c>
      <c r="G9" s="12">
        <v>421491.92</v>
      </c>
      <c r="H9" s="12">
        <v>421491.92</v>
      </c>
      <c r="I9" s="12">
        <v>421491.92</v>
      </c>
      <c r="J9" s="12">
        <v>421491.92</v>
      </c>
      <c r="K9" s="12">
        <v>421491.92</v>
      </c>
      <c r="L9" s="12">
        <v>421491.92</v>
      </c>
      <c r="M9" s="12">
        <v>421491.92</v>
      </c>
      <c r="N9" s="12">
        <v>421491.92</v>
      </c>
      <c r="O9" s="12">
        <f t="shared" si="6"/>
        <v>421491.92</v>
      </c>
      <c r="R9" s="10">
        <f t="shared" si="4"/>
        <v>33576.928959462122</v>
      </c>
      <c r="S9" s="10">
        <f t="shared" si="2"/>
        <v>80096.76568908745</v>
      </c>
      <c r="T9" s="10">
        <f t="shared" si="2"/>
        <v>33546.761994521497</v>
      </c>
      <c r="U9" s="10">
        <f t="shared" si="2"/>
        <v>421.97184898769177</v>
      </c>
      <c r="V9" s="10">
        <f t="shared" si="2"/>
        <v>78.799769026731013</v>
      </c>
      <c r="W9" s="10">
        <f t="shared" si="2"/>
        <v>273770.69173891447</v>
      </c>
      <c r="Z9" s="11">
        <f t="shared" si="5"/>
        <v>33576.928959462122</v>
      </c>
      <c r="AA9" s="11">
        <f t="shared" si="3"/>
        <v>80096.76568908745</v>
      </c>
      <c r="AB9" s="11">
        <f t="shared" si="3"/>
        <v>33546.761994521497</v>
      </c>
      <c r="AC9" s="11">
        <f t="shared" si="3"/>
        <v>421.97184898769177</v>
      </c>
      <c r="AD9" s="11">
        <f t="shared" si="3"/>
        <v>78.799769026731013</v>
      </c>
      <c r="AE9" s="11">
        <f t="shared" si="3"/>
        <v>273770.69173891447</v>
      </c>
    </row>
    <row r="10" spans="1:31" x14ac:dyDescent="0.2">
      <c r="A10" t="s">
        <v>19</v>
      </c>
      <c r="B10" s="12">
        <v>1110199.5099999998</v>
      </c>
      <c r="C10" s="12">
        <v>1110199.5099999998</v>
      </c>
      <c r="D10" s="12">
        <v>1119766.2299999997</v>
      </c>
      <c r="E10" s="12">
        <v>1193136.53</v>
      </c>
      <c r="F10" s="12">
        <v>1193136.53</v>
      </c>
      <c r="G10" s="12">
        <v>1195878.7100000002</v>
      </c>
      <c r="H10" s="12">
        <v>1182442.1100000001</v>
      </c>
      <c r="I10" s="12">
        <v>1182442.1100000001</v>
      </c>
      <c r="J10" s="12">
        <v>1182442.1100000001</v>
      </c>
      <c r="K10" s="12">
        <v>1182442.1100000001</v>
      </c>
      <c r="L10" s="12">
        <v>1182442.1100000001</v>
      </c>
      <c r="M10" s="12">
        <v>1182442.1100000001</v>
      </c>
      <c r="N10" s="12">
        <v>1182442.1100000001</v>
      </c>
      <c r="O10" s="12">
        <f t="shared" si="6"/>
        <v>1169185.5223076921</v>
      </c>
      <c r="R10" s="10">
        <f t="shared" si="4"/>
        <v>93139.767004209702</v>
      </c>
      <c r="S10" s="10">
        <f t="shared" si="2"/>
        <v>222182.14486140694</v>
      </c>
      <c r="T10" s="10">
        <f t="shared" si="2"/>
        <v>93056.08620990043</v>
      </c>
      <c r="U10" s="10">
        <f t="shared" si="2"/>
        <v>1170.5168076717034</v>
      </c>
      <c r="V10" s="10">
        <f t="shared" si="2"/>
        <v>218.58437786243684</v>
      </c>
      <c r="W10" s="10">
        <f t="shared" si="2"/>
        <v>759418.42304664082</v>
      </c>
      <c r="Z10" s="11">
        <f t="shared" si="5"/>
        <v>94195.81453933091</v>
      </c>
      <c r="AA10" s="11">
        <f t="shared" si="3"/>
        <v>224701.31485694952</v>
      </c>
      <c r="AB10" s="11">
        <f t="shared" si="3"/>
        <v>94111.184946249545</v>
      </c>
      <c r="AC10" s="11">
        <f t="shared" si="3"/>
        <v>1183.7884898899313</v>
      </c>
      <c r="AD10" s="11">
        <f t="shared" si="3"/>
        <v>221.0627552610747</v>
      </c>
      <c r="AE10" s="11">
        <f t="shared" si="3"/>
        <v>768028.94441231911</v>
      </c>
    </row>
    <row r="11" spans="1:31" x14ac:dyDescent="0.2">
      <c r="A11" t="s">
        <v>20</v>
      </c>
      <c r="B11" s="12">
        <v>3817517.6700000013</v>
      </c>
      <c r="C11" s="12">
        <v>3821752.0400000024</v>
      </c>
      <c r="D11" s="12">
        <v>3822561.0000000023</v>
      </c>
      <c r="E11" s="12">
        <v>3810907.0000000023</v>
      </c>
      <c r="F11" s="12">
        <v>3800958.6200000015</v>
      </c>
      <c r="G11" s="12">
        <v>3802145.390000002</v>
      </c>
      <c r="H11" s="12">
        <v>3793826.390000002</v>
      </c>
      <c r="I11" s="12">
        <v>3793826.390000002</v>
      </c>
      <c r="J11" s="12">
        <v>3791738.3900000011</v>
      </c>
      <c r="K11" s="12">
        <v>3850064.3900000011</v>
      </c>
      <c r="L11" s="12">
        <v>3856926.3900000011</v>
      </c>
      <c r="M11" s="12">
        <v>3852154.0300000017</v>
      </c>
      <c r="N11" s="12">
        <v>3850066.0300000017</v>
      </c>
      <c r="O11" s="12">
        <f t="shared" si="6"/>
        <v>3820341.8253846169</v>
      </c>
      <c r="R11" s="10">
        <f t="shared" si="4"/>
        <v>304336.42968007817</v>
      </c>
      <c r="S11" s="10">
        <f t="shared" si="2"/>
        <v>725985.50415878033</v>
      </c>
      <c r="T11" s="10">
        <f t="shared" si="2"/>
        <v>304063.00067126687</v>
      </c>
      <c r="U11" s="10">
        <f t="shared" si="2"/>
        <v>3824.6918323429791</v>
      </c>
      <c r="V11" s="10">
        <f t="shared" si="2"/>
        <v>714.22971392540035</v>
      </c>
      <c r="W11" s="10">
        <f t="shared" si="2"/>
        <v>2481417.9693282228</v>
      </c>
      <c r="Z11" s="11">
        <f t="shared" si="5"/>
        <v>306704.32206280116</v>
      </c>
      <c r="AA11" s="11">
        <f t="shared" si="3"/>
        <v>731634.04103315971</v>
      </c>
      <c r="AB11" s="11">
        <f t="shared" si="3"/>
        <v>306428.76563707873</v>
      </c>
      <c r="AC11" s="11">
        <f t="shared" si="3"/>
        <v>3854.4498822274049</v>
      </c>
      <c r="AD11" s="11">
        <f t="shared" si="3"/>
        <v>719.78678476603625</v>
      </c>
      <c r="AE11" s="11">
        <f t="shared" si="3"/>
        <v>2500724.6645999686</v>
      </c>
    </row>
    <row r="12" spans="1:31" x14ac:dyDescent="0.2">
      <c r="A12" t="s">
        <v>21</v>
      </c>
      <c r="B12" s="12">
        <v>408872.10000000003</v>
      </c>
      <c r="C12" s="12">
        <v>408872.10000000003</v>
      </c>
      <c r="D12" s="12">
        <v>349634.40000000008</v>
      </c>
      <c r="E12" s="12">
        <v>343422.68000000005</v>
      </c>
      <c r="F12" s="12">
        <v>330586.02</v>
      </c>
      <c r="G12" s="12">
        <v>362249.77</v>
      </c>
      <c r="H12" s="12">
        <v>416778.64999999997</v>
      </c>
      <c r="I12" s="12">
        <v>451533.37</v>
      </c>
      <c r="J12" s="12">
        <v>597442.09</v>
      </c>
      <c r="K12" s="12">
        <v>637795.80999999994</v>
      </c>
      <c r="L12" s="12">
        <v>739356.33999999985</v>
      </c>
      <c r="M12" s="12">
        <v>782299.66999999981</v>
      </c>
      <c r="N12" s="12">
        <v>871991.45999999973</v>
      </c>
      <c r="O12" s="12">
        <f t="shared" si="6"/>
        <v>515448.80461538461</v>
      </c>
      <c r="R12" s="10">
        <f t="shared" si="4"/>
        <v>41061.731135463859</v>
      </c>
      <c r="S12" s="10">
        <f t="shared" si="2"/>
        <v>97951.538734120171</v>
      </c>
      <c r="T12" s="10">
        <f t="shared" si="2"/>
        <v>41024.839500583839</v>
      </c>
      <c r="U12" s="10">
        <f t="shared" si="2"/>
        <v>516.03571698847588</v>
      </c>
      <c r="V12" s="10">
        <f t="shared" si="2"/>
        <v>96.365422019945029</v>
      </c>
      <c r="W12" s="10">
        <f t="shared" si="2"/>
        <v>334798.29410620831</v>
      </c>
      <c r="Z12" s="11">
        <f t="shared" si="5"/>
        <v>69464.665670643575</v>
      </c>
      <c r="AA12" s="11">
        <f t="shared" si="3"/>
        <v>165705.89456259389</v>
      </c>
      <c r="AB12" s="11">
        <f t="shared" si="3"/>
        <v>69402.255611152184</v>
      </c>
      <c r="AC12" s="11">
        <f t="shared" si="3"/>
        <v>872.98434731009024</v>
      </c>
      <c r="AD12" s="11">
        <f t="shared" si="3"/>
        <v>163.02264024724823</v>
      </c>
      <c r="AE12" s="11">
        <f t="shared" si="3"/>
        <v>566382.63716805272</v>
      </c>
    </row>
    <row r="13" spans="1:31" x14ac:dyDescent="0.2">
      <c r="A13" t="s">
        <v>22</v>
      </c>
      <c r="B13" s="12">
        <v>133969.25</v>
      </c>
      <c r="C13" s="12">
        <v>133969.25</v>
      </c>
      <c r="D13" s="12">
        <v>133969.25</v>
      </c>
      <c r="E13" s="12">
        <v>133969.25</v>
      </c>
      <c r="F13" s="12">
        <v>133969.25</v>
      </c>
      <c r="G13" s="12">
        <v>133969.25</v>
      </c>
      <c r="H13" s="12">
        <v>133969.25</v>
      </c>
      <c r="I13" s="12">
        <v>133969.25</v>
      </c>
      <c r="J13" s="12">
        <v>133969.25</v>
      </c>
      <c r="K13" s="12">
        <v>133969.25</v>
      </c>
      <c r="L13" s="12">
        <v>133969.25</v>
      </c>
      <c r="M13" s="12">
        <v>133969.25</v>
      </c>
      <c r="N13" s="12">
        <v>133969.25</v>
      </c>
      <c r="O13" s="12">
        <f t="shared" si="6"/>
        <v>133969.25</v>
      </c>
      <c r="R13" s="10">
        <f t="shared" si="4"/>
        <v>10672.270989209997</v>
      </c>
      <c r="S13" s="10">
        <f t="shared" si="2"/>
        <v>25458.385125847202</v>
      </c>
      <c r="T13" s="10">
        <f t="shared" si="2"/>
        <v>10662.682559453451</v>
      </c>
      <c r="U13" s="10">
        <f t="shared" si="2"/>
        <v>134.12179320067233</v>
      </c>
      <c r="V13" s="10">
        <f t="shared" si="2"/>
        <v>25.04614075801117</v>
      </c>
      <c r="W13" s="10">
        <f t="shared" si="2"/>
        <v>87016.743391530661</v>
      </c>
      <c r="Z13" s="11">
        <f t="shared" si="5"/>
        <v>10672.270989209997</v>
      </c>
      <c r="AA13" s="11">
        <f t="shared" si="3"/>
        <v>25458.385125847202</v>
      </c>
      <c r="AB13" s="11">
        <f t="shared" si="3"/>
        <v>10662.682559453451</v>
      </c>
      <c r="AC13" s="11">
        <f t="shared" si="3"/>
        <v>134.12179320067233</v>
      </c>
      <c r="AD13" s="11">
        <f t="shared" si="3"/>
        <v>25.04614075801117</v>
      </c>
      <c r="AE13" s="11">
        <f t="shared" si="3"/>
        <v>87016.743391530661</v>
      </c>
    </row>
    <row r="14" spans="1:31" x14ac:dyDescent="0.2">
      <c r="A14" t="s">
        <v>23</v>
      </c>
      <c r="B14" s="12">
        <v>1642872.16</v>
      </c>
      <c r="C14" s="12">
        <v>1648733.7100000002</v>
      </c>
      <c r="D14" s="12">
        <v>1672114.2900000003</v>
      </c>
      <c r="E14" s="12">
        <v>1786165.45</v>
      </c>
      <c r="F14" s="12">
        <v>1855637.9300000004</v>
      </c>
      <c r="G14" s="12">
        <v>1906590.61</v>
      </c>
      <c r="H14" s="12">
        <v>1983918.53</v>
      </c>
      <c r="I14" s="12">
        <v>2076308.32</v>
      </c>
      <c r="J14" s="12">
        <v>2141127.62</v>
      </c>
      <c r="K14" s="12">
        <v>2141184.48</v>
      </c>
      <c r="L14" s="12">
        <v>2325798.1800000006</v>
      </c>
      <c r="M14" s="12">
        <v>2284148.14</v>
      </c>
      <c r="N14" s="12">
        <v>2265779.04</v>
      </c>
      <c r="O14" s="12">
        <f t="shared" si="6"/>
        <v>1979259.8815384617</v>
      </c>
      <c r="R14" s="10">
        <f t="shared" si="4"/>
        <v>157671.98677196552</v>
      </c>
      <c r="S14" s="10">
        <f t="shared" si="2"/>
        <v>376121.83637920546</v>
      </c>
      <c r="T14" s="10">
        <f t="shared" si="2"/>
        <v>157530.32744085722</v>
      </c>
      <c r="U14" s="10">
        <f t="shared" si="2"/>
        <v>1981.5135527151849</v>
      </c>
      <c r="V14" s="10">
        <f t="shared" si="2"/>
        <v>370.03134368294832</v>
      </c>
      <c r="W14" s="10">
        <f t="shared" si="2"/>
        <v>1285584.1860500353</v>
      </c>
      <c r="Z14" s="11">
        <f t="shared" si="5"/>
        <v>180496.70291169116</v>
      </c>
      <c r="AA14" s="11">
        <f t="shared" si="3"/>
        <v>430569.51808263728</v>
      </c>
      <c r="AB14" s="11">
        <f t="shared" si="3"/>
        <v>180334.53686859622</v>
      </c>
      <c r="AC14" s="11">
        <f t="shared" si="3"/>
        <v>2268.358954321965</v>
      </c>
      <c r="AD14" s="11">
        <f t="shared" si="3"/>
        <v>423.59736105405847</v>
      </c>
      <c r="AE14" s="11">
        <f t="shared" si="3"/>
        <v>1471686.3258216991</v>
      </c>
    </row>
    <row r="15" spans="1:31" x14ac:dyDescent="0.2">
      <c r="A15" t="s">
        <v>24</v>
      </c>
      <c r="B15" s="12">
        <v>1244509.3299999998</v>
      </c>
      <c r="C15" s="12">
        <v>1244509.3299999998</v>
      </c>
      <c r="D15" s="12">
        <v>1244509.3299999998</v>
      </c>
      <c r="E15" s="12">
        <v>1244509.3299999998</v>
      </c>
      <c r="F15" s="12">
        <v>1244509.3299999998</v>
      </c>
      <c r="G15" s="12">
        <v>1244509.3299999998</v>
      </c>
      <c r="H15" s="12">
        <v>1244509.3299999998</v>
      </c>
      <c r="I15" s="12">
        <v>1244509.3299999998</v>
      </c>
      <c r="J15" s="12">
        <v>1244509.3299999998</v>
      </c>
      <c r="K15" s="12">
        <v>1244509.3299999998</v>
      </c>
      <c r="L15" s="12">
        <v>1244509.3299999998</v>
      </c>
      <c r="M15" s="12">
        <v>1244509.3299999998</v>
      </c>
      <c r="N15" s="12">
        <v>1244509.3299999998</v>
      </c>
      <c r="O15" s="12">
        <f t="shared" si="6"/>
        <v>1244509.3299999998</v>
      </c>
      <c r="R15" s="10">
        <f t="shared" si="4"/>
        <v>99140.219254494368</v>
      </c>
      <c r="S15" s="10">
        <f t="shared" si="2"/>
        <v>236496.04529285687</v>
      </c>
      <c r="T15" s="10">
        <f t="shared" si="2"/>
        <v>99051.147394406536</v>
      </c>
      <c r="U15" s="10">
        <f t="shared" si="2"/>
        <v>1245.926382319579</v>
      </c>
      <c r="V15" s="10">
        <f t="shared" si="2"/>
        <v>232.66649513853491</v>
      </c>
      <c r="W15" s="10">
        <f t="shared" si="2"/>
        <v>808343.32518078387</v>
      </c>
      <c r="Z15" s="11">
        <f t="shared" si="5"/>
        <v>99140.219254494368</v>
      </c>
      <c r="AA15" s="11">
        <f t="shared" si="3"/>
        <v>236496.04529285687</v>
      </c>
      <c r="AB15" s="11">
        <f t="shared" si="3"/>
        <v>99051.147394406536</v>
      </c>
      <c r="AC15" s="11">
        <f t="shared" si="3"/>
        <v>1245.926382319579</v>
      </c>
      <c r="AD15" s="11">
        <f t="shared" si="3"/>
        <v>232.66649513853491</v>
      </c>
      <c r="AE15" s="11">
        <f t="shared" si="3"/>
        <v>808343.32518078387</v>
      </c>
    </row>
    <row r="16" spans="1:31" x14ac:dyDescent="0.2">
      <c r="A16" t="s">
        <v>25</v>
      </c>
      <c r="B16" s="12">
        <v>399931.74</v>
      </c>
      <c r="C16" s="12">
        <v>399931.74</v>
      </c>
      <c r="D16" s="12">
        <v>399931.74</v>
      </c>
      <c r="E16" s="12">
        <v>345199.68000000005</v>
      </c>
      <c r="F16" s="12">
        <v>369049.68000000005</v>
      </c>
      <c r="G16" s="12">
        <v>369049.68000000005</v>
      </c>
      <c r="H16" s="12">
        <v>369049.68000000005</v>
      </c>
      <c r="I16" s="12">
        <v>369049.68000000005</v>
      </c>
      <c r="J16" s="12">
        <v>369049.68000000005</v>
      </c>
      <c r="K16" s="12">
        <v>369049.68000000005</v>
      </c>
      <c r="L16" s="12">
        <v>369049.68000000005</v>
      </c>
      <c r="M16" s="12">
        <v>369049.68000000005</v>
      </c>
      <c r="N16" s="12">
        <v>369049.68000000005</v>
      </c>
      <c r="O16" s="12">
        <f t="shared" si="6"/>
        <v>374341.69384615391</v>
      </c>
      <c r="R16" s="10">
        <f t="shared" si="4"/>
        <v>29820.843210557938</v>
      </c>
      <c r="S16" s="10">
        <f t="shared" si="2"/>
        <v>71136.734814872616</v>
      </c>
      <c r="T16" s="10">
        <f t="shared" si="2"/>
        <v>29794.050875478133</v>
      </c>
      <c r="U16" s="10">
        <f t="shared" si="2"/>
        <v>374.76793554060544</v>
      </c>
      <c r="V16" s="10">
        <f t="shared" si="2"/>
        <v>69.98482678422917</v>
      </c>
      <c r="W16" s="10">
        <f t="shared" si="2"/>
        <v>243145.31218292037</v>
      </c>
      <c r="Z16" s="11">
        <f t="shared" si="5"/>
        <v>29399.270305993607</v>
      </c>
      <c r="AA16" s="11">
        <f t="shared" si="3"/>
        <v>70131.085185672622</v>
      </c>
      <c r="AB16" s="11">
        <f t="shared" si="3"/>
        <v>29372.856730241288</v>
      </c>
      <c r="AC16" s="11">
        <f t="shared" si="3"/>
        <v>369.46989597787785</v>
      </c>
      <c r="AD16" s="11">
        <f t="shared" si="3"/>
        <v>68.995461510600236</v>
      </c>
      <c r="AE16" s="11">
        <f t="shared" si="3"/>
        <v>239708.00242060403</v>
      </c>
    </row>
    <row r="17" spans="1:31" x14ac:dyDescent="0.2">
      <c r="A17" s="8" t="s">
        <v>26</v>
      </c>
      <c r="B17" s="9">
        <f>SUM(B18:B22)</f>
        <v>5707623.0699999994</v>
      </c>
      <c r="C17" s="9">
        <f t="shared" ref="C17:O17" si="7">SUM(C18:C22)</f>
        <v>5707623.0699999994</v>
      </c>
      <c r="D17" s="9">
        <f t="shared" si="7"/>
        <v>5761211.0699999994</v>
      </c>
      <c r="E17" s="9">
        <f t="shared" si="7"/>
        <v>9415117.0999999996</v>
      </c>
      <c r="F17" s="9">
        <f t="shared" si="7"/>
        <v>9416575.0999999996</v>
      </c>
      <c r="G17" s="9">
        <f t="shared" si="7"/>
        <v>9518652.7399999984</v>
      </c>
      <c r="H17" s="9">
        <f t="shared" si="7"/>
        <v>9518652.7399999984</v>
      </c>
      <c r="I17" s="9">
        <f t="shared" si="7"/>
        <v>9447420.7400000002</v>
      </c>
      <c r="J17" s="9">
        <f t="shared" si="7"/>
        <v>9507926.459999999</v>
      </c>
      <c r="K17" s="9">
        <f t="shared" si="7"/>
        <v>9507961</v>
      </c>
      <c r="L17" s="9">
        <f t="shared" si="7"/>
        <v>9466155</v>
      </c>
      <c r="M17" s="9">
        <f t="shared" si="7"/>
        <v>9466155</v>
      </c>
      <c r="N17" s="9">
        <f t="shared" si="7"/>
        <v>9388004</v>
      </c>
      <c r="O17" s="9">
        <f t="shared" si="7"/>
        <v>8602236.6992307678</v>
      </c>
      <c r="R17" s="10">
        <f t="shared" si="4"/>
        <v>685272.18871135055</v>
      </c>
      <c r="S17" s="10">
        <f t="shared" si="2"/>
        <v>1634696.4309549655</v>
      </c>
      <c r="T17" s="10">
        <f t="shared" si="2"/>
        <v>684656.51054386236</v>
      </c>
      <c r="U17" s="10">
        <f t="shared" si="2"/>
        <v>8612.0315791680805</v>
      </c>
      <c r="V17" s="10">
        <f t="shared" si="2"/>
        <v>1608.2260011358069</v>
      </c>
      <c r="W17" s="10">
        <f t="shared" si="2"/>
        <v>5587391.3114402853</v>
      </c>
      <c r="Z17" s="11">
        <f t="shared" si="5"/>
        <v>747868.05730260804</v>
      </c>
      <c r="AA17" s="11">
        <f t="shared" si="3"/>
        <v>1784017.0143148077</v>
      </c>
      <c r="AB17" s="11">
        <f t="shared" si="3"/>
        <v>747196.14029995119</v>
      </c>
      <c r="AC17" s="11">
        <f t="shared" si="3"/>
        <v>9398.6935886786305</v>
      </c>
      <c r="AD17" s="11">
        <f t="shared" si="3"/>
        <v>1755.1286554248225</v>
      </c>
      <c r="AE17" s="11">
        <f t="shared" si="3"/>
        <v>6097768.9658385292</v>
      </c>
    </row>
    <row r="18" spans="1:31" x14ac:dyDescent="0.2">
      <c r="A18" t="s">
        <v>27</v>
      </c>
      <c r="B18" s="12">
        <v>424942.53</v>
      </c>
      <c r="C18" s="12">
        <v>424942.53</v>
      </c>
      <c r="D18" s="12">
        <v>424942.53</v>
      </c>
      <c r="E18" s="12">
        <v>4025196.54</v>
      </c>
      <c r="F18" s="12">
        <v>4026654.54</v>
      </c>
      <c r="G18" s="12">
        <v>4032654.54</v>
      </c>
      <c r="H18" s="12">
        <v>4032654.54</v>
      </c>
      <c r="I18" s="12">
        <v>4032654.54</v>
      </c>
      <c r="J18" s="12">
        <v>4032654.54</v>
      </c>
      <c r="K18" s="12">
        <v>4032654.54</v>
      </c>
      <c r="L18" s="12">
        <v>4032654.54</v>
      </c>
      <c r="M18" s="12">
        <v>4032654.54</v>
      </c>
      <c r="N18" s="12">
        <v>4032654.54</v>
      </c>
      <c r="O18" s="12">
        <f t="shared" si="6"/>
        <v>3199070.3838461535</v>
      </c>
      <c r="R18" s="10">
        <f t="shared" si="4"/>
        <v>254844.645692666</v>
      </c>
      <c r="S18" s="10">
        <f t="shared" si="2"/>
        <v>607924.32499732007</v>
      </c>
      <c r="T18" s="10">
        <f t="shared" si="2"/>
        <v>254615.68224275677</v>
      </c>
      <c r="U18" s="10">
        <f t="shared" si="2"/>
        <v>3202.7129841856195</v>
      </c>
      <c r="V18" s="10">
        <f t="shared" si="2"/>
        <v>598.08028430849311</v>
      </c>
      <c r="W18" s="10">
        <f t="shared" si="2"/>
        <v>2077884.9376449164</v>
      </c>
      <c r="Z18" s="11">
        <f t="shared" si="5"/>
        <v>321249.70511328522</v>
      </c>
      <c r="AA18" s="11">
        <f t="shared" si="3"/>
        <v>766331.6198218338</v>
      </c>
      <c r="AB18" s="11">
        <f t="shared" si="3"/>
        <v>320961.0804864458</v>
      </c>
      <c r="AC18" s="11">
        <f t="shared" si="3"/>
        <v>4037.2462954269913</v>
      </c>
      <c r="AD18" s="11">
        <f t="shared" si="3"/>
        <v>753.92251010790005</v>
      </c>
      <c r="AE18" s="11">
        <f t="shared" si="3"/>
        <v>2619320.9657729003</v>
      </c>
    </row>
    <row r="19" spans="1:31" x14ac:dyDescent="0.2">
      <c r="A19" t="s">
        <v>17</v>
      </c>
      <c r="B19" s="12">
        <v>3918483.52</v>
      </c>
      <c r="C19" s="12">
        <v>3918483.52</v>
      </c>
      <c r="D19" s="12">
        <v>3918483.52</v>
      </c>
      <c r="E19" s="12">
        <v>3918483.52</v>
      </c>
      <c r="F19" s="12">
        <v>3918483.52</v>
      </c>
      <c r="G19" s="12">
        <v>3918483.52</v>
      </c>
      <c r="H19" s="12">
        <v>3918483.52</v>
      </c>
      <c r="I19" s="12">
        <v>3918483.52</v>
      </c>
      <c r="J19" s="12">
        <v>3918483.52</v>
      </c>
      <c r="K19" s="12">
        <v>3918483.52</v>
      </c>
      <c r="L19" s="12">
        <v>3918483.52</v>
      </c>
      <c r="M19" s="12">
        <v>3918483.52</v>
      </c>
      <c r="N19" s="12">
        <v>3918483.52</v>
      </c>
      <c r="O19" s="12">
        <f t="shared" si="6"/>
        <v>3918483.5200000009</v>
      </c>
      <c r="R19" s="10">
        <f t="shared" si="4"/>
        <v>312154.60258375324</v>
      </c>
      <c r="S19" s="10">
        <f t="shared" si="2"/>
        <v>744635.52316255728</v>
      </c>
      <c r="T19" s="10">
        <f t="shared" si="2"/>
        <v>311874.14939032489</v>
      </c>
      <c r="U19" s="10">
        <f t="shared" si="2"/>
        <v>3922.9452753499982</v>
      </c>
      <c r="V19" s="10">
        <f t="shared" si="2"/>
        <v>732.5777355614598</v>
      </c>
      <c r="W19" s="10">
        <f t="shared" si="2"/>
        <v>2545163.7218524539</v>
      </c>
      <c r="Z19" s="11">
        <f t="shared" si="5"/>
        <v>312154.60258375318</v>
      </c>
      <c r="AA19" s="11">
        <f t="shared" si="3"/>
        <v>744635.52316255704</v>
      </c>
      <c r="AB19" s="11">
        <f t="shared" si="3"/>
        <v>311874.14939032483</v>
      </c>
      <c r="AC19" s="11">
        <f t="shared" si="3"/>
        <v>3922.9452753499972</v>
      </c>
      <c r="AD19" s="11">
        <f t="shared" si="3"/>
        <v>732.57773556145969</v>
      </c>
      <c r="AE19" s="11">
        <f t="shared" si="3"/>
        <v>2545163.7218524534</v>
      </c>
    </row>
    <row r="20" spans="1:31" x14ac:dyDescent="0.2">
      <c r="A20" t="s">
        <v>19</v>
      </c>
      <c r="B20" s="12">
        <v>5656.13</v>
      </c>
      <c r="C20" s="12">
        <v>5656.13</v>
      </c>
      <c r="D20" s="12">
        <v>5656.13</v>
      </c>
      <c r="E20" s="12">
        <v>5656.13</v>
      </c>
      <c r="F20" s="12">
        <v>5656.13</v>
      </c>
      <c r="G20" s="12">
        <v>5656.13</v>
      </c>
      <c r="H20" s="12">
        <v>5656.13</v>
      </c>
      <c r="I20" s="12">
        <v>5656.13</v>
      </c>
      <c r="J20" s="12">
        <v>5656.13</v>
      </c>
      <c r="K20" s="12">
        <v>5656.13</v>
      </c>
      <c r="L20" s="12">
        <v>5656.13</v>
      </c>
      <c r="M20" s="12">
        <v>5656.13</v>
      </c>
      <c r="N20" s="12">
        <v>5656.13</v>
      </c>
      <c r="O20" s="12">
        <f t="shared" si="6"/>
        <v>5656.1299999999992</v>
      </c>
      <c r="R20" s="10">
        <f t="shared" si="4"/>
        <v>450.57915984601198</v>
      </c>
      <c r="S20" s="10">
        <f t="shared" si="2"/>
        <v>1074.8431887306836</v>
      </c>
      <c r="T20" s="10">
        <f t="shared" si="2"/>
        <v>450.1743400444613</v>
      </c>
      <c r="U20" s="10">
        <f t="shared" si="2"/>
        <v>5.66257031502467</v>
      </c>
      <c r="V20" s="10">
        <f t="shared" si="2"/>
        <v>1.0574383907173452</v>
      </c>
      <c r="W20" s="10">
        <f t="shared" si="2"/>
        <v>3673.8133026731002</v>
      </c>
      <c r="Z20" s="11">
        <f t="shared" si="5"/>
        <v>450.57915984601203</v>
      </c>
      <c r="AA20" s="11">
        <f t="shared" si="3"/>
        <v>1074.8431887306838</v>
      </c>
      <c r="AB20" s="11">
        <f t="shared" si="3"/>
        <v>450.17434004446136</v>
      </c>
      <c r="AC20" s="11">
        <f t="shared" si="3"/>
        <v>5.6625703150246709</v>
      </c>
      <c r="AD20" s="11">
        <f t="shared" si="3"/>
        <v>1.0574383907173455</v>
      </c>
      <c r="AE20" s="11">
        <f t="shared" si="3"/>
        <v>3673.8133026731007</v>
      </c>
    </row>
    <row r="21" spans="1:31" x14ac:dyDescent="0.2">
      <c r="A21" t="s">
        <v>28</v>
      </c>
      <c r="B21" s="12">
        <v>888890.85</v>
      </c>
      <c r="C21" s="12">
        <v>888890.85</v>
      </c>
      <c r="D21" s="12">
        <v>942478.85</v>
      </c>
      <c r="E21" s="12">
        <v>996130.87</v>
      </c>
      <c r="F21" s="12">
        <v>996130.87</v>
      </c>
      <c r="G21" s="12">
        <v>1092208.5099999998</v>
      </c>
      <c r="H21" s="12">
        <v>1092208.5099999998</v>
      </c>
      <c r="I21" s="12">
        <v>1020976.5100000001</v>
      </c>
      <c r="J21" s="12">
        <v>1081482.2300000002</v>
      </c>
      <c r="K21" s="12">
        <v>1081516.77</v>
      </c>
      <c r="L21" s="12">
        <v>1039710.7700000001</v>
      </c>
      <c r="M21" s="12">
        <v>1039710.7700000001</v>
      </c>
      <c r="N21" s="12">
        <v>961559.77000000014</v>
      </c>
      <c r="O21" s="12">
        <f t="shared" si="6"/>
        <v>1009376.6253846152</v>
      </c>
      <c r="R21" s="10">
        <f t="shared" si="4"/>
        <v>80409.055632385163</v>
      </c>
      <c r="S21" s="10">
        <f t="shared" si="2"/>
        <v>191813.41140649465</v>
      </c>
      <c r="T21" s="10">
        <f t="shared" si="2"/>
        <v>80336.812659685093</v>
      </c>
      <c r="U21" s="10">
        <f t="shared" si="2"/>
        <v>1010.5259454048438</v>
      </c>
      <c r="V21" s="10">
        <f t="shared" si="2"/>
        <v>188.70740141658911</v>
      </c>
      <c r="W21" s="10">
        <f t="shared" si="2"/>
        <v>655618.11233922874</v>
      </c>
      <c r="Z21" s="11">
        <f t="shared" si="5"/>
        <v>76599.864803023374</v>
      </c>
      <c r="AA21" s="11">
        <f t="shared" si="3"/>
        <v>182726.69994182294</v>
      </c>
      <c r="AB21" s="11">
        <f t="shared" si="3"/>
        <v>76531.044172084818</v>
      </c>
      <c r="AC21" s="11">
        <f t="shared" si="3"/>
        <v>962.65464367402274</v>
      </c>
      <c r="AD21" s="11">
        <f t="shared" si="3"/>
        <v>179.76782990619751</v>
      </c>
      <c r="AE21" s="11">
        <f t="shared" si="3"/>
        <v>624559.7386094887</v>
      </c>
    </row>
    <row r="22" spans="1:31" x14ac:dyDescent="0.2">
      <c r="A22" t="s">
        <v>25</v>
      </c>
      <c r="B22" s="12">
        <v>469650.04</v>
      </c>
      <c r="C22" s="12">
        <v>469650.04</v>
      </c>
      <c r="D22" s="12">
        <v>469650.04</v>
      </c>
      <c r="E22" s="12">
        <v>469650.04</v>
      </c>
      <c r="F22" s="12">
        <v>469650.04</v>
      </c>
      <c r="G22" s="12">
        <v>469650.04</v>
      </c>
      <c r="H22" s="12">
        <v>469650.04</v>
      </c>
      <c r="I22" s="12">
        <v>469650.04</v>
      </c>
      <c r="J22" s="12">
        <v>469650.04</v>
      </c>
      <c r="K22" s="12">
        <v>469650.04</v>
      </c>
      <c r="L22" s="12">
        <v>469650.04</v>
      </c>
      <c r="M22" s="12">
        <v>469650.04</v>
      </c>
      <c r="N22" s="12">
        <v>469650.04</v>
      </c>
      <c r="O22" s="12">
        <f t="shared" si="6"/>
        <v>469650.04</v>
      </c>
      <c r="R22" s="10">
        <f t="shared" si="4"/>
        <v>37413.305642700208</v>
      </c>
      <c r="S22" s="10">
        <f t="shared" si="4"/>
        <v>89248.328199863361</v>
      </c>
      <c r="T22" s="10">
        <f t="shared" si="4"/>
        <v>37379.691911051348</v>
      </c>
      <c r="U22" s="10">
        <f t="shared" si="4"/>
        <v>470.18480391259556</v>
      </c>
      <c r="V22" s="10">
        <f t="shared" si="4"/>
        <v>87.803141458547955</v>
      </c>
      <c r="W22" s="10">
        <f t="shared" si="4"/>
        <v>305050.7263010139</v>
      </c>
      <c r="Z22" s="11">
        <f t="shared" si="5"/>
        <v>37413.305642700208</v>
      </c>
      <c r="AA22" s="11">
        <f t="shared" si="5"/>
        <v>89248.328199863361</v>
      </c>
      <c r="AB22" s="11">
        <f t="shared" si="5"/>
        <v>37379.691911051348</v>
      </c>
      <c r="AC22" s="11">
        <f t="shared" si="5"/>
        <v>470.18480391259556</v>
      </c>
      <c r="AD22" s="11">
        <f t="shared" si="5"/>
        <v>87.803141458547955</v>
      </c>
      <c r="AE22" s="11">
        <f t="shared" si="5"/>
        <v>305050.7263010139</v>
      </c>
    </row>
    <row r="23" spans="1:31" x14ac:dyDescent="0.2">
      <c r="A23" s="8" t="s">
        <v>29</v>
      </c>
      <c r="B23" s="9">
        <f>B17+B6</f>
        <v>20097399.310000002</v>
      </c>
      <c r="C23" s="9">
        <f t="shared" ref="C23:O23" si="8">C17+C6</f>
        <v>20107495.230000004</v>
      </c>
      <c r="D23" s="9">
        <f t="shared" si="8"/>
        <v>19978297.700000003</v>
      </c>
      <c r="E23" s="9">
        <f t="shared" si="8"/>
        <v>23747027.410000004</v>
      </c>
      <c r="F23" s="9">
        <f t="shared" si="8"/>
        <v>23819022.850000001</v>
      </c>
      <c r="G23" s="9">
        <f t="shared" si="8"/>
        <v>24007645.869999997</v>
      </c>
      <c r="H23" s="9">
        <f t="shared" si="8"/>
        <v>24117747.07</v>
      </c>
      <c r="I23" s="9">
        <f t="shared" si="8"/>
        <v>24173659.580000002</v>
      </c>
      <c r="J23" s="9">
        <f t="shared" si="8"/>
        <v>24442805.32</v>
      </c>
      <c r="K23" s="9">
        <f t="shared" si="8"/>
        <v>24541576.440000005</v>
      </c>
      <c r="L23" s="9">
        <f t="shared" si="8"/>
        <v>24792806.670000002</v>
      </c>
      <c r="M23" s="9">
        <f t="shared" si="8"/>
        <v>24789327.600000001</v>
      </c>
      <c r="N23" s="9">
        <f t="shared" si="8"/>
        <v>24780411.289999999</v>
      </c>
      <c r="O23" s="9">
        <f t="shared" si="8"/>
        <v>23338094.026153848</v>
      </c>
      <c r="R23" s="10">
        <f t="shared" si="4"/>
        <v>1859161.4405453256</v>
      </c>
      <c r="S23" s="10">
        <f t="shared" si="4"/>
        <v>4434974.3379249983</v>
      </c>
      <c r="T23" s="10">
        <f t="shared" si="4"/>
        <v>1857491.0895116262</v>
      </c>
      <c r="U23" s="10">
        <f t="shared" si="4"/>
        <v>23364.66779259907</v>
      </c>
      <c r="V23" s="10">
        <f t="shared" si="4"/>
        <v>4363.159366815511</v>
      </c>
      <c r="W23" s="10">
        <f t="shared" si="4"/>
        <v>15158739.331012482</v>
      </c>
      <c r="Z23" s="11">
        <f t="shared" si="5"/>
        <v>1974059.4540236576</v>
      </c>
      <c r="AA23" s="11">
        <f t="shared" si="5"/>
        <v>4709060.1328119114</v>
      </c>
      <c r="AB23" s="11">
        <f t="shared" si="5"/>
        <v>1972285.8736461271</v>
      </c>
      <c r="AC23" s="11">
        <f t="shared" si="5"/>
        <v>24808.627341460717</v>
      </c>
      <c r="AD23" s="11">
        <f t="shared" si="5"/>
        <v>4632.8069255500732</v>
      </c>
      <c r="AE23" s="11">
        <f t="shared" si="5"/>
        <v>16095564.395251291</v>
      </c>
    </row>
    <row r="24" spans="1:31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31" ht="15.75" x14ac:dyDescent="0.25">
      <c r="A25" s="1" t="s">
        <v>30</v>
      </c>
    </row>
    <row r="26" spans="1:31" x14ac:dyDescent="0.2">
      <c r="A26" s="8" t="s">
        <v>15</v>
      </c>
      <c r="B26" s="9">
        <f>SUM(B27:B36)</f>
        <v>4264123.080000001</v>
      </c>
      <c r="C26" s="9">
        <f t="shared" ref="C26:O26" si="9">SUM(C27:C36)</f>
        <v>4442648.1999999983</v>
      </c>
      <c r="D26" s="9">
        <f t="shared" si="9"/>
        <v>4383745.53</v>
      </c>
      <c r="E26" s="9">
        <f t="shared" si="9"/>
        <v>4472407.8600000013</v>
      </c>
      <c r="F26" s="9">
        <f t="shared" si="9"/>
        <v>4598536.57</v>
      </c>
      <c r="G26" s="9">
        <f t="shared" si="9"/>
        <v>4768382.1899999995</v>
      </c>
      <c r="H26" s="9">
        <f t="shared" si="9"/>
        <v>4924031.08</v>
      </c>
      <c r="I26" s="9">
        <f t="shared" si="9"/>
        <v>5111202.5599999996</v>
      </c>
      <c r="J26" s="9">
        <f t="shared" si="9"/>
        <v>5298179.1899999995</v>
      </c>
      <c r="K26" s="9">
        <f t="shared" si="9"/>
        <v>5363657.2799999993</v>
      </c>
      <c r="L26" s="9">
        <f t="shared" si="9"/>
        <v>5553518.8499999996</v>
      </c>
      <c r="M26" s="9">
        <f t="shared" si="9"/>
        <v>5679412.879999999</v>
      </c>
      <c r="N26" s="9">
        <f t="shared" si="9"/>
        <v>5841590.54</v>
      </c>
      <c r="O26" s="9">
        <f t="shared" si="9"/>
        <v>4977033.5238461532</v>
      </c>
    </row>
    <row r="27" spans="1:31" x14ac:dyDescent="0.2">
      <c r="A27" t="s">
        <v>16</v>
      </c>
      <c r="B27" s="12">
        <v>5966.29</v>
      </c>
      <c r="C27" s="12">
        <v>5966.29</v>
      </c>
      <c r="D27" s="12">
        <v>5966.29</v>
      </c>
      <c r="E27" s="12">
        <v>5966.29</v>
      </c>
      <c r="F27" s="12">
        <v>5966.29</v>
      </c>
      <c r="G27" s="12">
        <v>5966.29</v>
      </c>
      <c r="H27" s="12">
        <v>5966.29</v>
      </c>
      <c r="I27" s="12">
        <v>5966.29</v>
      </c>
      <c r="J27" s="12">
        <v>5966.29</v>
      </c>
      <c r="K27" s="12">
        <v>5966.29</v>
      </c>
      <c r="L27" s="12">
        <v>5966.29</v>
      </c>
      <c r="M27" s="12">
        <v>5966.29</v>
      </c>
      <c r="N27" s="12">
        <v>5966.29</v>
      </c>
      <c r="O27" s="12">
        <f>SUM(B27:N27)/13</f>
        <v>5966.2899999999991</v>
      </c>
      <c r="R27" s="10">
        <f t="shared" ref="R27:W40" si="10">$O27*R$3</f>
        <v>475.28715492707249</v>
      </c>
      <c r="S27" s="10">
        <f t="shared" si="10"/>
        <v>1133.7833763530878</v>
      </c>
      <c r="T27" s="10">
        <f t="shared" si="10"/>
        <v>474.86013639429592</v>
      </c>
      <c r="U27" s="10">
        <f t="shared" si="10"/>
        <v>5.9730834766578091</v>
      </c>
      <c r="V27" s="10">
        <f t="shared" si="10"/>
        <v>1.1154241674347989</v>
      </c>
      <c r="W27" s="10">
        <f t="shared" si="10"/>
        <v>3875.27082468145</v>
      </c>
      <c r="Z27" s="11">
        <f t="shared" ref="Z27:AE40" si="11">$N27*Z$3</f>
        <v>475.28715492707261</v>
      </c>
      <c r="AA27" s="11">
        <f t="shared" si="11"/>
        <v>1133.7833763530878</v>
      </c>
      <c r="AB27" s="11">
        <f t="shared" si="11"/>
        <v>474.86013639429598</v>
      </c>
      <c r="AC27" s="11">
        <f t="shared" si="11"/>
        <v>5.97308347665781</v>
      </c>
      <c r="AD27" s="11">
        <f t="shared" si="11"/>
        <v>1.1154241674347991</v>
      </c>
      <c r="AE27" s="11">
        <f t="shared" si="11"/>
        <v>3875.2708246814504</v>
      </c>
    </row>
    <row r="28" spans="1:31" x14ac:dyDescent="0.2">
      <c r="A28" t="s">
        <v>17</v>
      </c>
      <c r="B28" s="12">
        <v>1084808.5500000003</v>
      </c>
      <c r="C28" s="12">
        <v>1107567.3599999996</v>
      </c>
      <c r="D28" s="12">
        <v>979732.93000000017</v>
      </c>
      <c r="E28" s="12">
        <v>1001902.41</v>
      </c>
      <c r="F28" s="12">
        <v>1024071.9100000004</v>
      </c>
      <c r="G28" s="12">
        <v>1046241.3600000002</v>
      </c>
      <c r="H28" s="12">
        <v>1068410.8700000001</v>
      </c>
      <c r="I28" s="12">
        <v>1090580.3500000001</v>
      </c>
      <c r="J28" s="12">
        <v>1112196.21</v>
      </c>
      <c r="K28" s="12">
        <v>1133812.0700000003</v>
      </c>
      <c r="L28" s="12">
        <v>1155427.9300000006</v>
      </c>
      <c r="M28" s="12">
        <v>1177043.7699999998</v>
      </c>
      <c r="N28" s="12">
        <v>1198659.6400000004</v>
      </c>
      <c r="O28" s="12">
        <f t="shared" ref="O28:O39" si="12">SUM(B28:N28)/13</f>
        <v>1090804.2584615387</v>
      </c>
      <c r="R28" s="10">
        <f t="shared" si="10"/>
        <v>86895.75139433716</v>
      </c>
      <c r="S28" s="10">
        <f t="shared" si="10"/>
        <v>207287.2312775359</v>
      </c>
      <c r="T28" s="10">
        <f t="shared" si="10"/>
        <v>86817.680493661072</v>
      </c>
      <c r="U28" s="10">
        <f t="shared" si="10"/>
        <v>1092.0462955177493</v>
      </c>
      <c r="V28" s="10">
        <f t="shared" si="10"/>
        <v>203.9306557054376</v>
      </c>
      <c r="W28" s="10">
        <f t="shared" si="10"/>
        <v>708507.61834478134</v>
      </c>
      <c r="Z28" s="11">
        <f t="shared" si="11"/>
        <v>95487.73693895356</v>
      </c>
      <c r="AA28" s="11">
        <f t="shared" si="11"/>
        <v>227783.15732848676</v>
      </c>
      <c r="AB28" s="11">
        <f t="shared" si="11"/>
        <v>95401.946626921897</v>
      </c>
      <c r="AC28" s="11">
        <f t="shared" si="11"/>
        <v>1200.0244858732315</v>
      </c>
      <c r="AD28" s="11">
        <f t="shared" si="11"/>
        <v>224.09469385241022</v>
      </c>
      <c r="AE28" s="11">
        <f t="shared" si="11"/>
        <v>778562.67992591241</v>
      </c>
    </row>
    <row r="29" spans="1:31" x14ac:dyDescent="0.2">
      <c r="A29" t="s">
        <v>18</v>
      </c>
      <c r="B29" s="12">
        <v>109178.11</v>
      </c>
      <c r="C29" s="12">
        <v>112727.13</v>
      </c>
      <c r="D29" s="12">
        <v>116276.15</v>
      </c>
      <c r="E29" s="12">
        <v>119825.17</v>
      </c>
      <c r="F29" s="12">
        <v>123374.19</v>
      </c>
      <c r="G29" s="12">
        <v>126923.21</v>
      </c>
      <c r="H29" s="12">
        <v>130472.23</v>
      </c>
      <c r="I29" s="12">
        <v>134021.25</v>
      </c>
      <c r="J29" s="12">
        <v>137570.26999999999</v>
      </c>
      <c r="K29" s="12">
        <v>141119.29</v>
      </c>
      <c r="L29" s="12">
        <v>144668.31</v>
      </c>
      <c r="M29" s="12">
        <v>148217.32999999999</v>
      </c>
      <c r="N29" s="12">
        <v>151766.35</v>
      </c>
      <c r="O29" s="12">
        <f t="shared" si="12"/>
        <v>130472.23000000001</v>
      </c>
      <c r="R29" s="10">
        <f t="shared" si="10"/>
        <v>10393.691053182238</v>
      </c>
      <c r="S29" s="10">
        <f t="shared" si="10"/>
        <v>24793.840971477526</v>
      </c>
      <c r="T29" s="10">
        <f t="shared" si="10"/>
        <v>10384.352911686819</v>
      </c>
      <c r="U29" s="10">
        <f t="shared" si="10"/>
        <v>130.62079134197256</v>
      </c>
      <c r="V29" s="10">
        <f t="shared" si="10"/>
        <v>24.392357481971484</v>
      </c>
      <c r="W29" s="10">
        <f t="shared" si="10"/>
        <v>84745.331914829469</v>
      </c>
      <c r="Z29" s="11">
        <f t="shared" si="11"/>
        <v>12090.025242682861</v>
      </c>
      <c r="AA29" s="11">
        <f t="shared" si="11"/>
        <v>28840.395743382313</v>
      </c>
      <c r="AB29" s="11">
        <f t="shared" si="11"/>
        <v>12079.163041197204</v>
      </c>
      <c r="AC29" s="11">
        <f t="shared" si="11"/>
        <v>151.93915775090821</v>
      </c>
      <c r="AD29" s="11">
        <f t="shared" si="11"/>
        <v>28.373386911023154</v>
      </c>
      <c r="AE29" s="11">
        <f t="shared" si="11"/>
        <v>98576.453428075692</v>
      </c>
    </row>
    <row r="30" spans="1:31" x14ac:dyDescent="0.2">
      <c r="A30" t="s">
        <v>19</v>
      </c>
      <c r="B30" s="12">
        <v>363991.47</v>
      </c>
      <c r="C30" s="12">
        <v>374382.50000000012</v>
      </c>
      <c r="D30" s="12">
        <v>384773.50000000006</v>
      </c>
      <c r="E30" s="12">
        <v>360909.99</v>
      </c>
      <c r="F30" s="12">
        <v>371615.07000000007</v>
      </c>
      <c r="G30" s="12">
        <v>369981.44000000006</v>
      </c>
      <c r="H30" s="12">
        <v>367032.34000000008</v>
      </c>
      <c r="I30" s="12">
        <v>377519.84999999992</v>
      </c>
      <c r="J30" s="12">
        <v>388007.35000000003</v>
      </c>
      <c r="K30" s="12">
        <v>398494.87</v>
      </c>
      <c r="L30" s="12">
        <v>408982.38</v>
      </c>
      <c r="M30" s="12">
        <v>419469.89999999997</v>
      </c>
      <c r="N30" s="12">
        <v>429957.38000000006</v>
      </c>
      <c r="O30" s="12">
        <f t="shared" si="12"/>
        <v>385778.31076923083</v>
      </c>
      <c r="R30" s="10">
        <f t="shared" si="10"/>
        <v>30731.908063148083</v>
      </c>
      <c r="S30" s="10">
        <f t="shared" si="10"/>
        <v>73310.05293201124</v>
      </c>
      <c r="T30" s="10">
        <f t="shared" si="10"/>
        <v>30704.297188007629</v>
      </c>
      <c r="U30" s="10">
        <f t="shared" si="10"/>
        <v>386.21757469191988</v>
      </c>
      <c r="V30" s="10">
        <f t="shared" si="10"/>
        <v>72.122952639608954</v>
      </c>
      <c r="W30" s="10">
        <f t="shared" si="10"/>
        <v>250573.71205873232</v>
      </c>
      <c r="Z30" s="11">
        <f t="shared" si="11"/>
        <v>34251.305229899692</v>
      </c>
      <c r="AA30" s="11">
        <f t="shared" si="11"/>
        <v>81705.470230968946</v>
      </c>
      <c r="AB30" s="11">
        <f t="shared" si="11"/>
        <v>34220.53237615573</v>
      </c>
      <c r="AC30" s="11">
        <f t="shared" si="11"/>
        <v>430.44694812774497</v>
      </c>
      <c r="AD30" s="11">
        <f t="shared" si="11"/>
        <v>80.382424022122223</v>
      </c>
      <c r="AE30" s="11">
        <f t="shared" si="11"/>
        <v>279269.24279082578</v>
      </c>
    </row>
    <row r="31" spans="1:31" x14ac:dyDescent="0.2">
      <c r="A31" t="s">
        <v>20</v>
      </c>
      <c r="B31" s="12">
        <v>1198726.8099999998</v>
      </c>
      <c r="C31" s="12">
        <v>1264562.9299999985</v>
      </c>
      <c r="D31" s="12">
        <v>1303031.1599999999</v>
      </c>
      <c r="E31" s="12">
        <v>1348422.4000000008</v>
      </c>
      <c r="F31" s="12">
        <v>1383397.1599999997</v>
      </c>
      <c r="G31" s="12">
        <v>1448396.9300000002</v>
      </c>
      <c r="H31" s="12">
        <v>1502735.3899999994</v>
      </c>
      <c r="I31" s="12">
        <v>1567480.9099999995</v>
      </c>
      <c r="J31" s="12">
        <v>1629974.97</v>
      </c>
      <c r="K31" s="12">
        <v>1694129.8699999996</v>
      </c>
      <c r="L31" s="12">
        <v>1759259.6599999995</v>
      </c>
      <c r="M31" s="12">
        <v>1819652.1299999997</v>
      </c>
      <c r="N31" s="12">
        <v>1884816.2699999996</v>
      </c>
      <c r="O31" s="12">
        <f t="shared" si="12"/>
        <v>1523429.7376923074</v>
      </c>
      <c r="R31" s="10">
        <f t="shared" si="10"/>
        <v>121359.60299601147</v>
      </c>
      <c r="S31" s="10">
        <f t="shared" si="10"/>
        <v>289499.72455872636</v>
      </c>
      <c r="T31" s="10">
        <f t="shared" si="10"/>
        <v>121250.5682807399</v>
      </c>
      <c r="U31" s="10">
        <f t="shared" si="10"/>
        <v>1525.16438088981</v>
      </c>
      <c r="V31" s="10">
        <f t="shared" si="10"/>
        <v>284.81189261850437</v>
      </c>
      <c r="W31" s="10">
        <f t="shared" si="10"/>
        <v>989509.86558332131</v>
      </c>
      <c r="Z31" s="11">
        <f t="shared" si="11"/>
        <v>150148.4109100558</v>
      </c>
      <c r="AA31" s="11">
        <f t="shared" si="11"/>
        <v>358174.5698592983</v>
      </c>
      <c r="AB31" s="11">
        <f t="shared" si="11"/>
        <v>150013.51108484299</v>
      </c>
      <c r="AC31" s="11">
        <f t="shared" si="11"/>
        <v>1886.9624035829306</v>
      </c>
      <c r="AD31" s="11">
        <f t="shared" si="11"/>
        <v>352.37469494984538</v>
      </c>
      <c r="AE31" s="11">
        <f t="shared" si="11"/>
        <v>1224240.4410472696</v>
      </c>
    </row>
    <row r="32" spans="1:31" x14ac:dyDescent="0.2">
      <c r="A32" t="s">
        <v>21</v>
      </c>
      <c r="B32" s="12">
        <v>311762.18999999994</v>
      </c>
      <c r="C32" s="12">
        <v>318574.70000000007</v>
      </c>
      <c r="D32" s="12">
        <v>265162.27999999997</v>
      </c>
      <c r="E32" s="12">
        <v>264661.89</v>
      </c>
      <c r="F32" s="12">
        <v>251436.98000000004</v>
      </c>
      <c r="G32" s="12">
        <v>256906.24999999997</v>
      </c>
      <c r="H32" s="12">
        <v>258429.03</v>
      </c>
      <c r="I32" s="12">
        <v>265334.85000000003</v>
      </c>
      <c r="J32" s="12">
        <v>272596.31</v>
      </c>
      <c r="K32" s="12">
        <v>206448.59999999995</v>
      </c>
      <c r="L32" s="12">
        <v>217038.00999999998</v>
      </c>
      <c r="M32" s="12">
        <v>218492.61</v>
      </c>
      <c r="N32" s="12">
        <v>231490.42000000004</v>
      </c>
      <c r="O32" s="12">
        <f t="shared" si="12"/>
        <v>256794.93230769227</v>
      </c>
      <c r="R32" s="10">
        <f t="shared" si="10"/>
        <v>20456.822041203704</v>
      </c>
      <c r="S32" s="10">
        <f t="shared" si="10"/>
        <v>48799.140736065121</v>
      </c>
      <c r="T32" s="10">
        <f t="shared" si="10"/>
        <v>20438.442747669782</v>
      </c>
      <c r="U32" s="10">
        <f t="shared" si="10"/>
        <v>257.08733015936832</v>
      </c>
      <c r="V32" s="10">
        <f t="shared" si="10"/>
        <v>48.008942503764189</v>
      </c>
      <c r="W32" s="10">
        <f t="shared" si="10"/>
        <v>166795.43051009052</v>
      </c>
      <c r="Z32" s="11">
        <f t="shared" si="11"/>
        <v>18441.011602632982</v>
      </c>
      <c r="AA32" s="11">
        <f t="shared" si="11"/>
        <v>43990.484870999302</v>
      </c>
      <c r="AB32" s="11">
        <f t="shared" si="11"/>
        <v>18424.443400366537</v>
      </c>
      <c r="AC32" s="11">
        <f t="shared" si="11"/>
        <v>231.75400503605707</v>
      </c>
      <c r="AD32" s="11">
        <f t="shared" si="11"/>
        <v>43.278152586889341</v>
      </c>
      <c r="AE32" s="11">
        <f t="shared" si="11"/>
        <v>150359.44796837826</v>
      </c>
    </row>
    <row r="33" spans="1:31" x14ac:dyDescent="0.2">
      <c r="A33" t="s">
        <v>22</v>
      </c>
      <c r="B33" s="12">
        <v>62150.06</v>
      </c>
      <c r="C33" s="12">
        <v>63746.04</v>
      </c>
      <c r="D33" s="12">
        <v>65342.02</v>
      </c>
      <c r="E33" s="12">
        <v>66938</v>
      </c>
      <c r="F33" s="12">
        <v>68533.98</v>
      </c>
      <c r="G33" s="12">
        <v>70129.960000000006</v>
      </c>
      <c r="H33" s="12">
        <v>71725.94</v>
      </c>
      <c r="I33" s="12">
        <v>73321.919999999998</v>
      </c>
      <c r="J33" s="12">
        <v>74917.899999999994</v>
      </c>
      <c r="K33" s="12">
        <v>76513.88</v>
      </c>
      <c r="L33" s="12">
        <v>78109.86</v>
      </c>
      <c r="M33" s="12">
        <v>79705.84</v>
      </c>
      <c r="N33" s="12">
        <v>81301.820000000007</v>
      </c>
      <c r="O33" s="12">
        <f t="shared" si="12"/>
        <v>71725.94</v>
      </c>
      <c r="R33" s="10">
        <f t="shared" si="10"/>
        <v>5713.8385759106432</v>
      </c>
      <c r="S33" s="10">
        <f t="shared" si="10"/>
        <v>13630.192033122594</v>
      </c>
      <c r="T33" s="10">
        <f t="shared" si="10"/>
        <v>5708.7050162511523</v>
      </c>
      <c r="U33" s="10">
        <f t="shared" si="10"/>
        <v>71.807610267310096</v>
      </c>
      <c r="V33" s="10">
        <f t="shared" si="10"/>
        <v>13.409480080247249</v>
      </c>
      <c r="W33" s="10">
        <f t="shared" si="10"/>
        <v>46587.98728436805</v>
      </c>
      <c r="Z33" s="11">
        <f t="shared" si="11"/>
        <v>6476.6732287892428</v>
      </c>
      <c r="AA33" s="11">
        <f t="shared" si="11"/>
        <v>15449.911416181751</v>
      </c>
      <c r="AB33" s="11">
        <f t="shared" si="11"/>
        <v>6470.8543054904312</v>
      </c>
      <c r="AC33" s="11">
        <f t="shared" si="11"/>
        <v>81.394393779753841</v>
      </c>
      <c r="AD33" s="11">
        <f t="shared" si="11"/>
        <v>15.199732980534622</v>
      </c>
      <c r="AE33" s="11">
        <f t="shared" si="11"/>
        <v>52807.786922778294</v>
      </c>
    </row>
    <row r="34" spans="1:31" x14ac:dyDescent="0.2">
      <c r="A34" t="s">
        <v>23</v>
      </c>
      <c r="B34" s="12">
        <v>467973.24999999994</v>
      </c>
      <c r="C34" s="12">
        <v>515339.49999999994</v>
      </c>
      <c r="D34" s="12">
        <v>563464.06999999995</v>
      </c>
      <c r="E34" s="12">
        <v>612287.91000000027</v>
      </c>
      <c r="F34" s="12">
        <v>659222.98</v>
      </c>
      <c r="G34" s="12">
        <v>713294.13</v>
      </c>
      <c r="H34" s="12">
        <v>769091.71999999986</v>
      </c>
      <c r="I34" s="12">
        <v>827185.26000000024</v>
      </c>
      <c r="J34" s="12">
        <v>887533.42</v>
      </c>
      <c r="K34" s="12">
        <v>898131.30999999982</v>
      </c>
      <c r="L34" s="12">
        <v>955400.69999999972</v>
      </c>
      <c r="M34" s="12">
        <v>962574.65000000014</v>
      </c>
      <c r="N34" s="12">
        <v>989717.41</v>
      </c>
      <c r="O34" s="12">
        <f t="shared" si="12"/>
        <v>755478.17769230774</v>
      </c>
      <c r="R34" s="10">
        <f t="shared" si="10"/>
        <v>60182.973620938028</v>
      </c>
      <c r="S34" s="10">
        <f t="shared" si="10"/>
        <v>143564.69415081444</v>
      </c>
      <c r="T34" s="10">
        <f t="shared" si="10"/>
        <v>60128.902634951271</v>
      </c>
      <c r="U34" s="10">
        <f t="shared" si="10"/>
        <v>756.33839792391529</v>
      </c>
      <c r="V34" s="10">
        <f t="shared" si="10"/>
        <v>141.23996945632908</v>
      </c>
      <c r="W34" s="10">
        <f t="shared" si="10"/>
        <v>490704.02891822369</v>
      </c>
      <c r="Z34" s="11">
        <f t="shared" si="11"/>
        <v>78842.961368068107</v>
      </c>
      <c r="AA34" s="11">
        <f t="shared" si="11"/>
        <v>188077.54010368811</v>
      </c>
      <c r="AB34" s="11">
        <f t="shared" si="11"/>
        <v>78772.125442177523</v>
      </c>
      <c r="AC34" s="11">
        <f t="shared" si="11"/>
        <v>990.84434518462297</v>
      </c>
      <c r="AD34" s="11">
        <f t="shared" si="11"/>
        <v>185.03202459903488</v>
      </c>
      <c r="AE34" s="11">
        <f t="shared" si="11"/>
        <v>642848.9067162826</v>
      </c>
    </row>
    <row r="35" spans="1:31" x14ac:dyDescent="0.2">
      <c r="A35" t="s">
        <v>24</v>
      </c>
      <c r="B35" s="12">
        <v>475428.39</v>
      </c>
      <c r="C35" s="12">
        <v>490496.15999999986</v>
      </c>
      <c r="D35" s="12">
        <v>505563.94</v>
      </c>
      <c r="E35" s="12">
        <v>520631.73000000004</v>
      </c>
      <c r="F35" s="12">
        <v>535699.52999999991</v>
      </c>
      <c r="G35" s="12">
        <v>550767.30999999982</v>
      </c>
      <c r="H35" s="12">
        <v>565835.12000000011</v>
      </c>
      <c r="I35" s="12">
        <v>580902.89</v>
      </c>
      <c r="J35" s="12">
        <v>595970.66</v>
      </c>
      <c r="K35" s="12">
        <v>611038.43000000005</v>
      </c>
      <c r="L35" s="12">
        <v>626106.22000000009</v>
      </c>
      <c r="M35" s="12">
        <v>641174.01</v>
      </c>
      <c r="N35" s="12">
        <v>656241.77999999991</v>
      </c>
      <c r="O35" s="12">
        <f t="shared" si="12"/>
        <v>565835.09</v>
      </c>
      <c r="R35" s="10">
        <f t="shared" si="10"/>
        <v>45075.608139061973</v>
      </c>
      <c r="S35" s="10">
        <f t="shared" si="10"/>
        <v>107526.52298149324</v>
      </c>
      <c r="T35" s="10">
        <f t="shared" si="10"/>
        <v>45035.110263510272</v>
      </c>
      <c r="U35" s="10">
        <f t="shared" si="10"/>
        <v>566.47937438377699</v>
      </c>
      <c r="V35" s="10">
        <f t="shared" si="10"/>
        <v>105.78535977444017</v>
      </c>
      <c r="W35" s="10">
        <f t="shared" si="10"/>
        <v>367525.58388177626</v>
      </c>
      <c r="Z35" s="11">
        <f t="shared" si="11"/>
        <v>52277.594377825728</v>
      </c>
      <c r="AA35" s="11">
        <f t="shared" si="11"/>
        <v>124706.64701721843</v>
      </c>
      <c r="AB35" s="11">
        <f t="shared" si="11"/>
        <v>52230.625926402427</v>
      </c>
      <c r="AC35" s="11">
        <f t="shared" si="11"/>
        <v>656.98900536355245</v>
      </c>
      <c r="AD35" s="11">
        <f t="shared" si="11"/>
        <v>122.68728826329772</v>
      </c>
      <c r="AE35" s="11">
        <f t="shared" si="11"/>
        <v>426247.23638492642</v>
      </c>
    </row>
    <row r="36" spans="1:31" x14ac:dyDescent="0.2">
      <c r="A36" t="s">
        <v>25</v>
      </c>
      <c r="B36" s="12">
        <v>184137.96000000002</v>
      </c>
      <c r="C36" s="12">
        <v>189285.59</v>
      </c>
      <c r="D36" s="12">
        <v>194433.19</v>
      </c>
      <c r="E36" s="12">
        <v>170862.07</v>
      </c>
      <c r="F36" s="12">
        <v>175218.48</v>
      </c>
      <c r="G36" s="12">
        <v>179775.31</v>
      </c>
      <c r="H36" s="12">
        <v>184332.15</v>
      </c>
      <c r="I36" s="12">
        <v>188888.98999999996</v>
      </c>
      <c r="J36" s="12">
        <v>193445.81000000003</v>
      </c>
      <c r="K36" s="12">
        <v>198002.67</v>
      </c>
      <c r="L36" s="12">
        <v>202559.49</v>
      </c>
      <c r="M36" s="12">
        <v>207116.35</v>
      </c>
      <c r="N36" s="12">
        <v>211673.18000000002</v>
      </c>
      <c r="O36" s="12">
        <f t="shared" si="12"/>
        <v>190748.55692307695</v>
      </c>
      <c r="R36" s="10">
        <f t="shared" si="10"/>
        <v>15195.429475673156</v>
      </c>
      <c r="S36" s="10">
        <f t="shared" si="10"/>
        <v>36248.24520811515</v>
      </c>
      <c r="T36" s="10">
        <f t="shared" si="10"/>
        <v>15181.777244737927</v>
      </c>
      <c r="U36" s="10">
        <f t="shared" si="10"/>
        <v>190.96575150613742</v>
      </c>
      <c r="V36" s="10">
        <f t="shared" si="10"/>
        <v>35.661282018693775</v>
      </c>
      <c r="W36" s="10">
        <f t="shared" si="10"/>
        <v>123896.47796102587</v>
      </c>
      <c r="Z36" s="11">
        <f t="shared" si="11"/>
        <v>16862.328766547744</v>
      </c>
      <c r="AA36" s="11">
        <f t="shared" si="11"/>
        <v>40224.583904536143</v>
      </c>
      <c r="AB36" s="11">
        <f t="shared" si="11"/>
        <v>16847.178921208048</v>
      </c>
      <c r="AC36" s="11">
        <f t="shared" si="11"/>
        <v>211.91420026676789</v>
      </c>
      <c r="AD36" s="11">
        <f t="shared" si="11"/>
        <v>39.573232372173727</v>
      </c>
      <c r="AE36" s="11">
        <f t="shared" si="11"/>
        <v>137487.60097506913</v>
      </c>
    </row>
    <row r="37" spans="1:31" x14ac:dyDescent="0.2">
      <c r="A37" s="8" t="s">
        <v>26</v>
      </c>
      <c r="B37" s="9">
        <f t="shared" ref="B37:O37" si="13">SUM(B38:B39)</f>
        <v>203388.01</v>
      </c>
      <c r="C37" s="9">
        <f t="shared" si="13"/>
        <v>209120.79</v>
      </c>
      <c r="D37" s="9">
        <f t="shared" si="13"/>
        <v>214853.54999999996</v>
      </c>
      <c r="E37" s="9">
        <f t="shared" si="13"/>
        <v>220586.33</v>
      </c>
      <c r="F37" s="9">
        <f t="shared" si="13"/>
        <v>226319.09</v>
      </c>
      <c r="G37" s="9">
        <f t="shared" si="13"/>
        <v>232051.86</v>
      </c>
      <c r="H37" s="9">
        <f t="shared" si="13"/>
        <v>237784.63</v>
      </c>
      <c r="I37" s="9">
        <f t="shared" si="13"/>
        <v>243517.39</v>
      </c>
      <c r="J37" s="9">
        <f t="shared" si="13"/>
        <v>249250.17</v>
      </c>
      <c r="K37" s="9">
        <f t="shared" si="13"/>
        <v>254982.93</v>
      </c>
      <c r="L37" s="9">
        <f t="shared" si="13"/>
        <v>260715.70999999996</v>
      </c>
      <c r="M37" s="9">
        <f t="shared" si="13"/>
        <v>266448.46000000002</v>
      </c>
      <c r="N37" s="9">
        <f t="shared" si="13"/>
        <v>272181.23</v>
      </c>
      <c r="O37" s="9">
        <f t="shared" si="13"/>
        <v>237784.62692307692</v>
      </c>
      <c r="R37" s="10">
        <f t="shared" si="10"/>
        <v>18942.421306316759</v>
      </c>
      <c r="S37" s="10">
        <f t="shared" si="10"/>
        <v>45186.582810709086</v>
      </c>
      <c r="T37" s="10">
        <f t="shared" si="10"/>
        <v>18925.402615890125</v>
      </c>
      <c r="U37" s="10">
        <f t="shared" si="10"/>
        <v>238.05537881622797</v>
      </c>
      <c r="V37" s="10">
        <f t="shared" si="10"/>
        <v>44.454882265942054</v>
      </c>
      <c r="W37" s="10">
        <f t="shared" si="10"/>
        <v>154447.70992907876</v>
      </c>
      <c r="Z37" s="11">
        <f t="shared" si="11"/>
        <v>21682.526734578973</v>
      </c>
      <c r="AA37" s="11">
        <f t="shared" si="11"/>
        <v>51723.022838202021</v>
      </c>
      <c r="AB37" s="11">
        <f t="shared" si="11"/>
        <v>21663.046214945509</v>
      </c>
      <c r="AC37" s="11">
        <f t="shared" si="11"/>
        <v>272.49114735780512</v>
      </c>
      <c r="AD37" s="11">
        <f t="shared" si="11"/>
        <v>50.885478557718372</v>
      </c>
      <c r="AE37" s="11">
        <f t="shared" si="11"/>
        <v>176789.25758635794</v>
      </c>
    </row>
    <row r="38" spans="1:31" x14ac:dyDescent="0.2">
      <c r="A38" t="s">
        <v>19</v>
      </c>
      <c r="B38" s="12">
        <v>5057.0599999999995</v>
      </c>
      <c r="C38" s="12">
        <v>5106.5400000000009</v>
      </c>
      <c r="D38" s="12">
        <v>5156.0200000000004</v>
      </c>
      <c r="E38" s="12">
        <v>5205.5</v>
      </c>
      <c r="F38" s="12">
        <v>5254.98</v>
      </c>
      <c r="G38" s="12">
        <v>5304.46</v>
      </c>
      <c r="H38" s="12">
        <v>5353.94</v>
      </c>
      <c r="I38" s="12">
        <v>5403.42</v>
      </c>
      <c r="J38" s="12">
        <v>5452.9000000000005</v>
      </c>
      <c r="K38" s="12">
        <v>5502.38</v>
      </c>
      <c r="L38" s="12">
        <v>5551.86</v>
      </c>
      <c r="M38" s="12">
        <v>5601.34</v>
      </c>
      <c r="N38" s="12">
        <v>5650.81</v>
      </c>
      <c r="O38" s="12">
        <f t="shared" si="12"/>
        <v>5353.9392307692306</v>
      </c>
      <c r="R38" s="10">
        <f t="shared" si="10"/>
        <v>426.50601037575228</v>
      </c>
      <c r="S38" s="10">
        <f t="shared" si="10"/>
        <v>1017.4174064369637</v>
      </c>
      <c r="T38" s="10">
        <f t="shared" si="10"/>
        <v>426.12281893267823</v>
      </c>
      <c r="U38" s="10">
        <f t="shared" si="10"/>
        <v>5.3600354582726819</v>
      </c>
      <c r="V38" s="10">
        <f t="shared" si="10"/>
        <v>1.0009424967571603</v>
      </c>
      <c r="W38" s="10">
        <f t="shared" si="10"/>
        <v>3477.532017068806</v>
      </c>
      <c r="Z38" s="11">
        <f t="shared" si="11"/>
        <v>450.15535750582876</v>
      </c>
      <c r="AA38" s="11">
        <f t="shared" si="11"/>
        <v>1073.8322208491027</v>
      </c>
      <c r="AB38" s="11">
        <f t="shared" si="11"/>
        <v>449.75091846662696</v>
      </c>
      <c r="AC38" s="11">
        <f t="shared" si="11"/>
        <v>5.6572442574418478</v>
      </c>
      <c r="AD38" s="11">
        <f t="shared" si="11"/>
        <v>1.0564437933091146</v>
      </c>
      <c r="AE38" s="11">
        <f t="shared" si="11"/>
        <v>3670.3578151276906</v>
      </c>
    </row>
    <row r="39" spans="1:31" x14ac:dyDescent="0.2">
      <c r="A39" t="s">
        <v>25</v>
      </c>
      <c r="B39" s="12">
        <v>198330.95</v>
      </c>
      <c r="C39" s="12">
        <v>204014.25</v>
      </c>
      <c r="D39" s="12">
        <v>209697.52999999997</v>
      </c>
      <c r="E39" s="12">
        <v>215380.83</v>
      </c>
      <c r="F39" s="12">
        <v>221064.11</v>
      </c>
      <c r="G39" s="12">
        <v>226747.4</v>
      </c>
      <c r="H39" s="12">
        <v>232430.69</v>
      </c>
      <c r="I39" s="12">
        <v>238113.97</v>
      </c>
      <c r="J39" s="12">
        <v>243797.27000000002</v>
      </c>
      <c r="K39" s="12">
        <v>249480.55</v>
      </c>
      <c r="L39" s="12">
        <v>255163.84999999998</v>
      </c>
      <c r="M39" s="12">
        <v>260847.12000000002</v>
      </c>
      <c r="N39" s="12">
        <v>266530.42</v>
      </c>
      <c r="O39" s="12">
        <f t="shared" si="12"/>
        <v>232430.68769230769</v>
      </c>
      <c r="R39" s="10">
        <f t="shared" si="10"/>
        <v>18515.915295941006</v>
      </c>
      <c r="S39" s="10">
        <f t="shared" si="10"/>
        <v>44169.16540427212</v>
      </c>
      <c r="T39" s="10">
        <f t="shared" si="10"/>
        <v>18499.279796957446</v>
      </c>
      <c r="U39" s="10">
        <f t="shared" si="10"/>
        <v>232.69534335795527</v>
      </c>
      <c r="V39" s="10">
        <f t="shared" si="10"/>
        <v>43.453939769184892</v>
      </c>
      <c r="W39" s="10">
        <f t="shared" si="10"/>
        <v>150970.17791200997</v>
      </c>
      <c r="Z39" s="11">
        <f t="shared" si="11"/>
        <v>21232.371377073141</v>
      </c>
      <c r="AA39" s="11">
        <f t="shared" si="11"/>
        <v>50649.190617352921</v>
      </c>
      <c r="AB39" s="11">
        <f t="shared" si="11"/>
        <v>21213.295296478882</v>
      </c>
      <c r="AC39" s="11">
        <f t="shared" si="11"/>
        <v>266.83390310036327</v>
      </c>
      <c r="AD39" s="11">
        <f t="shared" si="11"/>
        <v>49.829034764409258</v>
      </c>
      <c r="AE39" s="11">
        <f t="shared" si="11"/>
        <v>173118.89977123027</v>
      </c>
    </row>
    <row r="40" spans="1:31" x14ac:dyDescent="0.2">
      <c r="A40" s="8" t="s">
        <v>29</v>
      </c>
      <c r="B40" s="9">
        <f t="shared" ref="B40:O40" si="14">B37+B26</f>
        <v>4467511.0900000008</v>
      </c>
      <c r="C40" s="9">
        <f t="shared" si="14"/>
        <v>4651768.9899999984</v>
      </c>
      <c r="D40" s="9">
        <f t="shared" si="14"/>
        <v>4598599.08</v>
      </c>
      <c r="E40" s="9">
        <f t="shared" si="14"/>
        <v>4692994.1900000013</v>
      </c>
      <c r="F40" s="9">
        <f t="shared" si="14"/>
        <v>4824855.66</v>
      </c>
      <c r="G40" s="9">
        <f t="shared" si="14"/>
        <v>5000434.05</v>
      </c>
      <c r="H40" s="9">
        <f t="shared" si="14"/>
        <v>5161815.71</v>
      </c>
      <c r="I40" s="9">
        <f t="shared" si="14"/>
        <v>5354719.9499999993</v>
      </c>
      <c r="J40" s="9">
        <f t="shared" si="14"/>
        <v>5547429.3599999994</v>
      </c>
      <c r="K40" s="9">
        <f t="shared" si="14"/>
        <v>5618640.209999999</v>
      </c>
      <c r="L40" s="9">
        <f t="shared" si="14"/>
        <v>5814234.5599999996</v>
      </c>
      <c r="M40" s="9">
        <f t="shared" si="14"/>
        <v>5945861.3399999989</v>
      </c>
      <c r="N40" s="9">
        <f t="shared" si="14"/>
        <v>6113771.7699999996</v>
      </c>
      <c r="O40" s="9">
        <f t="shared" si="14"/>
        <v>5214818.15076923</v>
      </c>
      <c r="R40" s="10">
        <f t="shared" si="10"/>
        <v>415423.33382071019</v>
      </c>
      <c r="S40" s="10">
        <f t="shared" si="10"/>
        <v>990980.01103642362</v>
      </c>
      <c r="T40" s="10">
        <f t="shared" si="10"/>
        <v>415050.09953350021</v>
      </c>
      <c r="U40" s="10">
        <f t="shared" si="10"/>
        <v>5220.755968974845</v>
      </c>
      <c r="V40" s="10">
        <f t="shared" si="10"/>
        <v>974.93319871237361</v>
      </c>
      <c r="W40" s="10">
        <f t="shared" si="10"/>
        <v>3387169.0172109087</v>
      </c>
      <c r="Z40" s="11">
        <f t="shared" si="11"/>
        <v>487035.86155496171</v>
      </c>
      <c r="AA40" s="11">
        <f t="shared" si="11"/>
        <v>1161809.566689315</v>
      </c>
      <c r="AB40" s="11">
        <f t="shared" si="11"/>
        <v>486598.28747610259</v>
      </c>
      <c r="AC40" s="11">
        <f t="shared" si="11"/>
        <v>6120.7331758000319</v>
      </c>
      <c r="AD40" s="11">
        <f t="shared" si="11"/>
        <v>1142.9965332624843</v>
      </c>
      <c r="AE40" s="11">
        <f t="shared" si="11"/>
        <v>3971064.3245705576</v>
      </c>
    </row>
    <row r="42" spans="1:31" ht="15.75" x14ac:dyDescent="0.25">
      <c r="A42" s="1" t="s">
        <v>31</v>
      </c>
      <c r="O42" s="14" t="s">
        <v>32</v>
      </c>
    </row>
    <row r="43" spans="1:31" x14ac:dyDescent="0.2">
      <c r="A43" s="8" t="s">
        <v>15</v>
      </c>
      <c r="B43" s="9"/>
      <c r="C43" s="9">
        <f t="shared" ref="C43:O43" si="15">SUM(C44:C53)</f>
        <v>178525.11999999997</v>
      </c>
      <c r="D43" s="9">
        <f t="shared" si="15"/>
        <v>177549.57999999996</v>
      </c>
      <c r="E43" s="9">
        <f t="shared" si="15"/>
        <v>176533.65</v>
      </c>
      <c r="F43" s="9">
        <f t="shared" si="15"/>
        <v>179378.47999999995</v>
      </c>
      <c r="G43" s="9">
        <f t="shared" si="15"/>
        <v>182073.93</v>
      </c>
      <c r="H43" s="9">
        <f t="shared" si="15"/>
        <v>183893.32999999996</v>
      </c>
      <c r="I43" s="9">
        <f t="shared" si="15"/>
        <v>187171.47999999995</v>
      </c>
      <c r="J43" s="9">
        <f t="shared" si="15"/>
        <v>186976.63</v>
      </c>
      <c r="K43" s="9">
        <f t="shared" si="15"/>
        <v>190375.07999999993</v>
      </c>
      <c r="L43" s="9">
        <f t="shared" si="15"/>
        <v>194534.86000000004</v>
      </c>
      <c r="M43" s="9">
        <f t="shared" si="15"/>
        <v>199636.56</v>
      </c>
      <c r="N43" s="9">
        <f t="shared" si="15"/>
        <v>199933.55999999994</v>
      </c>
      <c r="O43" s="9">
        <f t="shared" si="15"/>
        <v>2236582.2599999998</v>
      </c>
      <c r="Z43" s="11">
        <f>$O43*Z$3</f>
        <v>178170.82627826708</v>
      </c>
      <c r="AA43" s="11">
        <f t="shared" ref="AA43:AE58" si="16">$O43*AA$3</f>
        <v>425021.20852895512</v>
      </c>
      <c r="AB43" s="11">
        <f t="shared" si="16"/>
        <v>178010.74990331725</v>
      </c>
      <c r="AC43" s="11">
        <f t="shared" si="16"/>
        <v>2239.1289296014747</v>
      </c>
      <c r="AD43" s="11">
        <f t="shared" si="16"/>
        <v>418.13889456595996</v>
      </c>
      <c r="AE43" s="11">
        <f t="shared" si="16"/>
        <v>1452722.2074652929</v>
      </c>
    </row>
    <row r="44" spans="1:31" x14ac:dyDescent="0.2">
      <c r="A44" t="s">
        <v>16</v>
      </c>
      <c r="B44" s="13"/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f>SUM(C44:N44)</f>
        <v>0</v>
      </c>
      <c r="P44" s="13"/>
      <c r="Q44" s="13"/>
      <c r="R44" s="10"/>
      <c r="S44" s="10"/>
      <c r="T44" s="10"/>
      <c r="U44" s="10"/>
      <c r="V44" s="10"/>
      <c r="W44" s="10"/>
      <c r="Z44" s="11">
        <f t="shared" ref="Z44:Z58" si="17">$O44*Z$3</f>
        <v>0</v>
      </c>
      <c r="AA44" s="11">
        <f t="shared" si="16"/>
        <v>0</v>
      </c>
      <c r="AB44" s="11">
        <f t="shared" si="16"/>
        <v>0</v>
      </c>
      <c r="AC44" s="11">
        <f t="shared" si="16"/>
        <v>0</v>
      </c>
      <c r="AD44" s="11">
        <f t="shared" si="16"/>
        <v>0</v>
      </c>
      <c r="AE44" s="11">
        <f t="shared" si="16"/>
        <v>0</v>
      </c>
    </row>
    <row r="45" spans="1:31" x14ac:dyDescent="0.2">
      <c r="A45" t="s">
        <v>17</v>
      </c>
      <c r="B45" s="13"/>
      <c r="C45" s="13">
        <v>22758.81</v>
      </c>
      <c r="D45" s="13">
        <v>22758.82</v>
      </c>
      <c r="E45" s="13">
        <v>22169.480000000007</v>
      </c>
      <c r="F45" s="13">
        <v>22169.500000000004</v>
      </c>
      <c r="G45" s="13">
        <v>22169.450000000008</v>
      </c>
      <c r="H45" s="13">
        <v>22169.510000000006</v>
      </c>
      <c r="I45" s="13">
        <v>22169.480000000007</v>
      </c>
      <c r="J45" s="13">
        <v>21615.860000000004</v>
      </c>
      <c r="K45" s="13">
        <v>21615.860000000004</v>
      </c>
      <c r="L45" s="13">
        <v>21615.860000000004</v>
      </c>
      <c r="M45" s="13">
        <v>21615.840000000004</v>
      </c>
      <c r="N45" s="13">
        <v>21615.870000000003</v>
      </c>
      <c r="O45" s="13">
        <f t="shared" ref="O45:O56" si="18">SUM(C45:N45)</f>
        <v>264444.34000000008</v>
      </c>
      <c r="P45" s="13"/>
      <c r="Q45" s="13"/>
      <c r="R45" s="13"/>
      <c r="Z45" s="11">
        <f t="shared" si="17"/>
        <v>21066.189875981137</v>
      </c>
      <c r="AA45" s="11">
        <f t="shared" si="16"/>
        <v>50252.76958757687</v>
      </c>
      <c r="AB45" s="11">
        <f t="shared" si="16"/>
        <v>21047.263100033626</v>
      </c>
      <c r="AC45" s="11">
        <f t="shared" si="16"/>
        <v>264.74544779916505</v>
      </c>
      <c r="AD45" s="11">
        <f t="shared" si="16"/>
        <v>49.439032929566793</v>
      </c>
      <c r="AE45" s="11">
        <f t="shared" si="16"/>
        <v>171763.93295567972</v>
      </c>
    </row>
    <row r="46" spans="1:31" x14ac:dyDescent="0.2">
      <c r="A46" t="s">
        <v>18</v>
      </c>
      <c r="B46" s="13"/>
      <c r="C46" s="13">
        <v>3549.02</v>
      </c>
      <c r="D46" s="13">
        <v>3549.02</v>
      </c>
      <c r="E46" s="13">
        <v>3549.02</v>
      </c>
      <c r="F46" s="13">
        <v>3549.02</v>
      </c>
      <c r="G46" s="13">
        <v>3549.02</v>
      </c>
      <c r="H46" s="13">
        <v>3549.02</v>
      </c>
      <c r="I46" s="13">
        <v>3549.02</v>
      </c>
      <c r="J46" s="13">
        <v>3549.02</v>
      </c>
      <c r="K46" s="13">
        <v>3549.02</v>
      </c>
      <c r="L46" s="13">
        <v>3549.02</v>
      </c>
      <c r="M46" s="13">
        <v>3549.02</v>
      </c>
      <c r="N46" s="13">
        <v>3549.02</v>
      </c>
      <c r="O46" s="13">
        <f t="shared" si="18"/>
        <v>42588.239999999991</v>
      </c>
      <c r="P46" s="13"/>
      <c r="Q46" s="13"/>
      <c r="R46" s="13"/>
      <c r="Z46" s="11">
        <f t="shared" si="17"/>
        <v>3392.6683790012462</v>
      </c>
      <c r="AA46" s="11">
        <f t="shared" si="16"/>
        <v>8093.1095438095736</v>
      </c>
      <c r="AB46" s="11">
        <f t="shared" si="16"/>
        <v>3389.6202590207663</v>
      </c>
      <c r="AC46" s="11">
        <f t="shared" si="16"/>
        <v>42.63673281787127</v>
      </c>
      <c r="AD46" s="11">
        <f t="shared" si="16"/>
        <v>7.9620588581033438</v>
      </c>
      <c r="AE46" s="11">
        <f t="shared" si="16"/>
        <v>27662.24302649243</v>
      </c>
    </row>
    <row r="47" spans="1:31" x14ac:dyDescent="0.2">
      <c r="A47" t="s">
        <v>19</v>
      </c>
      <c r="B47" s="13"/>
      <c r="C47" s="13">
        <v>10391.029999999999</v>
      </c>
      <c r="D47" s="13">
        <v>10390.999999999996</v>
      </c>
      <c r="E47" s="13">
        <v>9812.9999999999982</v>
      </c>
      <c r="F47" s="13">
        <v>10705.079999999998</v>
      </c>
      <c r="G47" s="13">
        <v>10594.679999999998</v>
      </c>
      <c r="H47" s="13">
        <v>10487.499999999998</v>
      </c>
      <c r="I47" s="13">
        <v>10487.509999999998</v>
      </c>
      <c r="J47" s="13">
        <v>10487.5</v>
      </c>
      <c r="K47" s="13">
        <v>10487.519999999999</v>
      </c>
      <c r="L47" s="13">
        <v>10487.509999999997</v>
      </c>
      <c r="M47" s="13">
        <v>10487.519999999999</v>
      </c>
      <c r="N47" s="13">
        <v>10487.479999999998</v>
      </c>
      <c r="O47" s="13">
        <f t="shared" si="18"/>
        <v>125307.32999999999</v>
      </c>
      <c r="P47" s="13"/>
      <c r="Q47" s="13"/>
      <c r="R47" s="13"/>
      <c r="Z47" s="11">
        <f t="shared" si="17"/>
        <v>9982.2443037813791</v>
      </c>
      <c r="AA47" s="11">
        <f t="shared" si="16"/>
        <v>23812.346984338772</v>
      </c>
      <c r="AB47" s="11">
        <f t="shared" si="16"/>
        <v>9973.2758238377701</v>
      </c>
      <c r="AC47" s="11">
        <f t="shared" si="16"/>
        <v>125.45001036273923</v>
      </c>
      <c r="AD47" s="11">
        <f t="shared" si="16"/>
        <v>23.42675670118744</v>
      </c>
      <c r="AE47" s="11">
        <f t="shared" si="16"/>
        <v>81390.586120978129</v>
      </c>
    </row>
    <row r="48" spans="1:31" x14ac:dyDescent="0.2">
      <c r="A48" t="s">
        <v>20</v>
      </c>
      <c r="B48" s="13"/>
      <c r="C48" s="13">
        <v>65836.12</v>
      </c>
      <c r="D48" s="13">
        <v>65089.529999999955</v>
      </c>
      <c r="E48" s="13">
        <v>65225.27</v>
      </c>
      <c r="F48" s="13">
        <v>64627.369999999966</v>
      </c>
      <c r="G48" s="13">
        <v>64999.76999999999</v>
      </c>
      <c r="H48" s="13">
        <v>64745.45999999997</v>
      </c>
      <c r="I48" s="13">
        <v>64745.51999999996</v>
      </c>
      <c r="J48" s="13">
        <v>62494.06</v>
      </c>
      <c r="K48" s="13">
        <v>64154.899999999958</v>
      </c>
      <c r="L48" s="13">
        <v>65129.789999999994</v>
      </c>
      <c r="M48" s="13">
        <v>65164.829999999987</v>
      </c>
      <c r="N48" s="13">
        <v>65164.139999999978</v>
      </c>
      <c r="O48" s="13">
        <f t="shared" si="18"/>
        <v>777376.75999999978</v>
      </c>
      <c r="P48" s="13"/>
      <c r="Q48" s="13"/>
      <c r="R48" s="13"/>
      <c r="Z48" s="11">
        <f t="shared" si="17"/>
        <v>61927.460543625202</v>
      </c>
      <c r="AA48" s="11">
        <f t="shared" si="16"/>
        <v>147726.11583600927</v>
      </c>
      <c r="AB48" s="11">
        <f t="shared" si="16"/>
        <v>61871.822235150452</v>
      </c>
      <c r="AC48" s="11">
        <f t="shared" si="16"/>
        <v>778.26191490755275</v>
      </c>
      <c r="AD48" s="11">
        <f t="shared" si="16"/>
        <v>145.33400577346416</v>
      </c>
      <c r="AE48" s="11">
        <f t="shared" si="16"/>
        <v>504927.76546453376</v>
      </c>
    </row>
    <row r="49" spans="1:31" x14ac:dyDescent="0.2">
      <c r="A49" t="s">
        <v>21</v>
      </c>
      <c r="B49" s="13"/>
      <c r="C49" s="13">
        <v>6812.51</v>
      </c>
      <c r="D49" s="13">
        <v>5825.2800000000016</v>
      </c>
      <c r="E49" s="13">
        <v>5711.3300000000008</v>
      </c>
      <c r="F49" s="13">
        <v>5373.2500000000009</v>
      </c>
      <c r="G49" s="13">
        <v>5469.27</v>
      </c>
      <c r="H49" s="13">
        <v>5923.6200000000008</v>
      </c>
      <c r="I49" s="13">
        <v>6905.82</v>
      </c>
      <c r="J49" s="13">
        <v>7261.4600000000009</v>
      </c>
      <c r="K49" s="13">
        <v>8669.9000000000015</v>
      </c>
      <c r="L49" s="13">
        <v>10589.410000000002</v>
      </c>
      <c r="M49" s="13">
        <v>12104.600000000002</v>
      </c>
      <c r="N49" s="13">
        <v>12997.810000000001</v>
      </c>
      <c r="O49" s="13">
        <f t="shared" si="18"/>
        <v>93644.260000000009</v>
      </c>
      <c r="P49" s="13"/>
      <c r="Q49" s="13"/>
      <c r="R49" s="13"/>
      <c r="Z49" s="11">
        <f t="shared" si="17"/>
        <v>7459.897844498184</v>
      </c>
      <c r="AA49" s="11">
        <f t="shared" si="16"/>
        <v>17795.364502712142</v>
      </c>
      <c r="AB49" s="11">
        <f t="shared" si="16"/>
        <v>7453.1955496871451</v>
      </c>
      <c r="AC49" s="11">
        <f t="shared" si="16"/>
        <v>93.750887417448368</v>
      </c>
      <c r="AD49" s="11">
        <f t="shared" si="16"/>
        <v>17.507206445805998</v>
      </c>
      <c r="AE49" s="11">
        <f t="shared" si="16"/>
        <v>60824.544009239282</v>
      </c>
    </row>
    <row r="50" spans="1:31" x14ac:dyDescent="0.2">
      <c r="A50" t="s">
        <v>22</v>
      </c>
      <c r="B50" s="13"/>
      <c r="C50" s="13">
        <v>1595.98</v>
      </c>
      <c r="D50" s="13">
        <v>1595.98</v>
      </c>
      <c r="E50" s="13">
        <v>1595.98</v>
      </c>
      <c r="F50" s="13">
        <v>1595.98</v>
      </c>
      <c r="G50" s="13">
        <v>1595.98</v>
      </c>
      <c r="H50" s="13">
        <v>1595.98</v>
      </c>
      <c r="I50" s="13">
        <v>1595.98</v>
      </c>
      <c r="J50" s="13">
        <v>1595.98</v>
      </c>
      <c r="K50" s="13">
        <v>1595.98</v>
      </c>
      <c r="L50" s="13">
        <v>1595.98</v>
      </c>
      <c r="M50" s="13">
        <v>1595.98</v>
      </c>
      <c r="N50" s="13">
        <v>1595.98</v>
      </c>
      <c r="O50" s="13">
        <f t="shared" si="18"/>
        <v>19151.759999999998</v>
      </c>
      <c r="P50" s="13"/>
      <c r="Q50" s="13"/>
      <c r="R50" s="13"/>
      <c r="Z50" s="11">
        <f t="shared" si="17"/>
        <v>1525.6693057571977</v>
      </c>
      <c r="AA50" s="11">
        <f t="shared" si="16"/>
        <v>3639.43876611831</v>
      </c>
      <c r="AB50" s="11">
        <f t="shared" si="16"/>
        <v>1524.2985784785556</v>
      </c>
      <c r="AC50" s="11">
        <f t="shared" si="16"/>
        <v>19.17356702488749</v>
      </c>
      <c r="AD50" s="11">
        <f t="shared" si="16"/>
        <v>3.5805058005747434</v>
      </c>
      <c r="AE50" s="11">
        <f t="shared" si="16"/>
        <v>12439.599276820472</v>
      </c>
    </row>
    <row r="51" spans="1:31" x14ac:dyDescent="0.2">
      <c r="A51" t="s">
        <v>23</v>
      </c>
      <c r="B51" s="13"/>
      <c r="C51" s="13">
        <v>47366.249999999993</v>
      </c>
      <c r="D51" s="13">
        <v>48124.569999999992</v>
      </c>
      <c r="E51" s="13">
        <v>48823.839999999989</v>
      </c>
      <c r="F51" s="13">
        <v>51934.069999999992</v>
      </c>
      <c r="G51" s="13">
        <v>54071.149999999994</v>
      </c>
      <c r="H51" s="13">
        <v>55797.590000000004</v>
      </c>
      <c r="I51" s="13">
        <v>58093.539999999994</v>
      </c>
      <c r="J51" s="13">
        <v>60348.159999999996</v>
      </c>
      <c r="K51" s="13">
        <v>60677.27</v>
      </c>
      <c r="L51" s="13">
        <v>61942.680000000037</v>
      </c>
      <c r="M51" s="13">
        <v>65494.120000000017</v>
      </c>
      <c r="N51" s="13">
        <v>64898.66</v>
      </c>
      <c r="O51" s="13">
        <f t="shared" si="18"/>
        <v>677571.9</v>
      </c>
      <c r="P51" s="13"/>
      <c r="Q51" s="13"/>
      <c r="R51" s="13"/>
      <c r="Z51" s="11">
        <f t="shared" si="17"/>
        <v>53976.796402711057</v>
      </c>
      <c r="AA51" s="11">
        <f t="shared" si="16"/>
        <v>128760.04292516402</v>
      </c>
      <c r="AB51" s="11">
        <f t="shared" si="16"/>
        <v>53928.301314710196</v>
      </c>
      <c r="AC51" s="11">
        <f t="shared" si="16"/>
        <v>678.34341276365024</v>
      </c>
      <c r="AD51" s="11">
        <f t="shared" si="16"/>
        <v>126.67504805075097</v>
      </c>
      <c r="AE51" s="11">
        <f t="shared" si="16"/>
        <v>440101.7408966003</v>
      </c>
    </row>
    <row r="52" spans="1:31" x14ac:dyDescent="0.2">
      <c r="A52" t="s">
        <v>24</v>
      </c>
      <c r="B52" s="13"/>
      <c r="C52" s="13">
        <v>15067.77</v>
      </c>
      <c r="D52" s="13">
        <v>15067.78</v>
      </c>
      <c r="E52" s="13">
        <v>15067.79</v>
      </c>
      <c r="F52" s="13">
        <v>15067.800000000001</v>
      </c>
      <c r="G52" s="13">
        <v>15067.78</v>
      </c>
      <c r="H52" s="13">
        <v>15067.810000000001</v>
      </c>
      <c r="I52" s="13">
        <v>15067.77</v>
      </c>
      <c r="J52" s="13">
        <v>15067.77</v>
      </c>
      <c r="K52" s="13">
        <v>15067.77</v>
      </c>
      <c r="L52" s="13">
        <v>15067.79</v>
      </c>
      <c r="M52" s="13">
        <v>15067.79</v>
      </c>
      <c r="N52" s="13">
        <v>15067.77</v>
      </c>
      <c r="O52" s="13">
        <f t="shared" si="18"/>
        <v>180813.39</v>
      </c>
      <c r="P52" s="13"/>
      <c r="Q52" s="13"/>
      <c r="R52" s="13"/>
      <c r="Z52" s="11">
        <f t="shared" si="17"/>
        <v>14403.973274148459</v>
      </c>
      <c r="AA52" s="11">
        <f t="shared" si="16"/>
        <v>34360.249971765981</v>
      </c>
      <c r="AB52" s="11">
        <f t="shared" si="16"/>
        <v>14391.032121689532</v>
      </c>
      <c r="AC52" s="11">
        <f t="shared" si="16"/>
        <v>181.0192719709375</v>
      </c>
      <c r="AD52" s="11">
        <f t="shared" si="16"/>
        <v>33.803858847259129</v>
      </c>
      <c r="AE52" s="11">
        <f t="shared" si="16"/>
        <v>117443.31150157783</v>
      </c>
    </row>
    <row r="53" spans="1:31" x14ac:dyDescent="0.2">
      <c r="A53" t="s">
        <v>25</v>
      </c>
      <c r="B53" s="13"/>
      <c r="C53" s="13">
        <v>5147.6299999999992</v>
      </c>
      <c r="D53" s="13">
        <v>5147.6000000000004</v>
      </c>
      <c r="E53" s="13">
        <v>4577.9399999999996</v>
      </c>
      <c r="F53" s="13">
        <v>4356.41</v>
      </c>
      <c r="G53" s="13">
        <v>4556.83</v>
      </c>
      <c r="H53" s="13">
        <v>4556.8399999999992</v>
      </c>
      <c r="I53" s="13">
        <v>4556.8399999999992</v>
      </c>
      <c r="J53" s="13">
        <v>4556.8200000000006</v>
      </c>
      <c r="K53" s="13">
        <v>4556.8599999999997</v>
      </c>
      <c r="L53" s="13">
        <v>4556.8200000000006</v>
      </c>
      <c r="M53" s="13">
        <v>4556.8599999999997</v>
      </c>
      <c r="N53" s="13">
        <v>4556.83</v>
      </c>
      <c r="O53" s="13">
        <f t="shared" si="18"/>
        <v>55684.28</v>
      </c>
      <c r="P53" s="13"/>
      <c r="Q53" s="13"/>
      <c r="R53" s="13"/>
      <c r="Z53" s="11">
        <f t="shared" si="17"/>
        <v>4435.9263487632161</v>
      </c>
      <c r="AA53" s="11">
        <f t="shared" si="16"/>
        <v>10581.770411460175</v>
      </c>
      <c r="AB53" s="11">
        <f t="shared" si="16"/>
        <v>4431.9409207092122</v>
      </c>
      <c r="AC53" s="11">
        <f t="shared" si="16"/>
        <v>55.747684537222796</v>
      </c>
      <c r="AD53" s="11">
        <f t="shared" si="16"/>
        <v>10.410421159247411</v>
      </c>
      <c r="AE53" s="11">
        <f t="shared" si="16"/>
        <v>36168.484213370924</v>
      </c>
    </row>
    <row r="54" spans="1:31" x14ac:dyDescent="0.2">
      <c r="A54" s="8" t="s">
        <v>33</v>
      </c>
      <c r="B54" s="15"/>
      <c r="C54" s="9">
        <f t="shared" ref="C54:P54" si="19">SUM(C55:C56)</f>
        <v>5732.78</v>
      </c>
      <c r="D54" s="9">
        <f t="shared" si="19"/>
        <v>5732.7599999999993</v>
      </c>
      <c r="E54" s="9">
        <f t="shared" si="19"/>
        <v>5732.78</v>
      </c>
      <c r="F54" s="9">
        <f t="shared" si="19"/>
        <v>5732.7599999999993</v>
      </c>
      <c r="G54" s="9">
        <f t="shared" si="19"/>
        <v>5732.7699999999995</v>
      </c>
      <c r="H54" s="9">
        <f t="shared" si="19"/>
        <v>5732.7699999999995</v>
      </c>
      <c r="I54" s="9">
        <f t="shared" si="19"/>
        <v>5732.7599999999993</v>
      </c>
      <c r="J54" s="9">
        <f t="shared" si="19"/>
        <v>5732.78</v>
      </c>
      <c r="K54" s="9">
        <f t="shared" si="19"/>
        <v>5732.7599999999993</v>
      </c>
      <c r="L54" s="9">
        <f t="shared" si="19"/>
        <v>5732.78</v>
      </c>
      <c r="M54" s="9">
        <f t="shared" si="19"/>
        <v>5732.7499999999991</v>
      </c>
      <c r="N54" s="9">
        <f t="shared" si="19"/>
        <v>5732.77</v>
      </c>
      <c r="O54" s="9">
        <f t="shared" si="19"/>
        <v>68793.22</v>
      </c>
      <c r="P54" s="9">
        <f t="shared" si="19"/>
        <v>0</v>
      </c>
      <c r="Q54" s="13"/>
      <c r="R54" s="13"/>
      <c r="Z54" s="11">
        <f t="shared" si="17"/>
        <v>5480.2119595380364</v>
      </c>
      <c r="AA54" s="11">
        <f t="shared" si="16"/>
        <v>13072.882686192052</v>
      </c>
      <c r="AB54" s="11">
        <f t="shared" si="16"/>
        <v>5475.2883001333839</v>
      </c>
      <c r="AC54" s="11">
        <f t="shared" si="16"/>
        <v>68.871550945074006</v>
      </c>
      <c r="AD54" s="11">
        <f t="shared" si="16"/>
        <v>12.861195172152037</v>
      </c>
      <c r="AE54" s="11">
        <f t="shared" si="16"/>
        <v>44683.104308019298</v>
      </c>
    </row>
    <row r="55" spans="1:31" x14ac:dyDescent="0.2">
      <c r="A55" t="s">
        <v>19</v>
      </c>
      <c r="B55" s="13"/>
      <c r="C55" s="13">
        <v>49.480000000000004</v>
      </c>
      <c r="D55" s="13">
        <v>49.480000000000004</v>
      </c>
      <c r="E55" s="13">
        <v>49.480000000000004</v>
      </c>
      <c r="F55" s="13">
        <v>49.480000000000004</v>
      </c>
      <c r="G55" s="13">
        <v>49.480000000000004</v>
      </c>
      <c r="H55" s="13">
        <v>49.480000000000004</v>
      </c>
      <c r="I55" s="13">
        <v>49.480000000000004</v>
      </c>
      <c r="J55" s="13">
        <v>49.480000000000004</v>
      </c>
      <c r="K55" s="13">
        <v>49.480000000000004</v>
      </c>
      <c r="L55" s="13">
        <v>49.480000000000004</v>
      </c>
      <c r="M55" s="13">
        <v>49.480000000000004</v>
      </c>
      <c r="N55" s="13">
        <v>49.47</v>
      </c>
      <c r="O55" s="13">
        <f t="shared" si="18"/>
        <v>593.75000000000011</v>
      </c>
      <c r="P55" s="13"/>
      <c r="Q55" s="13"/>
      <c r="R55" s="13"/>
      <c r="Z55" s="11">
        <f t="shared" si="17"/>
        <v>47.29936832402538</v>
      </c>
      <c r="AA55" s="11">
        <f t="shared" si="16"/>
        <v>112.83123678360356</v>
      </c>
      <c r="AB55" s="11">
        <f t="shared" si="16"/>
        <v>47.2568725261617</v>
      </c>
      <c r="AC55" s="11">
        <f t="shared" si="16"/>
        <v>0.59442606951146792</v>
      </c>
      <c r="AD55" s="11">
        <f t="shared" si="16"/>
        <v>0.11100417502575505</v>
      </c>
      <c r="AE55" s="11">
        <f t="shared" si="16"/>
        <v>385.65709212167224</v>
      </c>
    </row>
    <row r="56" spans="1:31" x14ac:dyDescent="0.2">
      <c r="A56" t="s">
        <v>25</v>
      </c>
      <c r="B56" s="13"/>
      <c r="C56" s="13">
        <v>5683.3</v>
      </c>
      <c r="D56" s="13">
        <v>5683.28</v>
      </c>
      <c r="E56" s="13">
        <v>5683.3</v>
      </c>
      <c r="F56" s="13">
        <v>5683.28</v>
      </c>
      <c r="G56" s="13">
        <v>5683.29</v>
      </c>
      <c r="H56" s="13">
        <v>5683.29</v>
      </c>
      <c r="I56" s="13">
        <v>5683.28</v>
      </c>
      <c r="J56" s="13">
        <v>5683.3</v>
      </c>
      <c r="K56" s="13">
        <v>5683.28</v>
      </c>
      <c r="L56" s="13">
        <v>5683.3</v>
      </c>
      <c r="M56" s="13">
        <v>5683.2699999999995</v>
      </c>
      <c r="N56" s="13">
        <v>5683.3</v>
      </c>
      <c r="O56" s="13">
        <f t="shared" si="18"/>
        <v>68199.47</v>
      </c>
      <c r="P56" s="13"/>
      <c r="Q56" s="13"/>
      <c r="R56" s="13"/>
      <c r="Z56" s="11">
        <f t="shared" si="17"/>
        <v>5432.9125912140107</v>
      </c>
      <c r="AA56" s="11">
        <f t="shared" si="16"/>
        <v>12960.051449408447</v>
      </c>
      <c r="AB56" s="11">
        <f t="shared" si="16"/>
        <v>5428.0314276072231</v>
      </c>
      <c r="AC56" s="11">
        <f t="shared" si="16"/>
        <v>68.277124875562549</v>
      </c>
      <c r="AD56" s="11">
        <f t="shared" si="16"/>
        <v>12.750190997126282</v>
      </c>
      <c r="AE56" s="11">
        <f t="shared" si="16"/>
        <v>44297.447215897628</v>
      </c>
    </row>
    <row r="57" spans="1:31" x14ac:dyDescent="0.2">
      <c r="B57" s="9"/>
      <c r="C57" s="9">
        <f t="shared" ref="C57:O57" si="20">C54+C43</f>
        <v>184257.89999999997</v>
      </c>
      <c r="D57" s="9">
        <f t="shared" si="20"/>
        <v>183282.33999999997</v>
      </c>
      <c r="E57" s="9">
        <f t="shared" si="20"/>
        <v>182266.43</v>
      </c>
      <c r="F57" s="9">
        <f t="shared" si="20"/>
        <v>185111.23999999996</v>
      </c>
      <c r="G57" s="9">
        <f t="shared" si="20"/>
        <v>187806.69999999998</v>
      </c>
      <c r="H57" s="9">
        <f t="shared" si="20"/>
        <v>189626.09999999995</v>
      </c>
      <c r="I57" s="9">
        <f t="shared" si="20"/>
        <v>192904.23999999996</v>
      </c>
      <c r="J57" s="9">
        <f t="shared" si="20"/>
        <v>192709.41</v>
      </c>
      <c r="K57" s="9">
        <f t="shared" si="20"/>
        <v>196107.83999999994</v>
      </c>
      <c r="L57" s="9">
        <f t="shared" si="20"/>
        <v>200267.64000000004</v>
      </c>
      <c r="M57" s="9">
        <f t="shared" si="20"/>
        <v>205369.31</v>
      </c>
      <c r="N57" s="9">
        <f t="shared" si="20"/>
        <v>205666.32999999993</v>
      </c>
      <c r="O57" s="9">
        <f t="shared" si="20"/>
        <v>2305375.48</v>
      </c>
      <c r="P57" s="13"/>
      <c r="Q57" s="13"/>
      <c r="R57" s="13"/>
      <c r="Z57" s="11">
        <f t="shared" si="17"/>
        <v>183651.03823780513</v>
      </c>
      <c r="AA57" s="11">
        <f t="shared" si="16"/>
        <v>438094.09121514717</v>
      </c>
      <c r="AB57" s="11">
        <f t="shared" si="16"/>
        <v>183486.03820345065</v>
      </c>
      <c r="AC57" s="11">
        <f t="shared" si="16"/>
        <v>2308.0004805465487</v>
      </c>
      <c r="AD57" s="11">
        <f t="shared" si="16"/>
        <v>431.00008973811202</v>
      </c>
      <c r="AE57" s="11">
        <f t="shared" si="16"/>
        <v>1497405.3117733123</v>
      </c>
    </row>
    <row r="58" spans="1:31" ht="15.75" x14ac:dyDescent="0.25">
      <c r="A58" s="1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Z58" s="11">
        <f t="shared" si="17"/>
        <v>0</v>
      </c>
      <c r="AA58" s="11">
        <f t="shared" si="16"/>
        <v>0</v>
      </c>
      <c r="AB58" s="11">
        <f t="shared" si="16"/>
        <v>0</v>
      </c>
      <c r="AC58" s="11">
        <f t="shared" si="16"/>
        <v>0</v>
      </c>
      <c r="AD58" s="11">
        <f t="shared" si="16"/>
        <v>0</v>
      </c>
      <c r="AE58" s="11">
        <f t="shared" si="16"/>
        <v>0</v>
      </c>
    </row>
    <row r="59" spans="1:31" x14ac:dyDescent="0.2">
      <c r="A59" s="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3"/>
      <c r="Q59" s="13"/>
      <c r="R59" s="13"/>
    </row>
    <row r="60" spans="1:31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31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31" x14ac:dyDescent="0.2">
      <c r="A62" s="21" t="s">
        <v>44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31" x14ac:dyDescent="0.2">
      <c r="A63" s="17" t="s">
        <v>34</v>
      </c>
      <c r="B63" s="18" t="s">
        <v>35</v>
      </c>
      <c r="C63" s="22">
        <f>C45</f>
        <v>22758.81</v>
      </c>
      <c r="D63" s="22">
        <f t="shared" ref="D63:N63" si="21">D45</f>
        <v>22758.82</v>
      </c>
      <c r="E63" s="22">
        <f t="shared" si="21"/>
        <v>22169.480000000007</v>
      </c>
      <c r="F63" s="22">
        <f t="shared" si="21"/>
        <v>22169.500000000004</v>
      </c>
      <c r="G63" s="22">
        <f t="shared" si="21"/>
        <v>22169.450000000008</v>
      </c>
      <c r="H63" s="22">
        <f t="shared" si="21"/>
        <v>22169.510000000006</v>
      </c>
      <c r="I63" s="22">
        <f t="shared" si="21"/>
        <v>22169.480000000007</v>
      </c>
      <c r="J63" s="22">
        <f t="shared" si="21"/>
        <v>21615.860000000004</v>
      </c>
      <c r="K63" s="22">
        <f t="shared" si="21"/>
        <v>21615.860000000004</v>
      </c>
      <c r="L63" s="22">
        <f t="shared" si="21"/>
        <v>21615.860000000004</v>
      </c>
      <c r="M63" s="22">
        <f t="shared" si="21"/>
        <v>21615.840000000004</v>
      </c>
      <c r="N63" s="22">
        <f t="shared" si="21"/>
        <v>21615.870000000003</v>
      </c>
      <c r="O63" s="12">
        <f>SUM(C63:N63)</f>
        <v>264444.34000000008</v>
      </c>
      <c r="P63" s="13"/>
      <c r="Q63" s="13"/>
      <c r="R63" s="13"/>
    </row>
    <row r="64" spans="1:31" x14ac:dyDescent="0.2">
      <c r="A64" s="17">
        <v>3901</v>
      </c>
      <c r="B64" s="18" t="s">
        <v>36</v>
      </c>
      <c r="C64" s="22">
        <f>C46</f>
        <v>3549.02</v>
      </c>
      <c r="D64" s="22">
        <f t="shared" ref="D64:N64" si="22">D46</f>
        <v>3549.02</v>
      </c>
      <c r="E64" s="22">
        <f t="shared" si="22"/>
        <v>3549.02</v>
      </c>
      <c r="F64" s="22">
        <f t="shared" si="22"/>
        <v>3549.02</v>
      </c>
      <c r="G64" s="22">
        <f t="shared" si="22"/>
        <v>3549.02</v>
      </c>
      <c r="H64" s="22">
        <f t="shared" si="22"/>
        <v>3549.02</v>
      </c>
      <c r="I64" s="22">
        <f t="shared" si="22"/>
        <v>3549.02</v>
      </c>
      <c r="J64" s="22">
        <f t="shared" si="22"/>
        <v>3549.02</v>
      </c>
      <c r="K64" s="22">
        <f t="shared" si="22"/>
        <v>3549.02</v>
      </c>
      <c r="L64" s="22">
        <f t="shared" si="22"/>
        <v>3549.02</v>
      </c>
      <c r="M64" s="22">
        <f t="shared" si="22"/>
        <v>3549.02</v>
      </c>
      <c r="N64" s="22">
        <f t="shared" si="22"/>
        <v>3549.02</v>
      </c>
      <c r="O64" s="12">
        <f t="shared" ref="O64:O70" si="23">SUM(C64:N64)</f>
        <v>42588.239999999991</v>
      </c>
      <c r="P64" s="13"/>
      <c r="Q64" s="13"/>
      <c r="R64" s="13"/>
    </row>
    <row r="65" spans="1:18" x14ac:dyDescent="0.2">
      <c r="A65" s="19">
        <v>3910</v>
      </c>
      <c r="B65" s="20" t="s">
        <v>37</v>
      </c>
      <c r="C65" s="22">
        <f>C47+C55</f>
        <v>10440.509999999998</v>
      </c>
      <c r="D65" s="22">
        <f t="shared" ref="D65:N65" si="24">D47+D55</f>
        <v>10440.479999999996</v>
      </c>
      <c r="E65" s="22">
        <f t="shared" si="24"/>
        <v>9862.4799999999977</v>
      </c>
      <c r="F65" s="22">
        <f t="shared" si="24"/>
        <v>10754.559999999998</v>
      </c>
      <c r="G65" s="22">
        <f t="shared" si="24"/>
        <v>10644.159999999998</v>
      </c>
      <c r="H65" s="22">
        <f t="shared" si="24"/>
        <v>10536.979999999998</v>
      </c>
      <c r="I65" s="22">
        <f t="shared" si="24"/>
        <v>10536.989999999998</v>
      </c>
      <c r="J65" s="22">
        <f t="shared" si="24"/>
        <v>10536.98</v>
      </c>
      <c r="K65" s="22">
        <f t="shared" si="24"/>
        <v>10536.999999999998</v>
      </c>
      <c r="L65" s="22">
        <f t="shared" si="24"/>
        <v>10536.989999999996</v>
      </c>
      <c r="M65" s="22">
        <f t="shared" si="24"/>
        <v>10536.999999999998</v>
      </c>
      <c r="N65" s="22">
        <f t="shared" si="24"/>
        <v>10536.949999999997</v>
      </c>
      <c r="O65" s="12">
        <f t="shared" si="23"/>
        <v>125901.07999999996</v>
      </c>
      <c r="P65" s="13"/>
      <c r="Q65" s="13"/>
      <c r="R65" s="13"/>
    </row>
    <row r="66" spans="1:18" x14ac:dyDescent="0.2">
      <c r="A66" s="19">
        <v>3911</v>
      </c>
      <c r="B66" s="18" t="s">
        <v>38</v>
      </c>
      <c r="C66" s="22">
        <f>C48</f>
        <v>65836.12</v>
      </c>
      <c r="D66" s="22">
        <f t="shared" ref="D66:N66" si="25">D48</f>
        <v>65089.529999999955</v>
      </c>
      <c r="E66" s="22">
        <f t="shared" si="25"/>
        <v>65225.27</v>
      </c>
      <c r="F66" s="22">
        <f t="shared" si="25"/>
        <v>64627.369999999966</v>
      </c>
      <c r="G66" s="22">
        <f t="shared" si="25"/>
        <v>64999.76999999999</v>
      </c>
      <c r="H66" s="22">
        <f t="shared" si="25"/>
        <v>64745.45999999997</v>
      </c>
      <c r="I66" s="22">
        <f t="shared" si="25"/>
        <v>64745.51999999996</v>
      </c>
      <c r="J66" s="22">
        <f t="shared" si="25"/>
        <v>62494.06</v>
      </c>
      <c r="K66" s="22">
        <f t="shared" si="25"/>
        <v>64154.899999999958</v>
      </c>
      <c r="L66" s="22">
        <f t="shared" si="25"/>
        <v>65129.789999999994</v>
      </c>
      <c r="M66" s="22">
        <f t="shared" si="25"/>
        <v>65164.829999999987</v>
      </c>
      <c r="N66" s="22">
        <f t="shared" si="25"/>
        <v>65164.139999999978</v>
      </c>
      <c r="O66" s="12">
        <f t="shared" si="23"/>
        <v>777376.75999999978</v>
      </c>
      <c r="P66" s="13"/>
      <c r="Q66" s="13"/>
      <c r="R66" s="13"/>
    </row>
    <row r="67" spans="1:18" x14ac:dyDescent="0.2">
      <c r="A67" s="19">
        <v>3912</v>
      </c>
      <c r="B67" s="20" t="s">
        <v>39</v>
      </c>
      <c r="C67" s="22">
        <f>C49+C52</f>
        <v>21880.28</v>
      </c>
      <c r="D67" s="22">
        <f t="shared" ref="D67:N67" si="26">D49+D52</f>
        <v>20893.060000000001</v>
      </c>
      <c r="E67" s="22">
        <f t="shared" si="26"/>
        <v>20779.120000000003</v>
      </c>
      <c r="F67" s="22">
        <f t="shared" si="26"/>
        <v>20441.050000000003</v>
      </c>
      <c r="G67" s="22">
        <f t="shared" si="26"/>
        <v>20537.050000000003</v>
      </c>
      <c r="H67" s="22">
        <f t="shared" si="26"/>
        <v>20991.43</v>
      </c>
      <c r="I67" s="22">
        <f t="shared" si="26"/>
        <v>21973.59</v>
      </c>
      <c r="J67" s="22">
        <f t="shared" si="26"/>
        <v>22329.230000000003</v>
      </c>
      <c r="K67" s="22">
        <f t="shared" si="26"/>
        <v>23737.670000000002</v>
      </c>
      <c r="L67" s="22">
        <f t="shared" si="26"/>
        <v>25657.200000000004</v>
      </c>
      <c r="M67" s="22">
        <f t="shared" si="26"/>
        <v>27172.390000000003</v>
      </c>
      <c r="N67" s="22">
        <f t="shared" si="26"/>
        <v>28065.58</v>
      </c>
      <c r="O67" s="12">
        <f t="shared" si="23"/>
        <v>274457.65000000008</v>
      </c>
      <c r="P67" s="13"/>
      <c r="Q67" s="13"/>
      <c r="R67" s="13"/>
    </row>
    <row r="68" spans="1:18" x14ac:dyDescent="0.2">
      <c r="A68" s="19">
        <v>3913</v>
      </c>
      <c r="B68" s="20" t="s">
        <v>40</v>
      </c>
      <c r="C68" s="22">
        <f>C50</f>
        <v>1595.98</v>
      </c>
      <c r="D68" s="22">
        <f t="shared" ref="D68:N68" si="27">D50</f>
        <v>1595.98</v>
      </c>
      <c r="E68" s="22">
        <f t="shared" si="27"/>
        <v>1595.98</v>
      </c>
      <c r="F68" s="22">
        <f t="shared" si="27"/>
        <v>1595.98</v>
      </c>
      <c r="G68" s="22">
        <f t="shared" si="27"/>
        <v>1595.98</v>
      </c>
      <c r="H68" s="22">
        <f t="shared" si="27"/>
        <v>1595.98</v>
      </c>
      <c r="I68" s="22">
        <f t="shared" si="27"/>
        <v>1595.98</v>
      </c>
      <c r="J68" s="22">
        <f t="shared" si="27"/>
        <v>1595.98</v>
      </c>
      <c r="K68" s="22">
        <f t="shared" si="27"/>
        <v>1595.98</v>
      </c>
      <c r="L68" s="22">
        <f t="shared" si="27"/>
        <v>1595.98</v>
      </c>
      <c r="M68" s="22">
        <f t="shared" si="27"/>
        <v>1595.98</v>
      </c>
      <c r="N68" s="22">
        <f t="shared" si="27"/>
        <v>1595.98</v>
      </c>
      <c r="O68" s="12">
        <f t="shared" si="23"/>
        <v>19151.759999999998</v>
      </c>
      <c r="P68" s="13"/>
      <c r="Q68" s="13"/>
      <c r="R68" s="13"/>
    </row>
    <row r="69" spans="1:18" x14ac:dyDescent="0.2">
      <c r="A69" s="19">
        <v>3914</v>
      </c>
      <c r="B69" s="20" t="s">
        <v>41</v>
      </c>
      <c r="C69" s="22">
        <f>C51</f>
        <v>47366.249999999993</v>
      </c>
      <c r="D69" s="22">
        <f t="shared" ref="D69:N69" si="28">D51</f>
        <v>48124.569999999992</v>
      </c>
      <c r="E69" s="22">
        <f t="shared" si="28"/>
        <v>48823.839999999989</v>
      </c>
      <c r="F69" s="22">
        <f t="shared" si="28"/>
        <v>51934.069999999992</v>
      </c>
      <c r="G69" s="22">
        <f t="shared" si="28"/>
        <v>54071.149999999994</v>
      </c>
      <c r="H69" s="22">
        <f t="shared" si="28"/>
        <v>55797.590000000004</v>
      </c>
      <c r="I69" s="22">
        <f t="shared" si="28"/>
        <v>58093.539999999994</v>
      </c>
      <c r="J69" s="22">
        <f t="shared" si="28"/>
        <v>60348.159999999996</v>
      </c>
      <c r="K69" s="22">
        <f t="shared" si="28"/>
        <v>60677.27</v>
      </c>
      <c r="L69" s="22">
        <f t="shared" si="28"/>
        <v>61942.680000000037</v>
      </c>
      <c r="M69" s="22">
        <f t="shared" si="28"/>
        <v>65494.120000000017</v>
      </c>
      <c r="N69" s="22">
        <f t="shared" si="28"/>
        <v>64898.66</v>
      </c>
      <c r="O69" s="12">
        <f t="shared" si="23"/>
        <v>677571.9</v>
      </c>
      <c r="P69" s="13"/>
      <c r="Q69" s="13"/>
      <c r="R69" s="13"/>
    </row>
    <row r="70" spans="1:18" s="8" customFormat="1" x14ac:dyDescent="0.2">
      <c r="A70" s="19" t="s">
        <v>42</v>
      </c>
      <c r="B70" s="20" t="s">
        <v>43</v>
      </c>
      <c r="C70" s="23">
        <f>C53+C56</f>
        <v>10830.93</v>
      </c>
      <c r="D70" s="23">
        <f t="shared" ref="D70:N70" si="29">D53+D56</f>
        <v>10830.880000000001</v>
      </c>
      <c r="E70" s="23">
        <f t="shared" si="29"/>
        <v>10261.24</v>
      </c>
      <c r="F70" s="23">
        <f t="shared" si="29"/>
        <v>10039.689999999999</v>
      </c>
      <c r="G70" s="23">
        <f t="shared" si="29"/>
        <v>10240.119999999999</v>
      </c>
      <c r="H70" s="23">
        <f t="shared" si="29"/>
        <v>10240.129999999999</v>
      </c>
      <c r="I70" s="23">
        <f t="shared" si="29"/>
        <v>10240.119999999999</v>
      </c>
      <c r="J70" s="23">
        <f t="shared" si="29"/>
        <v>10240.120000000001</v>
      </c>
      <c r="K70" s="23">
        <f t="shared" si="29"/>
        <v>10240.14</v>
      </c>
      <c r="L70" s="23">
        <f t="shared" si="29"/>
        <v>10240.120000000001</v>
      </c>
      <c r="M70" s="23">
        <f t="shared" si="29"/>
        <v>10240.129999999999</v>
      </c>
      <c r="N70" s="23">
        <f t="shared" si="29"/>
        <v>10240.130000000001</v>
      </c>
      <c r="O70" s="24">
        <f t="shared" si="23"/>
        <v>123883.75</v>
      </c>
      <c r="P70" s="16"/>
      <c r="Q70" s="16"/>
      <c r="R70" s="16"/>
    </row>
    <row r="71" spans="1:18" x14ac:dyDescent="0.2">
      <c r="C71" s="12">
        <f>SUM(C63:C70)</f>
        <v>184257.89999999997</v>
      </c>
      <c r="D71" s="12">
        <f t="shared" ref="D71:O71" si="30">SUM(D63:D70)</f>
        <v>183282.33999999994</v>
      </c>
      <c r="E71" s="12">
        <f t="shared" si="30"/>
        <v>182266.42999999996</v>
      </c>
      <c r="F71" s="12">
        <f t="shared" si="30"/>
        <v>185111.23999999996</v>
      </c>
      <c r="G71" s="12">
        <f t="shared" si="30"/>
        <v>187806.69999999998</v>
      </c>
      <c r="H71" s="12">
        <f t="shared" si="30"/>
        <v>189626.09999999998</v>
      </c>
      <c r="I71" s="12">
        <f t="shared" si="30"/>
        <v>192904.23999999993</v>
      </c>
      <c r="J71" s="12">
        <f t="shared" si="30"/>
        <v>192709.40999999997</v>
      </c>
      <c r="K71" s="12">
        <f t="shared" si="30"/>
        <v>196107.83999999997</v>
      </c>
      <c r="L71" s="12">
        <f t="shared" si="30"/>
        <v>200267.64000000004</v>
      </c>
      <c r="M71" s="12">
        <f t="shared" si="30"/>
        <v>205369.31</v>
      </c>
      <c r="N71" s="12">
        <f t="shared" si="30"/>
        <v>205666.33</v>
      </c>
      <c r="O71" s="12">
        <f t="shared" si="30"/>
        <v>2305375.48</v>
      </c>
    </row>
    <row r="72" spans="1:18" x14ac:dyDescent="0.2">
      <c r="C72" s="13">
        <f>C57-C71</f>
        <v>0</v>
      </c>
      <c r="D72" s="13">
        <f t="shared" ref="D72:O72" si="31">D57-D71</f>
        <v>0</v>
      </c>
      <c r="E72" s="13">
        <f t="shared" si="31"/>
        <v>0</v>
      </c>
      <c r="F72" s="13">
        <f t="shared" si="31"/>
        <v>0</v>
      </c>
      <c r="G72" s="13">
        <f t="shared" si="31"/>
        <v>0</v>
      </c>
      <c r="H72" s="13">
        <f t="shared" si="31"/>
        <v>0</v>
      </c>
      <c r="I72" s="13">
        <f t="shared" si="31"/>
        <v>0</v>
      </c>
      <c r="J72" s="13">
        <f t="shared" si="31"/>
        <v>0</v>
      </c>
      <c r="K72" s="13">
        <f t="shared" si="31"/>
        <v>0</v>
      </c>
      <c r="L72" s="13">
        <f t="shared" si="31"/>
        <v>0</v>
      </c>
      <c r="M72" s="13">
        <f t="shared" si="31"/>
        <v>0</v>
      </c>
      <c r="N72" s="13">
        <f t="shared" si="31"/>
        <v>0</v>
      </c>
      <c r="O72" s="12">
        <f t="shared" si="31"/>
        <v>0</v>
      </c>
    </row>
    <row r="73" spans="1:18" s="8" customFormat="1" x14ac:dyDescent="0.2"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6" spans="1:18" x14ac:dyDescent="0.2">
      <c r="A76" s="25" t="s">
        <v>45</v>
      </c>
      <c r="B76" s="26"/>
      <c r="C76" s="27">
        <f>C71*$S$3</f>
        <v>35014.81556909396</v>
      </c>
      <c r="D76" s="27">
        <f t="shared" ref="D76:N76" si="32">D71*$S$3</f>
        <v>34829.42838365124</v>
      </c>
      <c r="E76" s="27">
        <f t="shared" si="32"/>
        <v>34636.373424896155</v>
      </c>
      <c r="F76" s="27">
        <f t="shared" si="32"/>
        <v>35176.977097678246</v>
      </c>
      <c r="G76" s="27">
        <f t="shared" si="32"/>
        <v>35689.199557468957</v>
      </c>
      <c r="H76" s="27">
        <f t="shared" si="32"/>
        <v>36034.942971707416</v>
      </c>
      <c r="I76" s="27">
        <f t="shared" si="32"/>
        <v>36657.89301894918</v>
      </c>
      <c r="J76" s="27">
        <f t="shared" si="32"/>
        <v>36620.86917075963</v>
      </c>
      <c r="K76" s="27">
        <f t="shared" si="32"/>
        <v>37266.678113955422</v>
      </c>
      <c r="L76" s="27">
        <f t="shared" si="32"/>
        <v>38057.171383466906</v>
      </c>
      <c r="M76" s="27">
        <f t="shared" si="32"/>
        <v>39026.649675276254</v>
      </c>
      <c r="N76" s="27">
        <f t="shared" si="32"/>
        <v>39083.092848243774</v>
      </c>
      <c r="O76" s="28">
        <f>SUM(C76:N76)</f>
        <v>438094.09121514717</v>
      </c>
    </row>
    <row r="77" spans="1:18" x14ac:dyDescent="0.2">
      <c r="A77" s="25" t="s">
        <v>46</v>
      </c>
      <c r="B77" s="26"/>
      <c r="C77" s="27">
        <f>C71*$T$3</f>
        <v>14665.1824711381</v>
      </c>
      <c r="D77" s="27">
        <f t="shared" ref="D77:N77" si="33">D71*$T$3</f>
        <v>14587.537141350102</v>
      </c>
      <c r="E77" s="27">
        <f t="shared" si="33"/>
        <v>14506.680333993383</v>
      </c>
      <c r="F77" s="27">
        <f t="shared" si="33"/>
        <v>14733.100247309005</v>
      </c>
      <c r="G77" s="27">
        <f t="shared" si="33"/>
        <v>14947.633316141626</v>
      </c>
      <c r="H77" s="27">
        <f t="shared" si="33"/>
        <v>15092.440312140106</v>
      </c>
      <c r="I77" s="27">
        <f t="shared" si="33"/>
        <v>15353.349186418691</v>
      </c>
      <c r="J77" s="27">
        <f t="shared" si="33"/>
        <v>15337.842564988341</v>
      </c>
      <c r="K77" s="27">
        <f t="shared" si="33"/>
        <v>15608.32538317627</v>
      </c>
      <c r="L77" s="27">
        <f t="shared" si="33"/>
        <v>15939.406037213039</v>
      </c>
      <c r="M77" s="27">
        <f t="shared" si="33"/>
        <v>16345.450616346583</v>
      </c>
      <c r="N77" s="27">
        <f t="shared" si="33"/>
        <v>16369.090593235374</v>
      </c>
      <c r="O77" s="28">
        <f t="shared" ref="O77:O79" si="34">SUM(C77:N77)</f>
        <v>183486.03820345062</v>
      </c>
    </row>
    <row r="78" spans="1:18" x14ac:dyDescent="0.2">
      <c r="A78" s="25" t="s">
        <v>47</v>
      </c>
      <c r="B78" s="26"/>
      <c r="C78" s="27">
        <f>C71*$U$3</f>
        <v>184.46770403947292</v>
      </c>
      <c r="D78" s="27">
        <f t="shared" ref="D78:N78" si="35">D71*$U$3</f>
        <v>183.49103322452956</v>
      </c>
      <c r="E78" s="27">
        <f t="shared" si="35"/>
        <v>182.47396646532556</v>
      </c>
      <c r="F78" s="27">
        <f t="shared" si="35"/>
        <v>185.32201568942142</v>
      </c>
      <c r="G78" s="27">
        <f t="shared" si="35"/>
        <v>188.02054485712733</v>
      </c>
      <c r="H78" s="27">
        <f t="shared" si="35"/>
        <v>189.84201650490698</v>
      </c>
      <c r="I78" s="27">
        <f t="shared" si="35"/>
        <v>193.12388913734202</v>
      </c>
      <c r="J78" s="27">
        <f t="shared" si="35"/>
        <v>192.92883729545082</v>
      </c>
      <c r="K78" s="27">
        <f t="shared" si="35"/>
        <v>196.33113689529898</v>
      </c>
      <c r="L78" s="27">
        <f t="shared" si="35"/>
        <v>200.49567342406337</v>
      </c>
      <c r="M78" s="27">
        <f t="shared" si="35"/>
        <v>205.60315240687524</v>
      </c>
      <c r="N78" s="27">
        <f t="shared" si="35"/>
        <v>205.90051060673426</v>
      </c>
      <c r="O78" s="28">
        <f t="shared" si="34"/>
        <v>2308.0004805465487</v>
      </c>
    </row>
    <row r="79" spans="1:18" x14ac:dyDescent="0.2">
      <c r="A79" s="25" t="s">
        <v>48</v>
      </c>
      <c r="B79" s="26"/>
      <c r="C79" s="27">
        <f>C71*$V$3</f>
        <v>34.447825147752532</v>
      </c>
      <c r="D79" s="27">
        <f t="shared" ref="D79:N79" si="36">D71*$V$3</f>
        <v>34.265439913246205</v>
      </c>
      <c r="E79" s="27">
        <f t="shared" si="36"/>
        <v>34.075511068698148</v>
      </c>
      <c r="F79" s="27">
        <f t="shared" si="36"/>
        <v>34.607360815485542</v>
      </c>
      <c r="G79" s="27">
        <f t="shared" si="36"/>
        <v>35.111288922626471</v>
      </c>
      <c r="H79" s="27">
        <f t="shared" si="36"/>
        <v>35.451433758065384</v>
      </c>
      <c r="I79" s="27">
        <f t="shared" si="36"/>
        <v>36.064296455023573</v>
      </c>
      <c r="J79" s="27">
        <f t="shared" si="36"/>
        <v>36.02787212926313</v>
      </c>
      <c r="K79" s="27">
        <f t="shared" si="36"/>
        <v>36.66322357100254</v>
      </c>
      <c r="L79" s="27">
        <f t="shared" si="36"/>
        <v>37.440916484302996</v>
      </c>
      <c r="M79" s="27">
        <f t="shared" si="36"/>
        <v>38.394696138372282</v>
      </c>
      <c r="N79" s="27">
        <f t="shared" si="36"/>
        <v>38.450225334273163</v>
      </c>
      <c r="O79" s="28">
        <f t="shared" si="34"/>
        <v>431.00008973811202</v>
      </c>
    </row>
  </sheetData>
  <pageMargins left="0.7" right="0.7" top="0.75" bottom="0.75" header="0.3" footer="0.3"/>
  <pageSetup orientation="portrait" horizontalDpi="90" verticalDpi="90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 A C T I V E ! 1 5 6 7 6 0 2 3 . 1 < / d o c u m e n t i d >  
     < s e n d e r i d > K E A B E T < / s e n d e r i d >  
     < s e n d e r e m a i l > B K E A T I N G @ G U N S T E R . C O M < / s e n d e r e m a i l >  
     < l a s t m o d i f i e d > 2 0 2 2 - 0 5 - 1 3 T 1 7 : 0 5 : 0 9 . 0 0 0 0 0 0 0 - 0 4 : 0 0 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Corporate and Skipack Alloc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2022-02-10T21:47:03Z</dcterms:created>
  <dcterms:modified xsi:type="dcterms:W3CDTF">2022-05-13T21:05:09Z</dcterms:modified>
</cp:coreProperties>
</file>