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MFR Backup\D Schedules\D12\"/>
    </mc:Choice>
  </mc:AlternateContent>
  <bookViews>
    <workbookView xWindow="0" yWindow="0" windowWidth="19200" windowHeight="11460"/>
  </bookViews>
  <sheets>
    <sheet name="D-12 calculations" sheetId="6" r:id="rId1"/>
    <sheet name="D-12" sheetId="1" r:id="rId2"/>
    <sheet name="D-12 FN" sheetId="2" r:id="rId3"/>
    <sheet name="D-12 CF" sheetId="3" r:id="rId4"/>
    <sheet name="D-12 FI" sheetId="4" r:id="rId5"/>
    <sheet name="D-12 FT" sheetId="5" r:id="rId6"/>
  </sheets>
  <externalReferences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I">#REF!</definedName>
    <definedName name="\M">#REF!</definedName>
    <definedName name="\N">#REF!</definedName>
    <definedName name="\P">#REF!</definedName>
    <definedName name="\R">#REF!</definedName>
    <definedName name="\Z">#REF!</definedName>
    <definedName name="_Key1" hidden="1">#REF!</definedName>
    <definedName name="_Order1" hidden="1">255</definedName>
    <definedName name="_Sort" hidden="1">#REF!</definedName>
    <definedName name="_1A_1">#REF!</definedName>
    <definedName name="A10CWIP">#REF!</definedName>
    <definedName name="A11CUSTADV">#REF!</definedName>
    <definedName name="A12JOBSUP">#REF!</definedName>
    <definedName name="A12LPINV">#REF!</definedName>
    <definedName name="_2A12MAT_SUP">#REF!</definedName>
    <definedName name="A13WORKCAP">#REF!</definedName>
    <definedName name="A14ADDRBASE">#REF!</definedName>
    <definedName name="_3A15_NOI">#REF!</definedName>
    <definedName name="A16NOIADJ">#REF!</definedName>
    <definedName name="_4A17A_GEXP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_5A_2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_6A24COST_CAP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_7A_3">#REF!</definedName>
    <definedName name="A30REACQBONDS">#REF!</definedName>
    <definedName name="A31DEFINCTAX">#REF!</definedName>
    <definedName name="_8A32ITC">#REF!</definedName>
    <definedName name="_9A32ITC10">#REF!</definedName>
    <definedName name="_10A32ITC3">#REF!</definedName>
    <definedName name="A33TAXCHECK">#REF!</definedName>
    <definedName name="A3ADJRBASE">#REF!</definedName>
    <definedName name="_11A_4">#REF!</definedName>
    <definedName name="A4PLBAL">#REF!</definedName>
    <definedName name="_12A_5">#REF!</definedName>
    <definedName name="A5BKDEP">#REF!</definedName>
    <definedName name="A5DEPEXP">#REF!</definedName>
    <definedName name="A5PLDEP">#REF!</definedName>
    <definedName name="_13A_6">#REF!</definedName>
    <definedName name="A6DEPRES">#REF!</definedName>
    <definedName name="A7COMPL">#REF!</definedName>
    <definedName name="A8COMRES">#REF!</definedName>
    <definedName name="A9FUTUSE">#REF!</definedName>
    <definedName name="ASST01">#REF!</definedName>
    <definedName name="ASST87">#REF!</definedName>
    <definedName name="_14B_1PG1OF2">#REF!</definedName>
    <definedName name="_15B_1PG2OF2">#REF!</definedName>
    <definedName name="_B2">#REF!</definedName>
    <definedName name="_B3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OVER">#REF!</definedName>
    <definedName name="_16CUS_ACCT_1">#REF!</definedName>
    <definedName name="DIST_MTCE_1">#REF!</definedName>
    <definedName name="DIST_OP_1">#REF!</definedName>
    <definedName name="_17DIST_OPER_2">#REF!</definedName>
    <definedName name="EXEC">#REF!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_18G_A_1">#REF!</definedName>
    <definedName name="INCOME01">#REF!</definedName>
    <definedName name="INCOME87">#REF!</definedName>
    <definedName name="INDEX">#REF!</definedName>
    <definedName name="INT_FY86">#REF!</definedName>
    <definedName name="INTERIM">#REF!</definedName>
    <definedName name="_LIB01">#REF!</definedName>
    <definedName name="_LIB87">#REF!</definedName>
    <definedName name="NOI">#REF!</definedName>
    <definedName name="_19PAGE_1">#REF!</definedName>
    <definedName name="_20PAGE_2">#REF!</definedName>
    <definedName name="_21PAGE_3">#REF!</definedName>
    <definedName name="_22PAGE_4">#REF!</definedName>
    <definedName name="_23PAGE_5">#REF!</definedName>
    <definedName name="_24PAGE_6">#REF!</definedName>
    <definedName name="_25PAGE_7">#REF!</definedName>
    <definedName name="PAGE_5">#REF!</definedName>
    <definedName name="PAGE_6">#REF!</definedName>
    <definedName name="_xlnm.Print_Area" localSheetId="1">'D-12'!$A$1:$G$48</definedName>
    <definedName name="_xlnm.Print_Area">#REF!</definedName>
    <definedName name="PROD_1">#REF!</definedName>
    <definedName name="RATE">#REF!</definedName>
    <definedName name="RATEBASE">#REF!</definedName>
    <definedName name="ROR">#REF!</definedName>
    <definedName name="SALES_1">#REF!</definedName>
    <definedName name="SCHA2">#REF!</definedName>
    <definedName name="SCHA4RC">#REF!</definedName>
    <definedName name="SCHA6RC">#REF!</definedName>
    <definedName name="SCHB12PAGE1">#REF!</definedName>
    <definedName name="SCHB12PAGE2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TAXES">#REF!</definedName>
    <definedName name="TITLE">#REF!</definedName>
    <definedName name="_26TOC_A">#REF!</definedName>
    <definedName name="_27TOC_B">#REF!</definedName>
    <definedName name="_28TOC_B2">#REF!</definedName>
    <definedName name="_29TOC_C1">#REF!</definedName>
    <definedName name="_30TOC_C2">#REF!</definedName>
    <definedName name="_31TOC_D">#REF!</definedName>
    <definedName name="_32TOC_E">#REF!</definedName>
    <definedName name="_33TOC_F">#REF!</definedName>
    <definedName name="_34TOC_G">#REF!</definedName>
    <definedName name="_35TOC_H">#REF!</definedName>
    <definedName name="_36TOC_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6" l="1"/>
  <c r="G22" i="6"/>
  <c r="E22" i="6"/>
  <c r="E20" i="6"/>
  <c r="F20" i="6"/>
  <c r="C20" i="6"/>
  <c r="D22" i="6"/>
  <c r="F22" i="6"/>
  <c r="D20" i="6"/>
  <c r="C22" i="6"/>
  <c r="C16" i="6"/>
  <c r="C13" i="6"/>
  <c r="C11" i="6"/>
  <c r="C14" i="6" s="1"/>
  <c r="G9" i="6"/>
  <c r="G13" i="6" s="1"/>
  <c r="F9" i="6"/>
  <c r="F16" i="6" s="1"/>
  <c r="E9" i="6"/>
  <c r="E11" i="6" s="1"/>
  <c r="D9" i="6"/>
  <c r="D13" i="6" s="1"/>
  <c r="G19" i="5"/>
  <c r="F19" i="5"/>
  <c r="E19" i="5"/>
  <c r="D19" i="5"/>
  <c r="C19" i="5"/>
  <c r="A19" i="5"/>
  <c r="A21" i="5" s="1"/>
  <c r="A23" i="5" s="1"/>
  <c r="A25" i="5" s="1"/>
  <c r="A27" i="5" s="1"/>
  <c r="A29" i="5" s="1"/>
  <c r="A31" i="5" s="1"/>
  <c r="D17" i="5"/>
  <c r="B8" i="5"/>
  <c r="A21" i="4"/>
  <c r="A23" i="4" s="1"/>
  <c r="A25" i="4" s="1"/>
  <c r="A27" i="4" s="1"/>
  <c r="A29" i="4" s="1"/>
  <c r="A31" i="4" s="1"/>
  <c r="G19" i="4"/>
  <c r="F19" i="4"/>
  <c r="E19" i="4"/>
  <c r="D19" i="4"/>
  <c r="C19" i="4"/>
  <c r="A19" i="4"/>
  <c r="D17" i="4"/>
  <c r="B8" i="4"/>
  <c r="A21" i="3"/>
  <c r="A23" i="3" s="1"/>
  <c r="A25" i="3" s="1"/>
  <c r="A27" i="3" s="1"/>
  <c r="A29" i="3" s="1"/>
  <c r="A31" i="3" s="1"/>
  <c r="G19" i="3"/>
  <c r="F19" i="3"/>
  <c r="E19" i="3"/>
  <c r="D19" i="3"/>
  <c r="C19" i="3"/>
  <c r="A19" i="3"/>
  <c r="D17" i="3"/>
  <c r="B8" i="3"/>
  <c r="A21" i="2"/>
  <c r="A23" i="2" s="1"/>
  <c r="A25" i="2" s="1"/>
  <c r="A27" i="2" s="1"/>
  <c r="A29" i="2" s="1"/>
  <c r="A31" i="2" s="1"/>
  <c r="G19" i="2"/>
  <c r="F19" i="2"/>
  <c r="E19" i="2"/>
  <c r="D19" i="2"/>
  <c r="C19" i="2"/>
  <c r="A19" i="2"/>
  <c r="D17" i="2"/>
  <c r="B8" i="2"/>
  <c r="A21" i="1"/>
  <c r="A23" i="1" s="1"/>
  <c r="A25" i="1" s="1"/>
  <c r="A27" i="1" s="1"/>
  <c r="A29" i="1" s="1"/>
  <c r="A31" i="1" s="1"/>
  <c r="G19" i="1"/>
  <c r="F19" i="1"/>
  <c r="E19" i="1"/>
  <c r="D19" i="1"/>
  <c r="C19" i="1"/>
  <c r="A19" i="1"/>
  <c r="D17" i="1"/>
  <c r="B8" i="1"/>
  <c r="E17" i="5" l="1"/>
  <c r="E17" i="4"/>
  <c r="E17" i="3"/>
  <c r="E17" i="2"/>
  <c r="E17" i="1"/>
  <c r="F17" i="4"/>
  <c r="F17" i="3"/>
  <c r="F17" i="2"/>
  <c r="F17" i="5"/>
  <c r="F17" i="1"/>
  <c r="C17" i="5"/>
  <c r="C17" i="4"/>
  <c r="C17" i="3"/>
  <c r="C17" i="2"/>
  <c r="C17" i="1"/>
  <c r="G17" i="5"/>
  <c r="G17" i="4"/>
  <c r="G17" i="3"/>
  <c r="G17" i="2"/>
  <c r="G17" i="1"/>
  <c r="C21" i="5"/>
  <c r="C21" i="4"/>
  <c r="C21" i="3"/>
  <c r="C21" i="2"/>
  <c r="C21" i="1"/>
  <c r="F11" i="6"/>
  <c r="E13" i="6"/>
  <c r="E14" i="6" s="1"/>
  <c r="G16" i="6"/>
  <c r="G11" i="6"/>
  <c r="F13" i="6"/>
  <c r="D16" i="6"/>
  <c r="C17" i="6"/>
  <c r="D11" i="6"/>
  <c r="E16" i="6"/>
  <c r="E17" i="6" s="1"/>
  <c r="E21" i="5" l="1"/>
  <c r="E21" i="4"/>
  <c r="E21" i="3"/>
  <c r="E21" i="2"/>
  <c r="E21" i="1"/>
  <c r="E23" i="5"/>
  <c r="E23" i="4"/>
  <c r="E23" i="3"/>
  <c r="E23" i="2"/>
  <c r="E23" i="1"/>
  <c r="F14" i="6"/>
  <c r="F17" i="6"/>
  <c r="D17" i="6"/>
  <c r="D14" i="6"/>
  <c r="G14" i="6"/>
  <c r="G17" i="6"/>
  <c r="C23" i="5"/>
  <c r="C23" i="4"/>
  <c r="C23" i="3"/>
  <c r="C23" i="2"/>
  <c r="C23" i="1"/>
  <c r="F23" i="5" l="1"/>
  <c r="F23" i="4"/>
  <c r="F23" i="3"/>
  <c r="F23" i="2"/>
  <c r="F23" i="1"/>
  <c r="G23" i="5"/>
  <c r="G23" i="4"/>
  <c r="G23" i="3"/>
  <c r="G23" i="2"/>
  <c r="G23" i="1"/>
  <c r="G21" i="5"/>
  <c r="G21" i="4"/>
  <c r="G21" i="3"/>
  <c r="G21" i="2"/>
  <c r="G21" i="1"/>
  <c r="F21" i="4"/>
  <c r="F21" i="3"/>
  <c r="F21" i="2"/>
  <c r="F21" i="5"/>
  <c r="F21" i="1"/>
  <c r="D21" i="5"/>
  <c r="D21" i="4"/>
  <c r="D21" i="3"/>
  <c r="D21" i="2"/>
  <c r="D21" i="1"/>
  <c r="D23" i="4"/>
  <c r="D23" i="3"/>
  <c r="D23" i="2"/>
  <c r="D23" i="5"/>
  <c r="D23" i="1"/>
</calcChain>
</file>

<file path=xl/sharedStrings.xml><?xml version="1.0" encoding="utf-8"?>
<sst xmlns="http://schemas.openxmlformats.org/spreadsheetml/2006/main" count="273" uniqueCount="91">
  <si>
    <t>Schedule</t>
  </si>
  <si>
    <t>D-12 Consolidated</t>
  </si>
  <si>
    <t xml:space="preserve">         Applicant's Market Data</t>
  </si>
  <si>
    <t>Page 1 of 1</t>
  </si>
  <si>
    <t>Florida Public Service Commission</t>
  </si>
  <si>
    <t>Explanation:</t>
  </si>
  <si>
    <t>Provide information, as specified,</t>
  </si>
  <si>
    <t>Type of Data Shown:</t>
  </si>
  <si>
    <t>for the most recent five year historical</t>
  </si>
  <si>
    <t>Historic Base Year Data 12/31/2021</t>
  </si>
  <si>
    <t xml:space="preserve">Company: </t>
  </si>
  <si>
    <t>Florida Public Utilities Company Consolidated Gas</t>
  </si>
  <si>
    <t xml:space="preserve">market data for the company or </t>
  </si>
  <si>
    <t>Historic Base YR - 1: 12/31/2020</t>
  </si>
  <si>
    <t>consolidated company (if applicant's</t>
  </si>
  <si>
    <t>Historic Base YR - 2: 12/31/2019</t>
  </si>
  <si>
    <t xml:space="preserve">Docket No.: </t>
  </si>
  <si>
    <t>stock is not publicly traded).</t>
  </si>
  <si>
    <t>Historic Base YR - 3: 12/31/2018</t>
  </si>
  <si>
    <t>Historic Base YR - 4 :12/31/2017</t>
  </si>
  <si>
    <t>Witness: M. Napier</t>
  </si>
  <si>
    <t>Line</t>
  </si>
  <si>
    <t>(1)</t>
  </si>
  <si>
    <t>(2)</t>
  </si>
  <si>
    <t>(3)</t>
  </si>
  <si>
    <t>(4)</t>
  </si>
  <si>
    <t>(5)</t>
  </si>
  <si>
    <t>No.</t>
  </si>
  <si>
    <t>Indicators (a)</t>
  </si>
  <si>
    <t>HBY-4</t>
  </si>
  <si>
    <t>HBY-3</t>
  </si>
  <si>
    <t>HBY-2</t>
  </si>
  <si>
    <t>HBY-1</t>
  </si>
  <si>
    <t>Historic Base Year*</t>
  </si>
  <si>
    <t xml:space="preserve"> MARKET/BOOK RATIO</t>
  </si>
  <si>
    <t xml:space="preserve"> AVERAGE PRICE/EARNING RATIO</t>
  </si>
  <si>
    <t xml:space="preserve"> AVERAGE PRE-TAX INTEREST COVERAGE (INCLUDING AFUDC)</t>
  </si>
  <si>
    <t xml:space="preserve"> AVERAGE PRE-TAX INTEREST COVERAGE (EXCLUDING AFUDC)</t>
  </si>
  <si>
    <t xml:space="preserve"> EARNED RETURNS ON AVERAGE BOOK EQUITY</t>
  </si>
  <si>
    <t xml:space="preserve"> DIVIDENDS/SHARE</t>
  </si>
  <si>
    <t xml:space="preserve"> EARNINGS/SHARE (diluted)</t>
  </si>
  <si>
    <t xml:space="preserve"> AVERAGE MARKET VALUE/SHARE</t>
  </si>
  <si>
    <t xml:space="preserve"> </t>
  </si>
  <si>
    <t>*HISTORICAL ONLY</t>
  </si>
  <si>
    <t>(a)</t>
  </si>
  <si>
    <t>These are consolidated company ratios.</t>
  </si>
  <si>
    <t>Supporting Schedules:</t>
  </si>
  <si>
    <t>Recap Schedules:</t>
  </si>
  <si>
    <t>D-12 FPUC</t>
  </si>
  <si>
    <t>Florida Public Utilities Company</t>
  </si>
  <si>
    <t>Indicators</t>
  </si>
  <si>
    <t xml:space="preserve"> MARKET/BOOK RATIO (a)</t>
  </si>
  <si>
    <t xml:space="preserve"> AVERAGE PRICE/EARNING RATIO (a)</t>
  </si>
  <si>
    <t xml:space="preserve"> AVERAGE PRE-TAX INTEREST COVERAGE (INCLUDING AFUDC) (a)</t>
  </si>
  <si>
    <t xml:space="preserve"> AVERAGE PRE-TAX INTEREST COVERAGE (EXCLUDING AFUDC) (a)</t>
  </si>
  <si>
    <t xml:space="preserve"> EARNED RETURNS ON AVERAGE BOOK EQUITY (b)</t>
  </si>
  <si>
    <t xml:space="preserve"> DIVIDENDS/SHARE (a)</t>
  </si>
  <si>
    <t xml:space="preserve"> EARNINGS/SHARE (a)</t>
  </si>
  <si>
    <t xml:space="preserve"> AVERAGE MARKET VALUE/SHARE (a)</t>
  </si>
  <si>
    <t>These are consolidated company ratios</t>
  </si>
  <si>
    <t>(b)</t>
  </si>
  <si>
    <t>These are division specific ratios</t>
  </si>
  <si>
    <t>D-12 CFG</t>
  </si>
  <si>
    <t>Florida Division of Chesapeake Utilities Corporation</t>
  </si>
  <si>
    <t>D-12 Indiantown</t>
  </si>
  <si>
    <t>Florida Public Utilities Company Indiantown Division</t>
  </si>
  <si>
    <t>D-12 Ft. Meade</t>
  </si>
  <si>
    <t>Florida Public Utilities Company Ft. Meade Division</t>
  </si>
  <si>
    <t>line 3</t>
  </si>
  <si>
    <t>Net income from continuing operations</t>
  </si>
  <si>
    <t>Plus: income taxes</t>
  </si>
  <si>
    <t>interest, excluding AFUDC</t>
  </si>
  <si>
    <t>AFUDC</t>
  </si>
  <si>
    <t>Income before int. and taxes</t>
  </si>
  <si>
    <t>Interest expense, with AFUDC</t>
  </si>
  <si>
    <t>Interest coverage ratio - including AFUDC</t>
  </si>
  <si>
    <t>line 4</t>
  </si>
  <si>
    <t>Interest expense, without AFUDC</t>
  </si>
  <si>
    <t>Interest coverage ratio - without AFUDC</t>
  </si>
  <si>
    <t>Book Value/Share ($)</t>
  </si>
  <si>
    <t>Per Form 10-K</t>
  </si>
  <si>
    <t>Market Value/Share ($)</t>
  </si>
  <si>
    <t>Market/Book Ratio (%)</t>
  </si>
  <si>
    <t>Stockholders equity</t>
  </si>
  <si>
    <t>Shares outstanding at year end</t>
  </si>
  <si>
    <t>Chesapeake Utilities consolidated data</t>
  </si>
  <si>
    <t>d</t>
  </si>
  <si>
    <t>b = 12/31 stock price per yahoo finance</t>
  </si>
  <si>
    <t>c = b/a</t>
  </si>
  <si>
    <t>a = d/e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</si>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</sst>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$-409]#,##0"/>
    <numFmt numFmtId="166" formatCode="_(* #,##0_);_(* \(#,##0\);_(* &quot;-&quot;??_);_(@_)"/>
  </numFmts>
  <fonts count="6" x14ac:knownFonts="1"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NumberFormat="1" applyFont="1" applyAlignment="1">
      <alignment horizontal="left"/>
    </xf>
    <xf numFmtId="0" fontId="1" fillId="0" borderId="0" xfId="0" applyNumberFormat="1" applyFont="1"/>
    <xf numFmtId="0" fontId="1" fillId="0" borderId="0" xfId="0" applyNumberFormat="1" applyFont="1" applyAlignment="1">
      <alignment horizontal="left" indent="3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left" indent="2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fill"/>
    </xf>
    <xf numFmtId="0" fontId="1" fillId="0" borderId="1" xfId="0" applyNumberFormat="1" applyFont="1" applyBorder="1" applyAlignment="1">
      <alignment horizontal="left" indent="2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fill"/>
    </xf>
    <xf numFmtId="0" fontId="1" fillId="0" borderId="0" xfId="0" applyNumberFormat="1" applyFont="1" applyBorder="1" applyAlignment="1">
      <alignment horizontal="left" indent="2"/>
    </xf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fill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2" fontId="1" fillId="0" borderId="0" xfId="3" applyNumberFormat="1" applyFont="1" applyAlignment="1"/>
    <xf numFmtId="10" fontId="1" fillId="0" borderId="0" xfId="3" applyNumberFormat="1" applyFont="1" applyAlignment="1"/>
    <xf numFmtId="164" fontId="1" fillId="0" borderId="0" xfId="3" applyNumberFormat="1" applyFont="1" applyAlignment="1"/>
    <xf numFmtId="165" fontId="1" fillId="0" borderId="0" xfId="0" applyNumberFormat="1" applyFont="1" applyAlignment="1"/>
    <xf numFmtId="3" fontId="1" fillId="0" borderId="0" xfId="0" applyNumberFormat="1" applyFont="1"/>
    <xf numFmtId="0" fontId="0" fillId="0" borderId="0" xfId="0" applyNumberFormat="1" applyFont="1" applyFill="1" applyAlignment="1">
      <alignment horizontal="left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left" indent="3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left" indent="2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fill"/>
    </xf>
    <xf numFmtId="0" fontId="1" fillId="0" borderId="1" xfId="0" applyNumberFormat="1" applyFont="1" applyFill="1" applyBorder="1" applyAlignment="1">
      <alignment horizontal="left" indent="2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fill"/>
    </xf>
    <xf numFmtId="0" fontId="1" fillId="0" borderId="0" xfId="0" applyNumberFormat="1" applyFont="1" applyFill="1" applyBorder="1" applyAlignment="1">
      <alignment horizontal="left" indent="2"/>
    </xf>
    <xf numFmtId="0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fill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2" fontId="1" fillId="0" borderId="0" xfId="3" applyNumberFormat="1" applyFont="1" applyFill="1" applyAlignment="1"/>
    <xf numFmtId="10" fontId="1" fillId="0" borderId="0" xfId="3" applyNumberFormat="1" applyFont="1" applyFill="1" applyAlignment="1"/>
    <xf numFmtId="165" fontId="1" fillId="0" borderId="0" xfId="0" applyNumberFormat="1" applyFont="1" applyFill="1" applyAlignment="1"/>
    <xf numFmtId="3" fontId="1" fillId="0" borderId="0" xfId="0" applyNumberFormat="1" applyFont="1" applyFill="1"/>
    <xf numFmtId="164" fontId="1" fillId="0" borderId="0" xfId="3" applyNumberFormat="1" applyFont="1" applyFill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indent="2"/>
    </xf>
    <xf numFmtId="166" fontId="4" fillId="0" borderId="0" xfId="1" applyNumberFormat="1" applyFont="1"/>
    <xf numFmtId="2" fontId="4" fillId="0" borderId="0" xfId="0" applyNumberFormat="1" applyFont="1"/>
    <xf numFmtId="0" fontId="4" fillId="0" borderId="0" xfId="4" applyNumberFormat="1" applyFont="1" applyAlignment="1" applyProtection="1">
      <protection locked="0"/>
    </xf>
    <xf numFmtId="44" fontId="4" fillId="0" borderId="0" xfId="2" applyFont="1" applyAlignment="1" applyProtection="1">
      <protection locked="0"/>
    </xf>
    <xf numFmtId="9" fontId="4" fillId="0" borderId="0" xfId="3" applyFont="1" applyAlignment="1" applyProtection="1">
      <protection locked="0"/>
    </xf>
    <xf numFmtId="3" fontId="4" fillId="0" borderId="0" xfId="0" applyNumberFormat="1" applyFont="1"/>
    <xf numFmtId="0" fontId="4" fillId="0" borderId="0" xfId="0" applyFont="1" applyFill="1"/>
    <xf numFmtId="166" fontId="4" fillId="0" borderId="0" xfId="1" applyNumberFormat="1" applyFont="1" applyFill="1"/>
    <xf numFmtId="166" fontId="4" fillId="0" borderId="2" xfId="1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d-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%2020220067-GU/MFR's/PSC/D%20Schedules%20Cost%20of%20Capi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-1 1of2"/>
      <sheetName val="D-1 1of2 FN"/>
      <sheetName val="D-1 1of2 CF"/>
      <sheetName val="D-1 1of2 FI"/>
      <sheetName val="D-1 1of2 FT"/>
      <sheetName val="D-1 2of2"/>
      <sheetName val="D-1 2of2 FN"/>
      <sheetName val="D-1 2of2 CF"/>
      <sheetName val="D-1 2of2 FI"/>
      <sheetName val="D-1 2of2 FT"/>
      <sheetName val="D-2 1of2"/>
      <sheetName val="D-2 2of2"/>
      <sheetName val="D-3"/>
      <sheetName val="D-4"/>
      <sheetName val="D-5"/>
      <sheetName val="D-6 1of2"/>
      <sheetName val="D-6 2of2"/>
      <sheetName val="D-7"/>
      <sheetName val="D-8"/>
      <sheetName val="D-9"/>
      <sheetName val="D-10"/>
      <sheetName val="D-11 1of3"/>
      <sheetName val="D-11 1of3 FN"/>
      <sheetName val="D-11 1of3 CF"/>
      <sheetName val="D-11 1of3 FI"/>
      <sheetName val="D-11 1of3 FT"/>
      <sheetName val="D-11 2of3"/>
      <sheetName val="D-11 2of3 FN"/>
      <sheetName val="D-11 2of3 CF"/>
      <sheetName val="D-11 2of3 FI"/>
      <sheetName val="D-11 2of3 FT"/>
      <sheetName val="D11 3of3"/>
      <sheetName val="D-11 3of3 FN"/>
      <sheetName val="D-11 3of3 CFG"/>
      <sheetName val="D-11 3of3 FI"/>
      <sheetName val="D-11 3of3 FT"/>
      <sheetName val="D-12"/>
      <sheetName val="D-12 FN"/>
      <sheetName val="D-12 CF"/>
      <sheetName val="D-12 FI"/>
      <sheetName val="D-12 FT"/>
      <sheetName val="D-12 calculations"/>
    </sheetNames>
    <sheetDataSet>
      <sheetData sheetId="0"/>
      <sheetData sheetId="1">
        <row r="8">
          <cell r="B8" t="str">
            <v>20220067-GU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4" zoomScale="85" zoomScaleNormal="85" workbookViewId="0">
      <selection activeCell="C7" sqref="C7"/>
    </sheetView>
  </sheetViews>
  <sheetFormatPr defaultRowHeight="15.75" customHeight="1" x14ac:dyDescent="0.25"/>
  <cols>
    <col min="1" max="1" width="8.88671875" style="53"/>
    <col min="2" max="2" width="38.109375" style="53" bestFit="1" customWidth="1"/>
    <col min="3" max="4" width="14.5546875" style="53" bestFit="1" customWidth="1"/>
    <col min="5" max="7" width="12.88671875" style="53" customWidth="1"/>
    <col min="8" max="8" width="8.88671875" style="53"/>
    <col min="9" max="9" width="10" style="53" bestFit="1" customWidth="1"/>
    <col min="10" max="16384" width="8.88671875" style="53"/>
  </cols>
  <sheetData>
    <row r="1" spans="1:7" ht="15.75" customHeight="1" x14ac:dyDescent="0.25">
      <c r="C1" s="14" t="s">
        <v>11</v>
      </c>
    </row>
    <row r="2" spans="1:7" ht="15.75" customHeight="1" x14ac:dyDescent="0.25">
      <c r="C2" s="14" t="s">
        <v>85</v>
      </c>
    </row>
    <row r="4" spans="1:7" ht="15.75" customHeight="1" x14ac:dyDescent="0.25">
      <c r="C4" s="54">
        <v>2017</v>
      </c>
      <c r="D4" s="54">
        <v>2018</v>
      </c>
      <c r="E4" s="54">
        <v>2019</v>
      </c>
      <c r="F4" s="54">
        <v>2020</v>
      </c>
      <c r="G4" s="54">
        <v>2021</v>
      </c>
    </row>
    <row r="6" spans="1:7" ht="15.75" customHeight="1" x14ac:dyDescent="0.25">
      <c r="C6" s="62"/>
      <c r="D6" s="62"/>
      <c r="E6" s="62"/>
      <c r="F6" s="62"/>
      <c r="G6" s="62"/>
    </row>
    <row r="7" spans="1:7" ht="15.75" customHeight="1" x14ac:dyDescent="0.25">
      <c r="A7" s="53" t="s">
        <v>68</v>
      </c>
      <c r="B7" s="53" t="s">
        <v>69</v>
      </c>
      <c r="C7" s="63">
        <v>60320954</v>
      </c>
      <c r="D7" s="63">
        <v>56968463</v>
      </c>
      <c r="E7" s="63">
        <v>61100264</v>
      </c>
      <c r="F7" s="63">
        <v>70641505</v>
      </c>
      <c r="G7" s="63">
        <v>83467365</v>
      </c>
    </row>
    <row r="8" spans="1:7" ht="15.75" customHeight="1" x14ac:dyDescent="0.25">
      <c r="B8" s="53" t="s">
        <v>70</v>
      </c>
      <c r="C8" s="63">
        <v>14668319</v>
      </c>
      <c r="D8" s="63">
        <v>21122806</v>
      </c>
      <c r="E8" s="63">
        <v>21114034</v>
      </c>
      <c r="F8" s="63">
        <v>23538619</v>
      </c>
      <c r="G8" s="63">
        <v>29230347</v>
      </c>
    </row>
    <row r="9" spans="1:7" ht="15.75" customHeight="1" x14ac:dyDescent="0.25">
      <c r="B9" s="55" t="s">
        <v>71</v>
      </c>
      <c r="C9" s="63">
        <v>12530385</v>
      </c>
      <c r="D9" s="63">
        <f>16146340+1869586</f>
        <v>18015926</v>
      </c>
      <c r="E9" s="63">
        <f>22224014+705484</f>
        <v>22929498</v>
      </c>
      <c r="F9" s="63">
        <f>21764820+658120</f>
        <v>22422940</v>
      </c>
      <c r="G9" s="63">
        <f>20134738-G10</f>
        <v>20548368</v>
      </c>
    </row>
    <row r="10" spans="1:7" ht="15.75" customHeight="1" x14ac:dyDescent="0.25">
      <c r="B10" s="55" t="s">
        <v>72</v>
      </c>
      <c r="C10" s="64">
        <v>0</v>
      </c>
      <c r="D10" s="64">
        <v>-1869586</v>
      </c>
      <c r="E10" s="64">
        <v>-705484</v>
      </c>
      <c r="F10" s="64">
        <v>-658120</v>
      </c>
      <c r="G10" s="64">
        <v>-413630</v>
      </c>
    </row>
    <row r="11" spans="1:7" ht="15.75" customHeight="1" x14ac:dyDescent="0.25">
      <c r="B11" s="53" t="s">
        <v>73</v>
      </c>
      <c r="C11" s="63">
        <f>SUM(C7:C10)</f>
        <v>87519658</v>
      </c>
      <c r="D11" s="63">
        <f>SUM(D7:D10)</f>
        <v>94237609</v>
      </c>
      <c r="E11" s="63">
        <f>SUM(E7:E10)</f>
        <v>104438312</v>
      </c>
      <c r="F11" s="63">
        <f>SUM(F7:F10)</f>
        <v>115944944</v>
      </c>
      <c r="G11" s="63">
        <f>SUM(G7:G10)</f>
        <v>132832450</v>
      </c>
    </row>
    <row r="12" spans="1:7" ht="15.75" customHeight="1" x14ac:dyDescent="0.25">
      <c r="E12" s="56"/>
      <c r="F12" s="56"/>
      <c r="G12" s="56"/>
    </row>
    <row r="13" spans="1:7" ht="15.75" customHeight="1" x14ac:dyDescent="0.25">
      <c r="B13" s="53" t="s">
        <v>74</v>
      </c>
      <c r="C13" s="56">
        <f>+C9+C10</f>
        <v>12530385</v>
      </c>
      <c r="D13" s="56">
        <f>+D9+D10</f>
        <v>16146340</v>
      </c>
      <c r="E13" s="56">
        <f>+E9+E10</f>
        <v>22224014</v>
      </c>
      <c r="F13" s="56">
        <f>+F9+F10</f>
        <v>21764820</v>
      </c>
      <c r="G13" s="56">
        <f>+G9+G10</f>
        <v>20134738</v>
      </c>
    </row>
    <row r="14" spans="1:7" ht="15.75" customHeight="1" x14ac:dyDescent="0.25">
      <c r="B14" s="53" t="s">
        <v>75</v>
      </c>
      <c r="C14" s="57">
        <f>+C11/C13</f>
        <v>6.9845944877192521</v>
      </c>
      <c r="D14" s="57">
        <f>+D11/D13</f>
        <v>5.8364687601029086</v>
      </c>
      <c r="E14" s="57">
        <f>+E11/E13</f>
        <v>4.6993451318020227</v>
      </c>
      <c r="F14" s="57">
        <f>+F11/F13</f>
        <v>5.3271721980700963</v>
      </c>
      <c r="G14" s="57">
        <f>+G11/G13</f>
        <v>6.5971779717223038</v>
      </c>
    </row>
    <row r="16" spans="1:7" ht="15.75" customHeight="1" x14ac:dyDescent="0.25">
      <c r="A16" s="53" t="s">
        <v>76</v>
      </c>
      <c r="B16" s="53" t="s">
        <v>77</v>
      </c>
      <c r="C16" s="56">
        <f>+C9</f>
        <v>12530385</v>
      </c>
      <c r="D16" s="56">
        <f>+D9</f>
        <v>18015926</v>
      </c>
      <c r="E16" s="56">
        <f>+E9</f>
        <v>22929498</v>
      </c>
      <c r="F16" s="56">
        <f>+F9</f>
        <v>22422940</v>
      </c>
      <c r="G16" s="56">
        <f>+G9</f>
        <v>20548368</v>
      </c>
    </row>
    <row r="17" spans="2:9" ht="15.75" customHeight="1" x14ac:dyDescent="0.25">
      <c r="B17" s="53" t="s">
        <v>78</v>
      </c>
      <c r="C17" s="57">
        <f>+C11/C16</f>
        <v>6.9845944877192521</v>
      </c>
      <c r="D17" s="57">
        <f>+D11/D16</f>
        <v>5.2307946313722651</v>
      </c>
      <c r="E17" s="57">
        <f>+E11/E16</f>
        <v>4.5547578930860153</v>
      </c>
      <c r="F17" s="57">
        <f>+F11/F16</f>
        <v>5.170818099678276</v>
      </c>
      <c r="G17" s="57">
        <f>+G11/G16</f>
        <v>6.4643795555929309</v>
      </c>
    </row>
    <row r="20" spans="2:9" ht="15.75" customHeight="1" x14ac:dyDescent="0.25">
      <c r="B20" s="58" t="s">
        <v>79</v>
      </c>
      <c r="C20" s="59">
        <f>+C27/C28</f>
        <v>29.752866448423262</v>
      </c>
      <c r="D20" s="59">
        <f>+D27/D28</f>
        <v>31.653544316665492</v>
      </c>
      <c r="E20" s="59">
        <f>+E27/E28</f>
        <v>34.234617688025004</v>
      </c>
      <c r="F20" s="59">
        <f>+F27/F28</f>
        <v>39.920475739070127</v>
      </c>
      <c r="G20" s="59">
        <f>+G27/G28</f>
        <v>43.846616985955016</v>
      </c>
      <c r="H20" s="53" t="s">
        <v>89</v>
      </c>
    </row>
    <row r="21" spans="2:9" ht="15.75" customHeight="1" x14ac:dyDescent="0.25">
      <c r="B21" s="58" t="s">
        <v>81</v>
      </c>
      <c r="C21" s="59">
        <v>78.55</v>
      </c>
      <c r="D21" s="59">
        <v>81.3</v>
      </c>
      <c r="E21" s="59">
        <v>95.83</v>
      </c>
      <c r="F21" s="59">
        <v>108.21</v>
      </c>
      <c r="G21" s="59">
        <v>145.81</v>
      </c>
      <c r="H21" s="53" t="s">
        <v>87</v>
      </c>
    </row>
    <row r="22" spans="2:9" ht="15.75" customHeight="1" x14ac:dyDescent="0.25">
      <c r="B22" s="58" t="s">
        <v>82</v>
      </c>
      <c r="C22" s="60">
        <f>+C21/C20</f>
        <v>2.6400817593883534</v>
      </c>
      <c r="D22" s="60">
        <f>+D21/D20</f>
        <v>2.5684327539016159</v>
      </c>
      <c r="E22" s="60">
        <f>+E21/E20</f>
        <v>2.7992133831691821</v>
      </c>
      <c r="F22" s="60">
        <f>+F21/F20</f>
        <v>2.7106390391559132</v>
      </c>
      <c r="G22" s="60">
        <f>+G21/G20</f>
        <v>3.3254561018175242</v>
      </c>
      <c r="H22" s="53" t="s">
        <v>88</v>
      </c>
    </row>
    <row r="27" spans="2:9" ht="15.75" customHeight="1" x14ac:dyDescent="0.25">
      <c r="B27" s="53" t="s">
        <v>83</v>
      </c>
      <c r="C27" s="56">
        <v>486294000</v>
      </c>
      <c r="D27" s="56">
        <v>518439000</v>
      </c>
      <c r="E27" s="56">
        <v>561577000</v>
      </c>
      <c r="F27" s="56">
        <v>697085000</v>
      </c>
      <c r="G27" s="56">
        <v>774130000</v>
      </c>
      <c r="H27" s="53" t="s">
        <v>86</v>
      </c>
      <c r="I27" s="53" t="s">
        <v>80</v>
      </c>
    </row>
    <row r="28" spans="2:9" ht="15.75" customHeight="1" x14ac:dyDescent="0.25">
      <c r="B28" s="53" t="s">
        <v>84</v>
      </c>
      <c r="C28" s="56">
        <v>16344442</v>
      </c>
      <c r="D28" s="56">
        <v>16378545</v>
      </c>
      <c r="E28" s="56">
        <v>16403776</v>
      </c>
      <c r="F28" s="56">
        <v>17461841</v>
      </c>
      <c r="G28" s="56">
        <v>17655410</v>
      </c>
      <c r="H28" s="53" t="s">
        <v>90</v>
      </c>
      <c r="I28" s="53" t="s">
        <v>80</v>
      </c>
    </row>
    <row r="30" spans="2:9" ht="15.75" customHeight="1" x14ac:dyDescent="0.25">
      <c r="C30" s="61"/>
    </row>
  </sheetData>
  <printOptions horizontalCentered="1"/>
  <pageMargins left="0.5" right="0.5" top="1" bottom="0.5" header="0" footer="0"/>
  <pageSetup scale="7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showOutlineSymbols="0" zoomScale="70" zoomScaleNormal="70" workbookViewId="0">
      <selection activeCell="C27" sqref="C27"/>
    </sheetView>
  </sheetViews>
  <sheetFormatPr defaultColWidth="15.6640625" defaultRowHeight="15" x14ac:dyDescent="0.2"/>
  <cols>
    <col min="1" max="1" width="11.5546875" style="9" customWidth="1"/>
    <col min="2" max="2" width="59.44140625" style="4" customWidth="1"/>
    <col min="3" max="7" width="18.77734375" style="4" customWidth="1"/>
    <col min="8" max="16384" width="15.6640625" style="4"/>
  </cols>
  <sheetData>
    <row r="1" spans="1:7" x14ac:dyDescent="0.2">
      <c r="A1" s="1" t="s">
        <v>0</v>
      </c>
      <c r="B1" s="2" t="s">
        <v>1</v>
      </c>
      <c r="C1" s="3" t="s">
        <v>2</v>
      </c>
      <c r="E1" s="2"/>
      <c r="F1" s="5" t="s">
        <v>3</v>
      </c>
      <c r="G1" s="2"/>
    </row>
    <row r="2" spans="1:7" ht="15.75" thickBot="1" x14ac:dyDescent="0.25">
      <c r="A2" s="6"/>
      <c r="B2" s="7"/>
      <c r="C2" s="7"/>
      <c r="D2" s="7"/>
      <c r="E2" s="7"/>
      <c r="F2" s="8"/>
      <c r="G2" s="7"/>
    </row>
    <row r="3" spans="1:7" x14ac:dyDescent="0.2">
      <c r="B3" s="10"/>
      <c r="C3" s="10"/>
      <c r="D3" s="10"/>
      <c r="E3" s="10"/>
      <c r="F3" s="11"/>
      <c r="G3" s="10"/>
    </row>
    <row r="4" spans="1:7" x14ac:dyDescent="0.2">
      <c r="A4" s="9" t="s">
        <v>4</v>
      </c>
      <c r="C4" s="12" t="s">
        <v>5</v>
      </c>
      <c r="D4" s="13" t="s">
        <v>6</v>
      </c>
      <c r="F4" s="4" t="s">
        <v>7</v>
      </c>
    </row>
    <row r="5" spans="1:7" x14ac:dyDescent="0.2">
      <c r="D5" s="13" t="s">
        <v>8</v>
      </c>
      <c r="F5" s="4" t="s">
        <v>9</v>
      </c>
    </row>
    <row r="6" spans="1:7" x14ac:dyDescent="0.2">
      <c r="A6" s="9" t="s">
        <v>10</v>
      </c>
      <c r="B6" s="14" t="s">
        <v>11</v>
      </c>
      <c r="D6" s="13" t="s">
        <v>12</v>
      </c>
      <c r="F6" s="4" t="s">
        <v>13</v>
      </c>
    </row>
    <row r="7" spans="1:7" x14ac:dyDescent="0.2">
      <c r="D7" s="13" t="s">
        <v>14</v>
      </c>
      <c r="F7" s="4" t="s">
        <v>15</v>
      </c>
    </row>
    <row r="8" spans="1:7" x14ac:dyDescent="0.2">
      <c r="A8" s="9" t="s">
        <v>16</v>
      </c>
      <c r="B8" s="4" t="str">
        <f>'[1]D-1 1of2'!B8</f>
        <v>20220067-GU</v>
      </c>
      <c r="D8" s="4" t="s">
        <v>17</v>
      </c>
      <c r="F8" s="4" t="s">
        <v>18</v>
      </c>
    </row>
    <row r="9" spans="1:7" x14ac:dyDescent="0.2">
      <c r="F9" s="4" t="s">
        <v>19</v>
      </c>
    </row>
    <row r="10" spans="1:7" x14ac:dyDescent="0.2">
      <c r="F10" s="4" t="s">
        <v>20</v>
      </c>
    </row>
    <row r="11" spans="1:7" ht="15.75" thickBot="1" x14ac:dyDescent="0.25">
      <c r="A11" s="6"/>
      <c r="B11" s="7"/>
      <c r="C11" s="7"/>
      <c r="D11" s="7"/>
      <c r="E11" s="7"/>
      <c r="F11" s="7"/>
      <c r="G11" s="7"/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7" t="s">
        <v>21</v>
      </c>
      <c r="C13" s="17" t="s">
        <v>22</v>
      </c>
      <c r="D13" s="17" t="s">
        <v>23</v>
      </c>
      <c r="E13" s="17" t="s">
        <v>24</v>
      </c>
      <c r="F13" s="17" t="s">
        <v>25</v>
      </c>
      <c r="G13" s="17" t="s">
        <v>26</v>
      </c>
    </row>
    <row r="14" spans="1:7" x14ac:dyDescent="0.2">
      <c r="A14" s="17" t="s">
        <v>27</v>
      </c>
      <c r="B14" s="4" t="s">
        <v>28</v>
      </c>
      <c r="C14" s="18" t="s">
        <v>29</v>
      </c>
      <c r="D14" s="18" t="s">
        <v>30</v>
      </c>
      <c r="E14" s="19" t="s">
        <v>31</v>
      </c>
      <c r="F14" s="18" t="s">
        <v>32</v>
      </c>
      <c r="G14" s="18" t="s">
        <v>33</v>
      </c>
    </row>
    <row r="15" spans="1:7" ht="15.75" thickBot="1" x14ac:dyDescent="0.25">
      <c r="A15" s="20"/>
      <c r="B15" s="7"/>
      <c r="C15" s="20">
        <v>2017</v>
      </c>
      <c r="D15" s="20">
        <v>2018</v>
      </c>
      <c r="E15" s="20">
        <v>2019</v>
      </c>
      <c r="F15" s="20">
        <v>2020</v>
      </c>
      <c r="G15" s="21"/>
    </row>
    <row r="16" spans="1:7" x14ac:dyDescent="0.2">
      <c r="A16" s="17"/>
    </row>
    <row r="17" spans="1:7" x14ac:dyDescent="0.2">
      <c r="A17" s="17">
        <v>1</v>
      </c>
      <c r="B17" s="4" t="s">
        <v>34</v>
      </c>
      <c r="C17" s="22">
        <f>'D-12 calculations'!C22</f>
        <v>2.6400817593883534</v>
      </c>
      <c r="D17" s="22">
        <f>'D-12 calculations'!D22</f>
        <v>2.5684327539016159</v>
      </c>
      <c r="E17" s="22">
        <f>'D-12 calculations'!E22</f>
        <v>2.7992133831691821</v>
      </c>
      <c r="F17" s="22">
        <f>'D-12 calculations'!F22</f>
        <v>2.7106390391559132</v>
      </c>
      <c r="G17" s="22">
        <f>'D-12 calculations'!G22</f>
        <v>3.3254561018175242</v>
      </c>
    </row>
    <row r="18" spans="1:7" x14ac:dyDescent="0.2">
      <c r="A18" s="17"/>
      <c r="C18" s="23"/>
      <c r="D18" s="23"/>
      <c r="E18" s="23"/>
      <c r="F18" s="23"/>
      <c r="G18" s="23"/>
    </row>
    <row r="19" spans="1:7" x14ac:dyDescent="0.2">
      <c r="A19" s="17">
        <f>+A17+1</f>
        <v>2</v>
      </c>
      <c r="B19" s="4" t="s">
        <v>35</v>
      </c>
      <c r="C19" s="22">
        <f>+C31/C29</f>
        <v>20.307065217391305</v>
      </c>
      <c r="D19" s="22">
        <f>+D31/D29</f>
        <v>22.78386167146974</v>
      </c>
      <c r="E19" s="22">
        <f>+E31/E29</f>
        <v>24.747311827956988</v>
      </c>
      <c r="F19" s="22">
        <f>+F31/F29</f>
        <v>21.524940617577197</v>
      </c>
      <c r="G19" s="22">
        <f>+G31/G29</f>
        <v>25.653276955602536</v>
      </c>
    </row>
    <row r="20" spans="1:7" x14ac:dyDescent="0.2">
      <c r="A20" s="17"/>
      <c r="C20" s="23"/>
      <c r="D20" s="23"/>
      <c r="E20" s="23"/>
      <c r="F20" s="23"/>
      <c r="G20" s="23"/>
    </row>
    <row r="21" spans="1:7" x14ac:dyDescent="0.2">
      <c r="A21" s="17">
        <f>+A19+1</f>
        <v>3</v>
      </c>
      <c r="B21" s="4" t="s">
        <v>36</v>
      </c>
      <c r="C21" s="22">
        <f>'D-12 calculations'!C14</f>
        <v>6.9845944877192521</v>
      </c>
      <c r="D21" s="22">
        <f>'D-12 calculations'!D14</f>
        <v>5.8364687601029086</v>
      </c>
      <c r="E21" s="22">
        <f>'D-12 calculations'!E14</f>
        <v>4.6993451318020227</v>
      </c>
      <c r="F21" s="22">
        <f>'D-12 calculations'!F14</f>
        <v>5.3271721980700963</v>
      </c>
      <c r="G21" s="22">
        <f>'D-12 calculations'!G14</f>
        <v>6.5971779717223038</v>
      </c>
    </row>
    <row r="22" spans="1:7" x14ac:dyDescent="0.2">
      <c r="A22" s="17"/>
      <c r="C22" s="23"/>
      <c r="D22" s="23"/>
      <c r="E22" s="23"/>
      <c r="F22" s="23"/>
      <c r="G22" s="23"/>
    </row>
    <row r="23" spans="1:7" x14ac:dyDescent="0.2">
      <c r="A23" s="17">
        <f>+A21+1</f>
        <v>4</v>
      </c>
      <c r="B23" s="4" t="s">
        <v>37</v>
      </c>
      <c r="C23" s="22">
        <f>'D-12 calculations'!C17</f>
        <v>6.9845944877192521</v>
      </c>
      <c r="D23" s="22">
        <f>'D-12 calculations'!D17</f>
        <v>5.2307946313722651</v>
      </c>
      <c r="E23" s="22">
        <f>'D-12 calculations'!E17</f>
        <v>4.5547578930860153</v>
      </c>
      <c r="F23" s="22">
        <f>'D-12 calculations'!F17</f>
        <v>5.170818099678276</v>
      </c>
      <c r="G23" s="22">
        <f>'D-12 calculations'!G17</f>
        <v>6.4643795555929309</v>
      </c>
    </row>
    <row r="24" spans="1:7" x14ac:dyDescent="0.2">
      <c r="A24" s="17"/>
      <c r="C24" s="23"/>
      <c r="D24" s="23"/>
      <c r="E24" s="23"/>
      <c r="F24" s="23"/>
      <c r="G24" s="23"/>
    </row>
    <row r="25" spans="1:7" x14ac:dyDescent="0.2">
      <c r="A25" s="17">
        <f>+A23+1</f>
        <v>5</v>
      </c>
      <c r="B25" s="4" t="s">
        <v>38</v>
      </c>
      <c r="C25" s="24">
        <v>0.13</v>
      </c>
      <c r="D25" s="24">
        <v>0.113</v>
      </c>
      <c r="E25" s="24">
        <v>0.113</v>
      </c>
      <c r="F25" s="24">
        <v>0.115</v>
      </c>
      <c r="G25" s="24">
        <v>0.113</v>
      </c>
    </row>
    <row r="26" spans="1:7" x14ac:dyDescent="0.2">
      <c r="A26" s="17"/>
      <c r="C26" s="23"/>
      <c r="D26" s="23"/>
      <c r="E26" s="23"/>
      <c r="F26" s="23"/>
      <c r="G26" s="23"/>
    </row>
    <row r="27" spans="1:7" x14ac:dyDescent="0.2">
      <c r="A27" s="17">
        <f>+A25+1</f>
        <v>6</v>
      </c>
      <c r="B27" s="4" t="s">
        <v>39</v>
      </c>
      <c r="C27" s="22">
        <v>1.28</v>
      </c>
      <c r="D27" s="22">
        <v>1.44</v>
      </c>
      <c r="E27" s="22">
        <v>1.59</v>
      </c>
      <c r="F27" s="22">
        <v>1.73</v>
      </c>
      <c r="G27" s="22">
        <v>1.88</v>
      </c>
    </row>
    <row r="28" spans="1:7" x14ac:dyDescent="0.2">
      <c r="A28" s="17"/>
      <c r="C28" s="23"/>
      <c r="D28" s="23"/>
      <c r="E28" s="23"/>
      <c r="F28" s="23"/>
      <c r="G28" s="23"/>
    </row>
    <row r="29" spans="1:7" x14ac:dyDescent="0.2">
      <c r="A29" s="17">
        <f>+A27+1</f>
        <v>7</v>
      </c>
      <c r="B29" s="4" t="s">
        <v>40</v>
      </c>
      <c r="C29" s="22">
        <v>3.68</v>
      </c>
      <c r="D29" s="22">
        <v>3.47</v>
      </c>
      <c r="E29" s="22">
        <v>3.72</v>
      </c>
      <c r="F29" s="22">
        <v>4.21</v>
      </c>
      <c r="G29" s="22">
        <v>4.7300000000000004</v>
      </c>
    </row>
    <row r="30" spans="1:7" x14ac:dyDescent="0.2">
      <c r="A30" s="17"/>
      <c r="C30" s="23"/>
      <c r="D30" s="23"/>
      <c r="E30" s="23"/>
      <c r="F30" s="23"/>
      <c r="G30" s="23"/>
    </row>
    <row r="31" spans="1:7" x14ac:dyDescent="0.2">
      <c r="A31" s="17">
        <f>+A29+1</f>
        <v>8</v>
      </c>
      <c r="B31" s="4" t="s">
        <v>41</v>
      </c>
      <c r="C31" s="22">
        <v>74.73</v>
      </c>
      <c r="D31" s="22">
        <v>79.06</v>
      </c>
      <c r="E31" s="22">
        <v>92.06</v>
      </c>
      <c r="F31" s="22">
        <v>90.62</v>
      </c>
      <c r="G31" s="22">
        <v>121.34</v>
      </c>
    </row>
    <row r="33" spans="1:7" x14ac:dyDescent="0.2">
      <c r="B33" s="4" t="s">
        <v>42</v>
      </c>
    </row>
    <row r="38" spans="1:7" x14ac:dyDescent="0.2">
      <c r="A38" s="9" t="s">
        <v>43</v>
      </c>
    </row>
    <row r="39" spans="1:7" x14ac:dyDescent="0.2">
      <c r="B39" s="25"/>
      <c r="D39" s="25"/>
      <c r="E39" s="25"/>
    </row>
    <row r="40" spans="1:7" x14ac:dyDescent="0.2">
      <c r="B40" s="25"/>
      <c r="D40" s="25"/>
      <c r="E40" s="25"/>
    </row>
    <row r="41" spans="1:7" x14ac:dyDescent="0.2">
      <c r="A41" s="9" t="s">
        <v>44</v>
      </c>
      <c r="B41" s="25" t="s">
        <v>45</v>
      </c>
      <c r="D41" s="25"/>
      <c r="E41" s="25"/>
    </row>
    <row r="42" spans="1:7" x14ac:dyDescent="0.2">
      <c r="B42" s="25"/>
      <c r="D42" s="25"/>
      <c r="E42" s="25"/>
    </row>
    <row r="43" spans="1:7" x14ac:dyDescent="0.2">
      <c r="B43" s="25"/>
      <c r="D43" s="25"/>
      <c r="E43" s="25"/>
    </row>
    <row r="44" spans="1:7" x14ac:dyDescent="0.2">
      <c r="B44" s="25"/>
      <c r="D44" s="25"/>
      <c r="E44" s="25"/>
      <c r="F44" s="25"/>
    </row>
    <row r="45" spans="1:7" x14ac:dyDescent="0.2">
      <c r="B45" s="25"/>
      <c r="D45" s="25"/>
      <c r="E45" s="25"/>
    </row>
    <row r="46" spans="1:7" x14ac:dyDescent="0.2">
      <c r="B46" s="25"/>
      <c r="D46" s="25"/>
      <c r="E46" s="25"/>
    </row>
    <row r="47" spans="1:7" ht="15.75" thickBot="1" x14ac:dyDescent="0.25">
      <c r="A47" s="6"/>
      <c r="B47" s="7"/>
      <c r="C47" s="7"/>
      <c r="D47" s="7"/>
      <c r="E47" s="7"/>
      <c r="F47" s="7"/>
      <c r="G47" s="7"/>
    </row>
    <row r="48" spans="1:7" x14ac:dyDescent="0.2">
      <c r="A48" s="9" t="s">
        <v>46</v>
      </c>
      <c r="E48" s="26"/>
      <c r="F48" s="4" t="s">
        <v>47</v>
      </c>
    </row>
    <row r="49" spans="2:7" x14ac:dyDescent="0.2">
      <c r="B49" s="2"/>
      <c r="C49" s="2"/>
      <c r="D49" s="26"/>
      <c r="E49" s="26"/>
      <c r="F49" s="2"/>
      <c r="G49" s="2"/>
    </row>
    <row r="50" spans="2:7" x14ac:dyDescent="0.2">
      <c r="D50" s="26"/>
      <c r="E50" s="26"/>
    </row>
    <row r="51" spans="2:7" x14ac:dyDescent="0.2">
      <c r="D51" s="26"/>
      <c r="E51" s="26"/>
    </row>
    <row r="52" spans="2:7" x14ac:dyDescent="0.2">
      <c r="D52" s="26"/>
      <c r="E52" s="26"/>
    </row>
  </sheetData>
  <printOptions horizontalCentered="1"/>
  <pageMargins left="0.5" right="0.5" top="1" bottom="0.5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zoomScale="70" zoomScaleNormal="70" workbookViewId="0">
      <selection activeCell="C25" sqref="C25"/>
    </sheetView>
  </sheetViews>
  <sheetFormatPr defaultColWidth="15.6640625" defaultRowHeight="15" x14ac:dyDescent="0.2"/>
  <cols>
    <col min="1" max="1" width="11.33203125" style="35" customWidth="1"/>
    <col min="2" max="2" width="61.109375" style="30" customWidth="1"/>
    <col min="3" max="7" width="18.77734375" style="30" customWidth="1"/>
    <col min="8" max="16384" width="15.6640625" style="30"/>
  </cols>
  <sheetData>
    <row r="1" spans="1:7" x14ac:dyDescent="0.2">
      <c r="A1" s="27" t="s">
        <v>0</v>
      </c>
      <c r="B1" s="28" t="s">
        <v>48</v>
      </c>
      <c r="C1" s="29" t="s">
        <v>2</v>
      </c>
      <c r="E1" s="28"/>
      <c r="F1" s="31" t="s">
        <v>3</v>
      </c>
      <c r="G1" s="28"/>
    </row>
    <row r="2" spans="1:7" ht="15.75" thickBot="1" x14ac:dyDescent="0.25">
      <c r="A2" s="32"/>
      <c r="B2" s="33"/>
      <c r="C2" s="33"/>
      <c r="D2" s="33"/>
      <c r="E2" s="33"/>
      <c r="F2" s="34"/>
      <c r="G2" s="33"/>
    </row>
    <row r="3" spans="1:7" x14ac:dyDescent="0.2">
      <c r="B3" s="36"/>
      <c r="C3" s="36"/>
      <c r="D3" s="36"/>
      <c r="E3" s="36"/>
      <c r="F3" s="37"/>
      <c r="G3" s="36"/>
    </row>
    <row r="4" spans="1:7" x14ac:dyDescent="0.2">
      <c r="A4" s="35" t="s">
        <v>4</v>
      </c>
      <c r="C4" s="38" t="s">
        <v>5</v>
      </c>
      <c r="D4" s="39" t="s">
        <v>6</v>
      </c>
      <c r="F4" s="30" t="s">
        <v>7</v>
      </c>
    </row>
    <row r="5" spans="1:7" x14ac:dyDescent="0.2">
      <c r="D5" s="39" t="s">
        <v>8</v>
      </c>
      <c r="F5" s="30" t="s">
        <v>9</v>
      </c>
    </row>
    <row r="6" spans="1:7" x14ac:dyDescent="0.2">
      <c r="A6" s="35" t="s">
        <v>10</v>
      </c>
      <c r="B6" s="40" t="s">
        <v>49</v>
      </c>
      <c r="D6" s="39" t="s">
        <v>12</v>
      </c>
      <c r="F6" s="30" t="s">
        <v>13</v>
      </c>
    </row>
    <row r="7" spans="1:7" x14ac:dyDescent="0.2">
      <c r="D7" s="39" t="s">
        <v>14</v>
      </c>
      <c r="F7" s="30" t="s">
        <v>15</v>
      </c>
    </row>
    <row r="8" spans="1:7" x14ac:dyDescent="0.2">
      <c r="A8" s="35" t="s">
        <v>16</v>
      </c>
      <c r="B8" s="30" t="str">
        <f>'[1]D-1 1of2'!B8</f>
        <v>20220067-GU</v>
      </c>
      <c r="D8" s="30" t="s">
        <v>17</v>
      </c>
      <c r="F8" s="30" t="s">
        <v>18</v>
      </c>
    </row>
    <row r="9" spans="1:7" x14ac:dyDescent="0.2">
      <c r="F9" s="30" t="s">
        <v>19</v>
      </c>
    </row>
    <row r="10" spans="1:7" x14ac:dyDescent="0.2">
      <c r="F10" s="4" t="s">
        <v>20</v>
      </c>
    </row>
    <row r="11" spans="1:7" ht="15.75" thickBot="1" x14ac:dyDescent="0.25">
      <c r="A11" s="32"/>
      <c r="B11" s="33"/>
      <c r="C11" s="33"/>
      <c r="D11" s="33"/>
      <c r="E11" s="33"/>
      <c r="F11" s="33"/>
      <c r="G11" s="33"/>
    </row>
    <row r="12" spans="1:7" x14ac:dyDescent="0.2">
      <c r="A12" s="41"/>
      <c r="B12" s="42"/>
      <c r="C12" s="42"/>
      <c r="D12" s="42"/>
      <c r="E12" s="42"/>
      <c r="F12" s="42"/>
      <c r="G12" s="42"/>
    </row>
    <row r="13" spans="1:7" x14ac:dyDescent="0.2">
      <c r="A13" s="43" t="s">
        <v>21</v>
      </c>
      <c r="C13" s="43" t="s">
        <v>22</v>
      </c>
      <c r="D13" s="43" t="s">
        <v>23</v>
      </c>
      <c r="E13" s="43" t="s">
        <v>24</v>
      </c>
      <c r="F13" s="43" t="s">
        <v>25</v>
      </c>
      <c r="G13" s="43" t="s">
        <v>26</v>
      </c>
    </row>
    <row r="14" spans="1:7" x14ac:dyDescent="0.2">
      <c r="A14" s="43" t="s">
        <v>27</v>
      </c>
      <c r="B14" s="30" t="s">
        <v>50</v>
      </c>
      <c r="C14" s="44" t="s">
        <v>29</v>
      </c>
      <c r="D14" s="44" t="s">
        <v>30</v>
      </c>
      <c r="E14" s="45" t="s">
        <v>31</v>
      </c>
      <c r="F14" s="44" t="s">
        <v>32</v>
      </c>
      <c r="G14" s="44" t="s">
        <v>33</v>
      </c>
    </row>
    <row r="15" spans="1:7" ht="15.75" thickBot="1" x14ac:dyDescent="0.25">
      <c r="A15" s="46"/>
      <c r="B15" s="33"/>
      <c r="C15" s="46">
        <v>2017</v>
      </c>
      <c r="D15" s="46">
        <v>2018</v>
      </c>
      <c r="E15" s="46">
        <v>2019</v>
      </c>
      <c r="F15" s="46">
        <v>2020</v>
      </c>
      <c r="G15" s="47"/>
    </row>
    <row r="16" spans="1:7" x14ac:dyDescent="0.2">
      <c r="A16" s="43"/>
    </row>
    <row r="17" spans="1:7" x14ac:dyDescent="0.2">
      <c r="A17" s="43">
        <v>1</v>
      </c>
      <c r="B17" s="30" t="s">
        <v>51</v>
      </c>
      <c r="C17" s="48">
        <f>'D-12 calculations'!C22</f>
        <v>2.6400817593883534</v>
      </c>
      <c r="D17" s="48">
        <f>'D-12 calculations'!D22</f>
        <v>2.5684327539016159</v>
      </c>
      <c r="E17" s="48">
        <f>'D-12 calculations'!E22</f>
        <v>2.7992133831691821</v>
      </c>
      <c r="F17" s="48">
        <f>'D-12 calculations'!F22</f>
        <v>2.7106390391559132</v>
      </c>
      <c r="G17" s="48">
        <f>'D-12 calculations'!G22</f>
        <v>3.3254561018175242</v>
      </c>
    </row>
    <row r="18" spans="1:7" x14ac:dyDescent="0.2">
      <c r="A18" s="43"/>
      <c r="C18" s="49"/>
      <c r="D18" s="49"/>
      <c r="E18" s="49"/>
      <c r="F18" s="49"/>
      <c r="G18" s="49"/>
    </row>
    <row r="19" spans="1:7" x14ac:dyDescent="0.2">
      <c r="A19" s="43">
        <f>+A17+1</f>
        <v>2</v>
      </c>
      <c r="B19" s="30" t="s">
        <v>52</v>
      </c>
      <c r="C19" s="48">
        <f>+C31/C29</f>
        <v>20.307065217391305</v>
      </c>
      <c r="D19" s="48">
        <f>+D31/D29</f>
        <v>22.78386167146974</v>
      </c>
      <c r="E19" s="48">
        <f>+E31/E29</f>
        <v>24.747311827956988</v>
      </c>
      <c r="F19" s="48">
        <f>+F31/F29</f>
        <v>21.524940617577197</v>
      </c>
      <c r="G19" s="48">
        <f>+G31/G29</f>
        <v>25.653276955602536</v>
      </c>
    </row>
    <row r="20" spans="1:7" x14ac:dyDescent="0.2">
      <c r="A20" s="43"/>
      <c r="C20" s="49"/>
      <c r="D20" s="49"/>
      <c r="E20" s="49"/>
      <c r="F20" s="49"/>
      <c r="G20" s="49"/>
    </row>
    <row r="21" spans="1:7" x14ac:dyDescent="0.2">
      <c r="A21" s="43">
        <f>+A19+1</f>
        <v>3</v>
      </c>
      <c r="B21" s="30" t="s">
        <v>53</v>
      </c>
      <c r="C21" s="48">
        <f>'D-12 calculations'!C14</f>
        <v>6.9845944877192521</v>
      </c>
      <c r="D21" s="48">
        <f>'D-12 calculations'!D14</f>
        <v>5.8364687601029086</v>
      </c>
      <c r="E21" s="48">
        <f>'D-12 calculations'!E14</f>
        <v>4.6993451318020227</v>
      </c>
      <c r="F21" s="48">
        <f>'D-12 calculations'!F14</f>
        <v>5.3271721980700963</v>
      </c>
      <c r="G21" s="48">
        <f>'D-12 calculations'!G14</f>
        <v>6.5971779717223038</v>
      </c>
    </row>
    <row r="22" spans="1:7" x14ac:dyDescent="0.2">
      <c r="A22" s="43"/>
      <c r="C22" s="49"/>
      <c r="D22" s="49"/>
      <c r="E22" s="49"/>
      <c r="F22" s="49"/>
      <c r="G22" s="49"/>
    </row>
    <row r="23" spans="1:7" x14ac:dyDescent="0.2">
      <c r="A23" s="43">
        <f>+A21+1</f>
        <v>4</v>
      </c>
      <c r="B23" s="30" t="s">
        <v>54</v>
      </c>
      <c r="C23" s="48">
        <f>'D-12 calculations'!C17</f>
        <v>6.9845944877192521</v>
      </c>
      <c r="D23" s="48">
        <f>'D-12 calculations'!D17</f>
        <v>5.2307946313722651</v>
      </c>
      <c r="E23" s="48">
        <f>'D-12 calculations'!E17</f>
        <v>4.5547578930860153</v>
      </c>
      <c r="F23" s="48">
        <f>'D-12 calculations'!F17</f>
        <v>5.170818099678276</v>
      </c>
      <c r="G23" s="48">
        <f>'D-12 calculations'!G17</f>
        <v>6.4643795555929309</v>
      </c>
    </row>
    <row r="24" spans="1:7" x14ac:dyDescent="0.2">
      <c r="A24" s="43"/>
      <c r="C24" s="49"/>
      <c r="D24" s="49"/>
      <c r="E24" s="49"/>
      <c r="F24" s="49"/>
      <c r="G24" s="49"/>
    </row>
    <row r="25" spans="1:7" x14ac:dyDescent="0.2">
      <c r="A25" s="43">
        <f>+A23+1</f>
        <v>5</v>
      </c>
      <c r="B25" s="30" t="s">
        <v>55</v>
      </c>
      <c r="C25" s="49">
        <v>7.6200000000000004E-2</v>
      </c>
      <c r="D25" s="49">
        <v>9.8299999999999998E-2</v>
      </c>
      <c r="E25" s="49">
        <v>9.0200000000000002E-2</v>
      </c>
      <c r="F25" s="49">
        <v>8.7999999999999995E-2</v>
      </c>
      <c r="G25" s="49">
        <v>8.1100000000000005E-2</v>
      </c>
    </row>
    <row r="26" spans="1:7" x14ac:dyDescent="0.2">
      <c r="A26" s="43"/>
      <c r="C26" s="49"/>
      <c r="D26" s="49"/>
      <c r="E26" s="49"/>
      <c r="F26" s="49"/>
      <c r="G26" s="49"/>
    </row>
    <row r="27" spans="1:7" x14ac:dyDescent="0.2">
      <c r="A27" s="43">
        <f>+A25+1</f>
        <v>6</v>
      </c>
      <c r="B27" s="30" t="s">
        <v>56</v>
      </c>
      <c r="C27" s="48">
        <v>1.28</v>
      </c>
      <c r="D27" s="48">
        <v>1.44</v>
      </c>
      <c r="E27" s="48">
        <v>1.59</v>
      </c>
      <c r="F27" s="48">
        <v>1.73</v>
      </c>
      <c r="G27" s="48">
        <v>1.88</v>
      </c>
    </row>
    <row r="28" spans="1:7" x14ac:dyDescent="0.2">
      <c r="A28" s="43"/>
      <c r="C28" s="49"/>
      <c r="D28" s="49"/>
      <c r="E28" s="49"/>
      <c r="F28" s="49"/>
      <c r="G28" s="49"/>
    </row>
    <row r="29" spans="1:7" x14ac:dyDescent="0.2">
      <c r="A29" s="43">
        <f>+A27+1</f>
        <v>7</v>
      </c>
      <c r="B29" s="30" t="s">
        <v>57</v>
      </c>
      <c r="C29" s="48">
        <v>3.68</v>
      </c>
      <c r="D29" s="48">
        <v>3.47</v>
      </c>
      <c r="E29" s="48">
        <v>3.72</v>
      </c>
      <c r="F29" s="48">
        <v>4.21</v>
      </c>
      <c r="G29" s="48">
        <v>4.7300000000000004</v>
      </c>
    </row>
    <row r="30" spans="1:7" x14ac:dyDescent="0.2">
      <c r="A30" s="43"/>
      <c r="C30" s="49"/>
      <c r="D30" s="49"/>
      <c r="E30" s="49"/>
      <c r="F30" s="49"/>
      <c r="G30" s="49"/>
    </row>
    <row r="31" spans="1:7" x14ac:dyDescent="0.2">
      <c r="A31" s="43">
        <f>+A29+1</f>
        <v>8</v>
      </c>
      <c r="B31" s="30" t="s">
        <v>58</v>
      </c>
      <c r="C31" s="48">
        <v>74.73</v>
      </c>
      <c r="D31" s="48">
        <v>79.06</v>
      </c>
      <c r="E31" s="48">
        <v>92.06</v>
      </c>
      <c r="F31" s="48">
        <v>90.62</v>
      </c>
      <c r="G31" s="48">
        <v>121.34</v>
      </c>
    </row>
    <row r="32" spans="1:7" x14ac:dyDescent="0.2">
      <c r="A32" s="43"/>
    </row>
    <row r="33" spans="1:7" x14ac:dyDescent="0.2">
      <c r="A33" s="43"/>
      <c r="B33" s="30" t="s">
        <v>42</v>
      </c>
    </row>
    <row r="38" spans="1:7" x14ac:dyDescent="0.2">
      <c r="A38" s="35" t="s">
        <v>43</v>
      </c>
    </row>
    <row r="39" spans="1:7" x14ac:dyDescent="0.2">
      <c r="B39" s="50"/>
      <c r="D39" s="50"/>
      <c r="E39" s="50"/>
    </row>
    <row r="40" spans="1:7" x14ac:dyDescent="0.2">
      <c r="B40" s="50"/>
      <c r="D40" s="50"/>
      <c r="E40" s="50"/>
    </row>
    <row r="41" spans="1:7" x14ac:dyDescent="0.2">
      <c r="A41" s="35" t="s">
        <v>44</v>
      </c>
      <c r="B41" s="50" t="s">
        <v>59</v>
      </c>
      <c r="D41" s="50"/>
      <c r="E41" s="50"/>
    </row>
    <row r="42" spans="1:7" x14ac:dyDescent="0.2">
      <c r="A42" s="35" t="s">
        <v>60</v>
      </c>
      <c r="B42" s="50" t="s">
        <v>61</v>
      </c>
      <c r="D42" s="50"/>
      <c r="E42" s="50"/>
    </row>
    <row r="43" spans="1:7" x14ac:dyDescent="0.2">
      <c r="B43" s="50"/>
      <c r="D43" s="50"/>
      <c r="E43" s="50"/>
    </row>
    <row r="44" spans="1:7" x14ac:dyDescent="0.2">
      <c r="B44" s="50"/>
      <c r="D44" s="50"/>
      <c r="E44" s="50"/>
      <c r="F44" s="50"/>
    </row>
    <row r="45" spans="1:7" x14ac:dyDescent="0.2">
      <c r="B45" s="50"/>
      <c r="D45" s="50"/>
      <c r="E45" s="50"/>
    </row>
    <row r="46" spans="1:7" x14ac:dyDescent="0.2">
      <c r="B46" s="50"/>
      <c r="D46" s="50"/>
      <c r="E46" s="50"/>
    </row>
    <row r="47" spans="1:7" ht="15.75" thickBot="1" x14ac:dyDescent="0.25">
      <c r="A47" s="32"/>
      <c r="B47" s="33"/>
      <c r="C47" s="33"/>
      <c r="D47" s="33"/>
      <c r="E47" s="33"/>
      <c r="F47" s="33"/>
      <c r="G47" s="33"/>
    </row>
    <row r="48" spans="1:7" x14ac:dyDescent="0.2">
      <c r="A48" s="35" t="s">
        <v>46</v>
      </c>
      <c r="E48" s="51"/>
      <c r="F48" s="30" t="s">
        <v>47</v>
      </c>
    </row>
    <row r="49" spans="2:7" x14ac:dyDescent="0.2">
      <c r="B49" s="28"/>
      <c r="C49" s="28"/>
      <c r="D49" s="51"/>
      <c r="E49" s="51"/>
      <c r="F49" s="28"/>
      <c r="G49" s="28"/>
    </row>
    <row r="50" spans="2:7" x14ac:dyDescent="0.2">
      <c r="D50" s="51"/>
      <c r="E50" s="51"/>
    </row>
    <row r="51" spans="2:7" x14ac:dyDescent="0.2">
      <c r="D51" s="51"/>
      <c r="E51" s="51"/>
    </row>
    <row r="52" spans="2:7" x14ac:dyDescent="0.2">
      <c r="D52" s="51"/>
      <c r="E52" s="51"/>
    </row>
  </sheetData>
  <printOptions horizontalCentered="1"/>
  <pageMargins left="0.5" right="0.5" top="1" bottom="0.5" header="0" footer="0"/>
  <pageSetup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zoomScale="70" zoomScaleNormal="70" workbookViewId="0">
      <selection activeCell="E28" sqref="E28"/>
    </sheetView>
  </sheetViews>
  <sheetFormatPr defaultColWidth="15.6640625" defaultRowHeight="15" x14ac:dyDescent="0.2"/>
  <cols>
    <col min="1" max="1" width="11.44140625" style="35" customWidth="1"/>
    <col min="2" max="2" width="62.33203125" style="30" bestFit="1" customWidth="1"/>
    <col min="3" max="7" width="18.77734375" style="30" customWidth="1"/>
    <col min="8" max="16384" width="15.6640625" style="30"/>
  </cols>
  <sheetData>
    <row r="1" spans="1:7" x14ac:dyDescent="0.2">
      <c r="A1" s="27" t="s">
        <v>0</v>
      </c>
      <c r="B1" s="28" t="s">
        <v>62</v>
      </c>
      <c r="C1" s="29" t="s">
        <v>2</v>
      </c>
      <c r="E1" s="28"/>
      <c r="F1" s="31" t="s">
        <v>3</v>
      </c>
      <c r="G1" s="28"/>
    </row>
    <row r="2" spans="1:7" ht="15.75" thickBot="1" x14ac:dyDescent="0.25">
      <c r="A2" s="32"/>
      <c r="B2" s="33"/>
      <c r="C2" s="33"/>
      <c r="D2" s="33"/>
      <c r="E2" s="33"/>
      <c r="F2" s="34"/>
      <c r="G2" s="33"/>
    </row>
    <row r="3" spans="1:7" x14ac:dyDescent="0.2">
      <c r="B3" s="36"/>
      <c r="C3" s="36"/>
      <c r="D3" s="36"/>
      <c r="E3" s="36"/>
      <c r="F3" s="37"/>
      <c r="G3" s="36"/>
    </row>
    <row r="4" spans="1:7" x14ac:dyDescent="0.2">
      <c r="A4" s="35" t="s">
        <v>4</v>
      </c>
      <c r="C4" s="38" t="s">
        <v>5</v>
      </c>
      <c r="D4" s="39" t="s">
        <v>6</v>
      </c>
      <c r="F4" s="30" t="s">
        <v>7</v>
      </c>
    </row>
    <row r="5" spans="1:7" x14ac:dyDescent="0.2">
      <c r="D5" s="39" t="s">
        <v>8</v>
      </c>
      <c r="F5" s="30" t="s">
        <v>9</v>
      </c>
    </row>
    <row r="6" spans="1:7" x14ac:dyDescent="0.2">
      <c r="A6" s="35" t="s">
        <v>10</v>
      </c>
      <c r="B6" s="40" t="s">
        <v>63</v>
      </c>
      <c r="D6" s="39" t="s">
        <v>12</v>
      </c>
      <c r="F6" s="30" t="s">
        <v>13</v>
      </c>
    </row>
    <row r="7" spans="1:7" x14ac:dyDescent="0.2">
      <c r="D7" s="39" t="s">
        <v>14</v>
      </c>
      <c r="F7" s="30" t="s">
        <v>15</v>
      </c>
    </row>
    <row r="8" spans="1:7" x14ac:dyDescent="0.2">
      <c r="A8" s="35" t="s">
        <v>16</v>
      </c>
      <c r="B8" s="30" t="str">
        <f>'[1]D-1 1of2'!B8</f>
        <v>20220067-GU</v>
      </c>
      <c r="D8" s="30" t="s">
        <v>17</v>
      </c>
      <c r="F8" s="30" t="s">
        <v>18</v>
      </c>
    </row>
    <row r="9" spans="1:7" x14ac:dyDescent="0.2">
      <c r="F9" s="30" t="s">
        <v>19</v>
      </c>
    </row>
    <row r="10" spans="1:7" x14ac:dyDescent="0.2">
      <c r="F10" s="4" t="s">
        <v>20</v>
      </c>
    </row>
    <row r="11" spans="1:7" ht="15.75" thickBot="1" x14ac:dyDescent="0.25">
      <c r="A11" s="32"/>
      <c r="B11" s="33"/>
      <c r="C11" s="33"/>
      <c r="D11" s="33"/>
      <c r="E11" s="33"/>
      <c r="F11" s="33"/>
      <c r="G11" s="33"/>
    </row>
    <row r="12" spans="1:7" x14ac:dyDescent="0.2">
      <c r="A12" s="41"/>
      <c r="B12" s="42"/>
      <c r="C12" s="42"/>
      <c r="D12" s="42"/>
      <c r="E12" s="42"/>
      <c r="F12" s="42"/>
      <c r="G12" s="42"/>
    </row>
    <row r="13" spans="1:7" x14ac:dyDescent="0.2">
      <c r="A13" s="43" t="s">
        <v>21</v>
      </c>
      <c r="C13" s="43" t="s">
        <v>22</v>
      </c>
      <c r="D13" s="43" t="s">
        <v>23</v>
      </c>
      <c r="E13" s="43" t="s">
        <v>24</v>
      </c>
      <c r="F13" s="43" t="s">
        <v>25</v>
      </c>
      <c r="G13" s="43" t="s">
        <v>26</v>
      </c>
    </row>
    <row r="14" spans="1:7" x14ac:dyDescent="0.2">
      <c r="A14" s="43" t="s">
        <v>27</v>
      </c>
      <c r="B14" s="30" t="s">
        <v>50</v>
      </c>
      <c r="C14" s="44" t="s">
        <v>29</v>
      </c>
      <c r="D14" s="44" t="s">
        <v>30</v>
      </c>
      <c r="E14" s="45" t="s">
        <v>31</v>
      </c>
      <c r="F14" s="44" t="s">
        <v>32</v>
      </c>
      <c r="G14" s="44" t="s">
        <v>33</v>
      </c>
    </row>
    <row r="15" spans="1:7" ht="15.75" thickBot="1" x14ac:dyDescent="0.25">
      <c r="A15" s="46"/>
      <c r="B15" s="33"/>
      <c r="C15" s="46">
        <v>2017</v>
      </c>
      <c r="D15" s="46">
        <v>2018</v>
      </c>
      <c r="E15" s="46">
        <v>2019</v>
      </c>
      <c r="F15" s="46">
        <v>2020</v>
      </c>
      <c r="G15" s="47"/>
    </row>
    <row r="16" spans="1:7" x14ac:dyDescent="0.2">
      <c r="A16" s="43"/>
    </row>
    <row r="17" spans="1:7" x14ac:dyDescent="0.2">
      <c r="A17" s="43">
        <v>1</v>
      </c>
      <c r="B17" s="30" t="s">
        <v>51</v>
      </c>
      <c r="C17" s="48">
        <f>'D-12 calculations'!C22</f>
        <v>2.6400817593883534</v>
      </c>
      <c r="D17" s="48">
        <f>'D-12 calculations'!D22</f>
        <v>2.5684327539016159</v>
      </c>
      <c r="E17" s="48">
        <f>'D-12 calculations'!E22</f>
        <v>2.7992133831691821</v>
      </c>
      <c r="F17" s="48">
        <f>'D-12 calculations'!F22</f>
        <v>2.7106390391559132</v>
      </c>
      <c r="G17" s="48">
        <f>'D-12 calculations'!G22</f>
        <v>3.3254561018175242</v>
      </c>
    </row>
    <row r="18" spans="1:7" x14ac:dyDescent="0.2">
      <c r="A18" s="43"/>
      <c r="C18" s="49"/>
      <c r="D18" s="49"/>
      <c r="E18" s="49"/>
      <c r="F18" s="49"/>
      <c r="G18" s="49"/>
    </row>
    <row r="19" spans="1:7" x14ac:dyDescent="0.2">
      <c r="A19" s="43">
        <f>+A17+1</f>
        <v>2</v>
      </c>
      <c r="B19" s="30" t="s">
        <v>52</v>
      </c>
      <c r="C19" s="48">
        <f>+C31/C29</f>
        <v>20.307065217391305</v>
      </c>
      <c r="D19" s="48">
        <f>+D31/D29</f>
        <v>22.78386167146974</v>
      </c>
      <c r="E19" s="48">
        <f>+E31/E29</f>
        <v>24.747311827956988</v>
      </c>
      <c r="F19" s="48">
        <f>+F31/F29</f>
        <v>21.524940617577197</v>
      </c>
      <c r="G19" s="48">
        <f>+G31/G29</f>
        <v>25.653276955602536</v>
      </c>
    </row>
    <row r="20" spans="1:7" x14ac:dyDescent="0.2">
      <c r="A20" s="43"/>
      <c r="C20" s="49"/>
      <c r="D20" s="49"/>
      <c r="E20" s="49"/>
      <c r="F20" s="49"/>
      <c r="G20" s="49"/>
    </row>
    <row r="21" spans="1:7" x14ac:dyDescent="0.2">
      <c r="A21" s="43">
        <f>+A19+1</f>
        <v>3</v>
      </c>
      <c r="B21" s="30" t="s">
        <v>53</v>
      </c>
      <c r="C21" s="48">
        <f>'D-12 calculations'!C14</f>
        <v>6.9845944877192521</v>
      </c>
      <c r="D21" s="48">
        <f>'D-12 calculations'!D14</f>
        <v>5.8364687601029086</v>
      </c>
      <c r="E21" s="48">
        <f>'D-12 calculations'!E14</f>
        <v>4.6993451318020227</v>
      </c>
      <c r="F21" s="48">
        <f>'D-12 calculations'!F14</f>
        <v>5.3271721980700963</v>
      </c>
      <c r="G21" s="48">
        <f>'D-12 calculations'!G14</f>
        <v>6.5971779717223038</v>
      </c>
    </row>
    <row r="22" spans="1:7" x14ac:dyDescent="0.2">
      <c r="A22" s="43"/>
      <c r="C22" s="49"/>
      <c r="D22" s="49"/>
      <c r="E22" s="49"/>
      <c r="F22" s="49"/>
      <c r="G22" s="49"/>
    </row>
    <row r="23" spans="1:7" x14ac:dyDescent="0.2">
      <c r="A23" s="43">
        <f>+A21+1</f>
        <v>4</v>
      </c>
      <c r="B23" s="30" t="s">
        <v>54</v>
      </c>
      <c r="C23" s="48">
        <f>'D-12 calculations'!C17</f>
        <v>6.9845944877192521</v>
      </c>
      <c r="D23" s="48">
        <f>'D-12 calculations'!D17</f>
        <v>5.2307946313722651</v>
      </c>
      <c r="E23" s="48">
        <f>'D-12 calculations'!E17</f>
        <v>4.5547578930860153</v>
      </c>
      <c r="F23" s="48">
        <f>'D-12 calculations'!F17</f>
        <v>5.170818099678276</v>
      </c>
      <c r="G23" s="48">
        <f>'D-12 calculations'!G17</f>
        <v>6.4643795555929309</v>
      </c>
    </row>
    <row r="24" spans="1:7" x14ac:dyDescent="0.2">
      <c r="A24" s="43"/>
      <c r="C24" s="49"/>
      <c r="D24" s="49"/>
      <c r="E24" s="49"/>
      <c r="F24" s="49"/>
      <c r="G24" s="49"/>
    </row>
    <row r="25" spans="1:7" x14ac:dyDescent="0.2">
      <c r="A25" s="43">
        <f>+A23+1</f>
        <v>5</v>
      </c>
      <c r="B25" s="30" t="s">
        <v>55</v>
      </c>
      <c r="C25" s="49">
        <v>9.7699999999999995E-2</v>
      </c>
      <c r="D25" s="49">
        <v>0.1145</v>
      </c>
      <c r="E25" s="49">
        <v>0.10929999999999999</v>
      </c>
      <c r="F25" s="49">
        <v>0.1094</v>
      </c>
      <c r="G25" s="49">
        <v>9.3836208681613104E-2</v>
      </c>
    </row>
    <row r="26" spans="1:7" x14ac:dyDescent="0.2">
      <c r="A26" s="43"/>
      <c r="C26" s="49"/>
      <c r="D26" s="49"/>
      <c r="E26" s="49"/>
      <c r="F26" s="49"/>
      <c r="G26" s="49"/>
    </row>
    <row r="27" spans="1:7" x14ac:dyDescent="0.2">
      <c r="A27" s="43">
        <f>+A25+1</f>
        <v>6</v>
      </c>
      <c r="B27" s="30" t="s">
        <v>56</v>
      </c>
      <c r="C27" s="48">
        <v>1.28</v>
      </c>
      <c r="D27" s="48">
        <v>1.44</v>
      </c>
      <c r="E27" s="48">
        <v>1.59</v>
      </c>
      <c r="F27" s="48">
        <v>1.73</v>
      </c>
      <c r="G27" s="48">
        <v>1.88</v>
      </c>
    </row>
    <row r="28" spans="1:7" x14ac:dyDescent="0.2">
      <c r="A28" s="43"/>
      <c r="C28" s="49"/>
      <c r="D28" s="49"/>
      <c r="E28" s="49"/>
      <c r="F28" s="49"/>
      <c r="G28" s="49"/>
    </row>
    <row r="29" spans="1:7" x14ac:dyDescent="0.2">
      <c r="A29" s="43">
        <f>+A27+1</f>
        <v>7</v>
      </c>
      <c r="B29" s="30" t="s">
        <v>57</v>
      </c>
      <c r="C29" s="48">
        <v>3.68</v>
      </c>
      <c r="D29" s="48">
        <v>3.47</v>
      </c>
      <c r="E29" s="48">
        <v>3.72</v>
      </c>
      <c r="F29" s="48">
        <v>4.21</v>
      </c>
      <c r="G29" s="48">
        <v>4.7300000000000004</v>
      </c>
    </row>
    <row r="30" spans="1:7" x14ac:dyDescent="0.2">
      <c r="A30" s="43"/>
      <c r="C30" s="49"/>
      <c r="D30" s="49"/>
      <c r="E30" s="49"/>
      <c r="F30" s="49"/>
      <c r="G30" s="49"/>
    </row>
    <row r="31" spans="1:7" x14ac:dyDescent="0.2">
      <c r="A31" s="43">
        <f>+A29+1</f>
        <v>8</v>
      </c>
      <c r="B31" s="30" t="s">
        <v>58</v>
      </c>
      <c r="C31" s="48">
        <v>74.73</v>
      </c>
      <c r="D31" s="48">
        <v>79.06</v>
      </c>
      <c r="E31" s="48">
        <v>92.06</v>
      </c>
      <c r="F31" s="48">
        <v>90.62</v>
      </c>
      <c r="G31" s="48">
        <v>121.34</v>
      </c>
    </row>
    <row r="32" spans="1:7" x14ac:dyDescent="0.2">
      <c r="A32" s="43"/>
    </row>
    <row r="33" spans="1:7" x14ac:dyDescent="0.2">
      <c r="A33" s="43"/>
      <c r="B33" s="30" t="s">
        <v>42</v>
      </c>
    </row>
    <row r="38" spans="1:7" x14ac:dyDescent="0.2">
      <c r="A38" s="35" t="s">
        <v>43</v>
      </c>
    </row>
    <row r="39" spans="1:7" x14ac:dyDescent="0.2">
      <c r="B39" s="50"/>
      <c r="D39" s="50"/>
      <c r="E39" s="50"/>
    </row>
    <row r="40" spans="1:7" x14ac:dyDescent="0.2">
      <c r="B40" s="50"/>
      <c r="D40" s="50"/>
      <c r="E40" s="50"/>
    </row>
    <row r="41" spans="1:7" x14ac:dyDescent="0.2">
      <c r="A41" s="35" t="s">
        <v>44</v>
      </c>
      <c r="B41" s="50" t="s">
        <v>59</v>
      </c>
      <c r="D41" s="50"/>
      <c r="E41" s="50"/>
    </row>
    <row r="42" spans="1:7" x14ac:dyDescent="0.2">
      <c r="A42" s="35" t="s">
        <v>60</v>
      </c>
      <c r="B42" s="50" t="s">
        <v>61</v>
      </c>
      <c r="D42" s="50"/>
      <c r="E42" s="50"/>
    </row>
    <row r="43" spans="1:7" x14ac:dyDescent="0.2">
      <c r="B43" s="50"/>
      <c r="D43" s="50"/>
      <c r="E43" s="50"/>
    </row>
    <row r="44" spans="1:7" x14ac:dyDescent="0.2">
      <c r="B44" s="50"/>
      <c r="D44" s="50"/>
      <c r="E44" s="50"/>
      <c r="F44" s="50"/>
    </row>
    <row r="45" spans="1:7" x14ac:dyDescent="0.2">
      <c r="B45" s="50"/>
      <c r="D45" s="50"/>
      <c r="E45" s="50"/>
    </row>
    <row r="46" spans="1:7" x14ac:dyDescent="0.2">
      <c r="B46" s="50"/>
      <c r="D46" s="50"/>
      <c r="E46" s="50"/>
    </row>
    <row r="47" spans="1:7" ht="15.75" thickBot="1" x14ac:dyDescent="0.25">
      <c r="A47" s="32"/>
      <c r="B47" s="33"/>
      <c r="C47" s="33"/>
      <c r="D47" s="33"/>
      <c r="E47" s="33"/>
      <c r="F47" s="33"/>
      <c r="G47" s="33"/>
    </row>
    <row r="48" spans="1:7" x14ac:dyDescent="0.2">
      <c r="A48" s="35" t="s">
        <v>46</v>
      </c>
      <c r="E48" s="51"/>
      <c r="F48" s="30" t="s">
        <v>47</v>
      </c>
    </row>
    <row r="49" spans="2:7" x14ac:dyDescent="0.2">
      <c r="B49" s="28"/>
      <c r="C49" s="28"/>
      <c r="D49" s="51"/>
      <c r="E49" s="51"/>
      <c r="F49" s="28"/>
      <c r="G49" s="28"/>
    </row>
    <row r="50" spans="2:7" x14ac:dyDescent="0.2">
      <c r="D50" s="51"/>
      <c r="E50" s="51"/>
    </row>
    <row r="51" spans="2:7" x14ac:dyDescent="0.2">
      <c r="D51" s="51"/>
      <c r="E51" s="51"/>
    </row>
    <row r="52" spans="2:7" x14ac:dyDescent="0.2">
      <c r="D52" s="51"/>
      <c r="E52" s="51"/>
    </row>
  </sheetData>
  <printOptions horizontalCentered="1"/>
  <pageMargins left="0.5" right="0.5" top="1" bottom="0.5" header="0" footer="0"/>
  <pageSetup scale="63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zoomScale="70" zoomScaleNormal="70" workbookViewId="0">
      <selection activeCell="C17" sqref="C17"/>
    </sheetView>
  </sheetViews>
  <sheetFormatPr defaultColWidth="15.6640625" defaultRowHeight="15" x14ac:dyDescent="0.2"/>
  <cols>
    <col min="1" max="1" width="11" style="35" customWidth="1"/>
    <col min="2" max="2" width="60.88671875" style="30" customWidth="1"/>
    <col min="3" max="7" width="18.77734375" style="30" customWidth="1"/>
    <col min="8" max="16384" width="15.6640625" style="30"/>
  </cols>
  <sheetData>
    <row r="1" spans="1:7" x14ac:dyDescent="0.2">
      <c r="A1" s="27" t="s">
        <v>0</v>
      </c>
      <c r="B1" s="28" t="s">
        <v>64</v>
      </c>
      <c r="C1" s="29" t="s">
        <v>2</v>
      </c>
      <c r="E1" s="28"/>
      <c r="F1" s="31" t="s">
        <v>3</v>
      </c>
      <c r="G1" s="28"/>
    </row>
    <row r="2" spans="1:7" ht="15.75" thickBot="1" x14ac:dyDescent="0.25">
      <c r="A2" s="32"/>
      <c r="B2" s="33"/>
      <c r="C2" s="33"/>
      <c r="D2" s="33"/>
      <c r="E2" s="33"/>
      <c r="F2" s="34"/>
      <c r="G2" s="33"/>
    </row>
    <row r="3" spans="1:7" x14ac:dyDescent="0.2">
      <c r="B3" s="36"/>
      <c r="C3" s="36"/>
      <c r="D3" s="36"/>
      <c r="E3" s="36"/>
      <c r="F3" s="37"/>
      <c r="G3" s="36"/>
    </row>
    <row r="4" spans="1:7" x14ac:dyDescent="0.2">
      <c r="A4" s="35" t="s">
        <v>4</v>
      </c>
      <c r="C4" s="38" t="s">
        <v>5</v>
      </c>
      <c r="D4" s="39" t="s">
        <v>6</v>
      </c>
      <c r="F4" s="30" t="s">
        <v>7</v>
      </c>
    </row>
    <row r="5" spans="1:7" x14ac:dyDescent="0.2">
      <c r="D5" s="39" t="s">
        <v>8</v>
      </c>
      <c r="F5" s="30" t="s">
        <v>9</v>
      </c>
    </row>
    <row r="6" spans="1:7" x14ac:dyDescent="0.2">
      <c r="A6" s="35" t="s">
        <v>10</v>
      </c>
      <c r="B6" s="40" t="s">
        <v>65</v>
      </c>
      <c r="D6" s="39" t="s">
        <v>12</v>
      </c>
      <c r="F6" s="30" t="s">
        <v>13</v>
      </c>
    </row>
    <row r="7" spans="1:7" x14ac:dyDescent="0.2">
      <c r="D7" s="39" t="s">
        <v>14</v>
      </c>
      <c r="F7" s="30" t="s">
        <v>15</v>
      </c>
    </row>
    <row r="8" spans="1:7" x14ac:dyDescent="0.2">
      <c r="A8" s="35" t="s">
        <v>16</v>
      </c>
      <c r="B8" s="30" t="str">
        <f>'[1]D-1 1of2'!B8</f>
        <v>20220067-GU</v>
      </c>
      <c r="D8" s="30" t="s">
        <v>17</v>
      </c>
      <c r="F8" s="30" t="s">
        <v>18</v>
      </c>
    </row>
    <row r="9" spans="1:7" x14ac:dyDescent="0.2">
      <c r="F9" s="30" t="s">
        <v>19</v>
      </c>
    </row>
    <row r="10" spans="1:7" x14ac:dyDescent="0.2">
      <c r="F10" s="4" t="s">
        <v>20</v>
      </c>
    </row>
    <row r="11" spans="1:7" ht="15.75" thickBot="1" x14ac:dyDescent="0.25">
      <c r="A11" s="32"/>
      <c r="B11" s="33"/>
      <c r="C11" s="33"/>
      <c r="D11" s="33"/>
      <c r="E11" s="33"/>
      <c r="F11" s="33"/>
      <c r="G11" s="33"/>
    </row>
    <row r="12" spans="1:7" x14ac:dyDescent="0.2">
      <c r="A12" s="41"/>
      <c r="B12" s="42"/>
      <c r="C12" s="42"/>
      <c r="D12" s="42"/>
      <c r="E12" s="42"/>
      <c r="F12" s="42"/>
      <c r="G12" s="42"/>
    </row>
    <row r="13" spans="1:7" x14ac:dyDescent="0.2">
      <c r="A13" s="43" t="s">
        <v>21</v>
      </c>
      <c r="C13" s="43" t="s">
        <v>22</v>
      </c>
      <c r="D13" s="43" t="s">
        <v>23</v>
      </c>
      <c r="E13" s="43" t="s">
        <v>24</v>
      </c>
      <c r="F13" s="43" t="s">
        <v>25</v>
      </c>
      <c r="G13" s="43" t="s">
        <v>26</v>
      </c>
    </row>
    <row r="14" spans="1:7" x14ac:dyDescent="0.2">
      <c r="A14" s="43" t="s">
        <v>27</v>
      </c>
      <c r="B14" s="30" t="s">
        <v>50</v>
      </c>
      <c r="C14" s="44" t="s">
        <v>29</v>
      </c>
      <c r="D14" s="44" t="s">
        <v>30</v>
      </c>
      <c r="E14" s="45" t="s">
        <v>31</v>
      </c>
      <c r="F14" s="44" t="s">
        <v>32</v>
      </c>
      <c r="G14" s="44" t="s">
        <v>33</v>
      </c>
    </row>
    <row r="15" spans="1:7" ht="15.75" thickBot="1" x14ac:dyDescent="0.25">
      <c r="A15" s="46"/>
      <c r="B15" s="33"/>
      <c r="C15" s="46">
        <v>2017</v>
      </c>
      <c r="D15" s="46">
        <v>2018</v>
      </c>
      <c r="E15" s="46">
        <v>2019</v>
      </c>
      <c r="F15" s="46">
        <v>2020</v>
      </c>
      <c r="G15" s="47"/>
    </row>
    <row r="16" spans="1:7" x14ac:dyDescent="0.2">
      <c r="A16" s="43"/>
    </row>
    <row r="17" spans="1:7" x14ac:dyDescent="0.2">
      <c r="A17" s="43">
        <v>1</v>
      </c>
      <c r="B17" s="30" t="s">
        <v>51</v>
      </c>
      <c r="C17" s="48">
        <f>'D-12 calculations'!C22</f>
        <v>2.6400817593883534</v>
      </c>
      <c r="D17" s="48">
        <f>'D-12 calculations'!D22</f>
        <v>2.5684327539016159</v>
      </c>
      <c r="E17" s="48">
        <f>'D-12 calculations'!E22</f>
        <v>2.7992133831691821</v>
      </c>
      <c r="F17" s="48">
        <f>'D-12 calculations'!F22</f>
        <v>2.7106390391559132</v>
      </c>
      <c r="G17" s="48">
        <f>'D-12 calculations'!G22</f>
        <v>3.3254561018175242</v>
      </c>
    </row>
    <row r="18" spans="1:7" x14ac:dyDescent="0.2">
      <c r="A18" s="43"/>
      <c r="C18" s="49"/>
      <c r="D18" s="49"/>
      <c r="E18" s="49"/>
      <c r="F18" s="49"/>
      <c r="G18" s="49"/>
    </row>
    <row r="19" spans="1:7" x14ac:dyDescent="0.2">
      <c r="A19" s="43">
        <f>+A17+1</f>
        <v>2</v>
      </c>
      <c r="B19" s="30" t="s">
        <v>52</v>
      </c>
      <c r="C19" s="48">
        <f>+C31/C29</f>
        <v>20.307065217391305</v>
      </c>
      <c r="D19" s="48">
        <f>+D31/D29</f>
        <v>22.78386167146974</v>
      </c>
      <c r="E19" s="48">
        <f>+E31/E29</f>
        <v>24.747311827956988</v>
      </c>
      <c r="F19" s="48">
        <f>+F31/F29</f>
        <v>21.524940617577197</v>
      </c>
      <c r="G19" s="48">
        <f>+G31/G29</f>
        <v>25.653276955602536</v>
      </c>
    </row>
    <row r="20" spans="1:7" x14ac:dyDescent="0.2">
      <c r="A20" s="43"/>
      <c r="C20" s="49"/>
      <c r="D20" s="49"/>
      <c r="E20" s="49"/>
      <c r="F20" s="49"/>
      <c r="G20" s="49"/>
    </row>
    <row r="21" spans="1:7" x14ac:dyDescent="0.2">
      <c r="A21" s="43">
        <f>+A19+1</f>
        <v>3</v>
      </c>
      <c r="B21" s="30" t="s">
        <v>53</v>
      </c>
      <c r="C21" s="48">
        <f>'D-12 calculations'!C14</f>
        <v>6.9845944877192521</v>
      </c>
      <c r="D21" s="48">
        <f>'D-12 calculations'!D14</f>
        <v>5.8364687601029086</v>
      </c>
      <c r="E21" s="48">
        <f>'D-12 calculations'!E14</f>
        <v>4.6993451318020227</v>
      </c>
      <c r="F21" s="48">
        <f>'D-12 calculations'!F14</f>
        <v>5.3271721980700963</v>
      </c>
      <c r="G21" s="48">
        <f>'D-12 calculations'!G14</f>
        <v>6.5971779717223038</v>
      </c>
    </row>
    <row r="22" spans="1:7" x14ac:dyDescent="0.2">
      <c r="A22" s="43"/>
      <c r="C22" s="49"/>
      <c r="D22" s="49"/>
      <c r="E22" s="49"/>
      <c r="F22" s="49"/>
      <c r="G22" s="49"/>
    </row>
    <row r="23" spans="1:7" x14ac:dyDescent="0.2">
      <c r="A23" s="43">
        <f>+A21+1</f>
        <v>4</v>
      </c>
      <c r="B23" s="30" t="s">
        <v>54</v>
      </c>
      <c r="C23" s="48">
        <f>'D-12 calculations'!C17</f>
        <v>6.9845944877192521</v>
      </c>
      <c r="D23" s="48">
        <f>'D-12 calculations'!D17</f>
        <v>5.2307946313722651</v>
      </c>
      <c r="E23" s="48">
        <f>'D-12 calculations'!E17</f>
        <v>4.5547578930860153</v>
      </c>
      <c r="F23" s="48">
        <f>'D-12 calculations'!F17</f>
        <v>5.170818099678276</v>
      </c>
      <c r="G23" s="48">
        <f>'D-12 calculations'!G17</f>
        <v>6.4643795555929309</v>
      </c>
    </row>
    <row r="24" spans="1:7" x14ac:dyDescent="0.2">
      <c r="A24" s="43"/>
      <c r="C24" s="49"/>
      <c r="D24" s="49"/>
      <c r="E24" s="49"/>
      <c r="F24" s="49"/>
      <c r="G24" s="49"/>
    </row>
    <row r="25" spans="1:7" x14ac:dyDescent="0.2">
      <c r="A25" s="43">
        <f>+A23+1</f>
        <v>5</v>
      </c>
      <c r="B25" s="30" t="s">
        <v>55</v>
      </c>
      <c r="C25" s="52">
        <v>-8.4900000000000003E-2</v>
      </c>
      <c r="D25" s="52">
        <v>-0.14729999999999999</v>
      </c>
      <c r="E25" s="52">
        <v>-0.127</v>
      </c>
      <c r="F25" s="52">
        <v>-0.1273</v>
      </c>
      <c r="G25" s="52">
        <v>-0.19400000000000001</v>
      </c>
    </row>
    <row r="26" spans="1:7" x14ac:dyDescent="0.2">
      <c r="A26" s="43"/>
      <c r="C26" s="49"/>
      <c r="D26" s="49"/>
      <c r="E26" s="49"/>
      <c r="F26" s="49"/>
      <c r="G26" s="49"/>
    </row>
    <row r="27" spans="1:7" x14ac:dyDescent="0.2">
      <c r="A27" s="43">
        <f>+A25+1</f>
        <v>6</v>
      </c>
      <c r="B27" s="30" t="s">
        <v>56</v>
      </c>
      <c r="C27" s="48">
        <v>1.28</v>
      </c>
      <c r="D27" s="48">
        <v>1.44</v>
      </c>
      <c r="E27" s="48">
        <v>1.59</v>
      </c>
      <c r="F27" s="48">
        <v>1.73</v>
      </c>
      <c r="G27" s="48">
        <v>1.88</v>
      </c>
    </row>
    <row r="28" spans="1:7" x14ac:dyDescent="0.2">
      <c r="A28" s="43"/>
      <c r="C28" s="49"/>
      <c r="D28" s="49"/>
      <c r="E28" s="49"/>
      <c r="F28" s="49"/>
      <c r="G28" s="49"/>
    </row>
    <row r="29" spans="1:7" x14ac:dyDescent="0.2">
      <c r="A29" s="43">
        <f>+A27+1</f>
        <v>7</v>
      </c>
      <c r="B29" s="30" t="s">
        <v>57</v>
      </c>
      <c r="C29" s="48">
        <v>3.68</v>
      </c>
      <c r="D29" s="48">
        <v>3.47</v>
      </c>
      <c r="E29" s="48">
        <v>3.72</v>
      </c>
      <c r="F29" s="48">
        <v>4.21</v>
      </c>
      <c r="G29" s="48">
        <v>4.7300000000000004</v>
      </c>
    </row>
    <row r="30" spans="1:7" x14ac:dyDescent="0.2">
      <c r="A30" s="43"/>
      <c r="C30" s="49"/>
      <c r="D30" s="49"/>
      <c r="E30" s="49"/>
      <c r="F30" s="49"/>
      <c r="G30" s="49"/>
    </row>
    <row r="31" spans="1:7" x14ac:dyDescent="0.2">
      <c r="A31" s="43">
        <f>+A29+1</f>
        <v>8</v>
      </c>
      <c r="B31" s="30" t="s">
        <v>58</v>
      </c>
      <c r="C31" s="48">
        <v>74.73</v>
      </c>
      <c r="D31" s="48">
        <v>79.06</v>
      </c>
      <c r="E31" s="48">
        <v>92.06</v>
      </c>
      <c r="F31" s="48">
        <v>90.62</v>
      </c>
      <c r="G31" s="48">
        <v>121.34</v>
      </c>
    </row>
    <row r="32" spans="1:7" x14ac:dyDescent="0.2">
      <c r="A32" s="43"/>
    </row>
    <row r="33" spans="1:7" x14ac:dyDescent="0.2">
      <c r="A33" s="43"/>
      <c r="B33" s="30" t="s">
        <v>42</v>
      </c>
    </row>
    <row r="38" spans="1:7" x14ac:dyDescent="0.2">
      <c r="A38" s="35" t="s">
        <v>43</v>
      </c>
    </row>
    <row r="39" spans="1:7" x14ac:dyDescent="0.2">
      <c r="B39" s="50"/>
      <c r="D39" s="50"/>
      <c r="E39" s="50"/>
    </row>
    <row r="40" spans="1:7" x14ac:dyDescent="0.2">
      <c r="B40" s="50"/>
      <c r="D40" s="50"/>
      <c r="E40" s="50"/>
    </row>
    <row r="41" spans="1:7" x14ac:dyDescent="0.2">
      <c r="A41" s="35" t="s">
        <v>44</v>
      </c>
      <c r="B41" s="50" t="s">
        <v>59</v>
      </c>
      <c r="D41" s="50"/>
      <c r="E41" s="50"/>
    </row>
    <row r="42" spans="1:7" x14ac:dyDescent="0.2">
      <c r="A42" s="35" t="s">
        <v>60</v>
      </c>
      <c r="B42" s="50" t="s">
        <v>61</v>
      </c>
      <c r="D42" s="50"/>
      <c r="E42" s="50"/>
    </row>
    <row r="43" spans="1:7" x14ac:dyDescent="0.2">
      <c r="B43" s="50"/>
      <c r="D43" s="50"/>
      <c r="E43" s="50"/>
    </row>
    <row r="44" spans="1:7" x14ac:dyDescent="0.2">
      <c r="B44" s="50"/>
      <c r="D44" s="50"/>
      <c r="E44" s="50"/>
      <c r="F44" s="50"/>
    </row>
    <row r="45" spans="1:7" x14ac:dyDescent="0.2">
      <c r="B45" s="50"/>
      <c r="D45" s="50"/>
      <c r="E45" s="50"/>
    </row>
    <row r="46" spans="1:7" x14ac:dyDescent="0.2">
      <c r="B46" s="50"/>
      <c r="D46" s="50"/>
      <c r="E46" s="50"/>
    </row>
    <row r="47" spans="1:7" ht="15.75" thickBot="1" x14ac:dyDescent="0.25">
      <c r="A47" s="32"/>
      <c r="B47" s="33"/>
      <c r="C47" s="33"/>
      <c r="D47" s="33"/>
      <c r="E47" s="33"/>
      <c r="F47" s="33"/>
      <c r="G47" s="33"/>
    </row>
    <row r="48" spans="1:7" x14ac:dyDescent="0.2">
      <c r="A48" s="35" t="s">
        <v>46</v>
      </c>
      <c r="E48" s="51"/>
      <c r="F48" s="30" t="s">
        <v>47</v>
      </c>
    </row>
    <row r="49" spans="2:7" x14ac:dyDescent="0.2">
      <c r="B49" s="28"/>
      <c r="C49" s="28"/>
      <c r="D49" s="51"/>
      <c r="E49" s="51"/>
      <c r="F49" s="28"/>
      <c r="G49" s="28"/>
    </row>
    <row r="50" spans="2:7" x14ac:dyDescent="0.2">
      <c r="D50" s="51"/>
      <c r="E50" s="51"/>
    </row>
    <row r="51" spans="2:7" x14ac:dyDescent="0.2">
      <c r="D51" s="51"/>
      <c r="E51" s="51"/>
    </row>
    <row r="52" spans="2:7" x14ac:dyDescent="0.2">
      <c r="D52" s="51"/>
      <c r="E52" s="51"/>
    </row>
  </sheetData>
  <printOptions horizontalCentered="1"/>
  <pageMargins left="0.5" right="0.5" top="1" bottom="0.5" header="0" footer="0"/>
  <pageSetup scale="64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zoomScale="70" zoomScaleNormal="70" workbookViewId="0">
      <selection activeCell="C17" sqref="C17"/>
    </sheetView>
  </sheetViews>
  <sheetFormatPr defaultColWidth="15.6640625" defaultRowHeight="15" x14ac:dyDescent="0.2"/>
  <cols>
    <col min="1" max="1" width="11.33203125" style="35" customWidth="1"/>
    <col min="2" max="2" width="60.5546875" style="30" customWidth="1"/>
    <col min="3" max="7" width="18.77734375" style="30" customWidth="1"/>
    <col min="8" max="16384" width="15.6640625" style="30"/>
  </cols>
  <sheetData>
    <row r="1" spans="1:7" x14ac:dyDescent="0.2">
      <c r="A1" s="27" t="s">
        <v>0</v>
      </c>
      <c r="B1" s="28" t="s">
        <v>66</v>
      </c>
      <c r="C1" s="29" t="s">
        <v>2</v>
      </c>
      <c r="E1" s="28"/>
      <c r="F1" s="31" t="s">
        <v>3</v>
      </c>
      <c r="G1" s="28"/>
    </row>
    <row r="2" spans="1:7" ht="15.75" thickBot="1" x14ac:dyDescent="0.25">
      <c r="A2" s="32"/>
      <c r="B2" s="33"/>
      <c r="C2" s="33"/>
      <c r="D2" s="33"/>
      <c r="E2" s="33"/>
      <c r="F2" s="34"/>
      <c r="G2" s="33"/>
    </row>
    <row r="3" spans="1:7" x14ac:dyDescent="0.2">
      <c r="B3" s="36"/>
      <c r="C3" s="36"/>
      <c r="D3" s="36"/>
      <c r="E3" s="36"/>
      <c r="F3" s="37"/>
      <c r="G3" s="36"/>
    </row>
    <row r="4" spans="1:7" x14ac:dyDescent="0.2">
      <c r="A4" s="35" t="s">
        <v>4</v>
      </c>
      <c r="C4" s="38" t="s">
        <v>5</v>
      </c>
      <c r="D4" s="39" t="s">
        <v>6</v>
      </c>
      <c r="F4" s="30" t="s">
        <v>7</v>
      </c>
    </row>
    <row r="5" spans="1:7" x14ac:dyDescent="0.2">
      <c r="D5" s="39" t="s">
        <v>8</v>
      </c>
      <c r="F5" s="30" t="s">
        <v>9</v>
      </c>
    </row>
    <row r="6" spans="1:7" x14ac:dyDescent="0.2">
      <c r="A6" s="35" t="s">
        <v>10</v>
      </c>
      <c r="B6" s="40" t="s">
        <v>67</v>
      </c>
      <c r="D6" s="39" t="s">
        <v>12</v>
      </c>
      <c r="F6" s="30" t="s">
        <v>13</v>
      </c>
    </row>
    <row r="7" spans="1:7" x14ac:dyDescent="0.2">
      <c r="D7" s="39" t="s">
        <v>14</v>
      </c>
      <c r="F7" s="30" t="s">
        <v>15</v>
      </c>
    </row>
    <row r="8" spans="1:7" x14ac:dyDescent="0.2">
      <c r="A8" s="35" t="s">
        <v>16</v>
      </c>
      <c r="B8" s="30" t="str">
        <f>'[1]D-1 1of2'!B8</f>
        <v>20220067-GU</v>
      </c>
      <c r="D8" s="30" t="s">
        <v>17</v>
      </c>
      <c r="F8" s="30" t="s">
        <v>18</v>
      </c>
    </row>
    <row r="9" spans="1:7" x14ac:dyDescent="0.2">
      <c r="F9" s="30" t="s">
        <v>19</v>
      </c>
    </row>
    <row r="10" spans="1:7" x14ac:dyDescent="0.2">
      <c r="F10" s="4" t="s">
        <v>20</v>
      </c>
    </row>
    <row r="11" spans="1:7" ht="15.75" thickBot="1" x14ac:dyDescent="0.25">
      <c r="A11" s="32"/>
      <c r="B11" s="33"/>
      <c r="C11" s="33"/>
      <c r="D11" s="33"/>
      <c r="E11" s="33"/>
      <c r="F11" s="33"/>
      <c r="G11" s="33"/>
    </row>
    <row r="12" spans="1:7" x14ac:dyDescent="0.2">
      <c r="A12" s="41"/>
      <c r="B12" s="42"/>
      <c r="C12" s="42"/>
      <c r="D12" s="42"/>
      <c r="E12" s="42"/>
      <c r="F12" s="42"/>
      <c r="G12" s="42"/>
    </row>
    <row r="13" spans="1:7" x14ac:dyDescent="0.2">
      <c r="A13" s="43" t="s">
        <v>21</v>
      </c>
      <c r="C13" s="43" t="s">
        <v>22</v>
      </c>
      <c r="D13" s="43" t="s">
        <v>23</v>
      </c>
      <c r="E13" s="43" t="s">
        <v>24</v>
      </c>
      <c r="F13" s="43" t="s">
        <v>25</v>
      </c>
      <c r="G13" s="43" t="s">
        <v>26</v>
      </c>
    </row>
    <row r="14" spans="1:7" x14ac:dyDescent="0.2">
      <c r="A14" s="43" t="s">
        <v>27</v>
      </c>
      <c r="B14" s="30" t="s">
        <v>50</v>
      </c>
      <c r="C14" s="44" t="s">
        <v>29</v>
      </c>
      <c r="D14" s="44" t="s">
        <v>30</v>
      </c>
      <c r="E14" s="45" t="s">
        <v>31</v>
      </c>
      <c r="F14" s="44" t="s">
        <v>32</v>
      </c>
      <c r="G14" s="44" t="s">
        <v>33</v>
      </c>
    </row>
    <row r="15" spans="1:7" ht="15.75" thickBot="1" x14ac:dyDescent="0.25">
      <c r="A15" s="46"/>
      <c r="B15" s="33"/>
      <c r="C15" s="46">
        <v>2017</v>
      </c>
      <c r="D15" s="46">
        <v>2018</v>
      </c>
      <c r="E15" s="46">
        <v>2019</v>
      </c>
      <c r="F15" s="46">
        <v>2020</v>
      </c>
      <c r="G15" s="47"/>
    </row>
    <row r="16" spans="1:7" x14ac:dyDescent="0.2">
      <c r="A16" s="43"/>
    </row>
    <row r="17" spans="1:7" x14ac:dyDescent="0.2">
      <c r="A17" s="43">
        <v>1</v>
      </c>
      <c r="B17" s="30" t="s">
        <v>51</v>
      </c>
      <c r="C17" s="48">
        <f>'D-12 calculations'!C22</f>
        <v>2.6400817593883534</v>
      </c>
      <c r="D17" s="48">
        <f>'D-12 calculations'!D22</f>
        <v>2.5684327539016159</v>
      </c>
      <c r="E17" s="48">
        <f>'D-12 calculations'!E22</f>
        <v>2.7992133831691821</v>
      </c>
      <c r="F17" s="48">
        <f>'D-12 calculations'!F22</f>
        <v>2.7106390391559132</v>
      </c>
      <c r="G17" s="48">
        <f>'D-12 calculations'!G22</f>
        <v>3.3254561018175242</v>
      </c>
    </row>
    <row r="18" spans="1:7" x14ac:dyDescent="0.2">
      <c r="A18" s="43"/>
      <c r="C18" s="49"/>
      <c r="D18" s="49"/>
      <c r="E18" s="49"/>
      <c r="F18" s="49"/>
      <c r="G18" s="49"/>
    </row>
    <row r="19" spans="1:7" x14ac:dyDescent="0.2">
      <c r="A19" s="43">
        <f>+A17+1</f>
        <v>2</v>
      </c>
      <c r="B19" s="30" t="s">
        <v>52</v>
      </c>
      <c r="C19" s="48">
        <f>+C31/C29</f>
        <v>20.307065217391305</v>
      </c>
      <c r="D19" s="48">
        <f>+D31/D29</f>
        <v>22.78386167146974</v>
      </c>
      <c r="E19" s="48">
        <f>+E31/E29</f>
        <v>24.747311827956988</v>
      </c>
      <c r="F19" s="48">
        <f>+F31/F29</f>
        <v>21.524940617577197</v>
      </c>
      <c r="G19" s="48">
        <f>+G31/G29</f>
        <v>25.653276955602536</v>
      </c>
    </row>
    <row r="20" spans="1:7" x14ac:dyDescent="0.2">
      <c r="A20" s="43"/>
      <c r="C20" s="49"/>
      <c r="D20" s="49"/>
      <c r="E20" s="49"/>
      <c r="F20" s="49"/>
      <c r="G20" s="49"/>
    </row>
    <row r="21" spans="1:7" x14ac:dyDescent="0.2">
      <c r="A21" s="43">
        <f>+A19+1</f>
        <v>3</v>
      </c>
      <c r="B21" s="30" t="s">
        <v>53</v>
      </c>
      <c r="C21" s="48">
        <f>'D-12 calculations'!C14</f>
        <v>6.9845944877192521</v>
      </c>
      <c r="D21" s="48">
        <f>'D-12 calculations'!D14</f>
        <v>5.8364687601029086</v>
      </c>
      <c r="E21" s="48">
        <f>'D-12 calculations'!E14</f>
        <v>4.6993451318020227</v>
      </c>
      <c r="F21" s="48">
        <f>'D-12 calculations'!F14</f>
        <v>5.3271721980700963</v>
      </c>
      <c r="G21" s="48">
        <f>'D-12 calculations'!G14</f>
        <v>6.5971779717223038</v>
      </c>
    </row>
    <row r="22" spans="1:7" x14ac:dyDescent="0.2">
      <c r="A22" s="43"/>
      <c r="C22" s="49"/>
      <c r="D22" s="49"/>
      <c r="E22" s="49"/>
      <c r="F22" s="49"/>
      <c r="G22" s="49"/>
    </row>
    <row r="23" spans="1:7" x14ac:dyDescent="0.2">
      <c r="A23" s="43">
        <f>+A21+1</f>
        <v>4</v>
      </c>
      <c r="B23" s="30" t="s">
        <v>54</v>
      </c>
      <c r="C23" s="48">
        <f>'D-12 calculations'!C17</f>
        <v>6.9845944877192521</v>
      </c>
      <c r="D23" s="48">
        <f>'D-12 calculations'!D17</f>
        <v>5.2307946313722651</v>
      </c>
      <c r="E23" s="48">
        <f>'D-12 calculations'!E17</f>
        <v>4.5547578930860153</v>
      </c>
      <c r="F23" s="48">
        <f>'D-12 calculations'!F17</f>
        <v>5.170818099678276</v>
      </c>
      <c r="G23" s="48">
        <f>'D-12 calculations'!G17</f>
        <v>6.4643795555929309</v>
      </c>
    </row>
    <row r="24" spans="1:7" x14ac:dyDescent="0.2">
      <c r="A24" s="43"/>
      <c r="C24" s="49"/>
      <c r="D24" s="49"/>
      <c r="E24" s="49"/>
      <c r="F24" s="49"/>
      <c r="G24" s="49"/>
    </row>
    <row r="25" spans="1:7" x14ac:dyDescent="0.2">
      <c r="A25" s="43">
        <f>+A23+1</f>
        <v>5</v>
      </c>
      <c r="B25" s="30" t="s">
        <v>55</v>
      </c>
      <c r="C25" s="49">
        <v>8.3299999999999999E-2</v>
      </c>
      <c r="D25" s="49">
        <v>-0.372</v>
      </c>
      <c r="E25" s="49">
        <v>-0.15409999999999999</v>
      </c>
      <c r="F25" s="49">
        <v>-0.11550000000000001</v>
      </c>
      <c r="G25" s="49">
        <v>-1.221764369127077E-2</v>
      </c>
    </row>
    <row r="26" spans="1:7" x14ac:dyDescent="0.2">
      <c r="A26" s="43"/>
      <c r="C26" s="49"/>
      <c r="D26" s="49"/>
      <c r="E26" s="49"/>
      <c r="F26" s="49"/>
      <c r="G26" s="49"/>
    </row>
    <row r="27" spans="1:7" x14ac:dyDescent="0.2">
      <c r="A27" s="43">
        <f>+A25+1</f>
        <v>6</v>
      </c>
      <c r="B27" s="30" t="s">
        <v>56</v>
      </c>
      <c r="C27" s="48">
        <v>1.28</v>
      </c>
      <c r="D27" s="48">
        <v>1.44</v>
      </c>
      <c r="E27" s="48">
        <v>1.59</v>
      </c>
      <c r="F27" s="48">
        <v>1.73</v>
      </c>
      <c r="G27" s="48">
        <v>1.88</v>
      </c>
    </row>
    <row r="28" spans="1:7" x14ac:dyDescent="0.2">
      <c r="A28" s="43"/>
      <c r="C28" s="49"/>
      <c r="D28" s="49"/>
      <c r="E28" s="49"/>
      <c r="F28" s="49"/>
      <c r="G28" s="49"/>
    </row>
    <row r="29" spans="1:7" x14ac:dyDescent="0.2">
      <c r="A29" s="43">
        <f>+A27+1</f>
        <v>7</v>
      </c>
      <c r="B29" s="30" t="s">
        <v>57</v>
      </c>
      <c r="C29" s="48">
        <v>3.68</v>
      </c>
      <c r="D29" s="48">
        <v>3.47</v>
      </c>
      <c r="E29" s="48">
        <v>3.72</v>
      </c>
      <c r="F29" s="48">
        <v>4.21</v>
      </c>
      <c r="G29" s="48">
        <v>4.7300000000000004</v>
      </c>
    </row>
    <row r="30" spans="1:7" x14ac:dyDescent="0.2">
      <c r="A30" s="43"/>
      <c r="C30" s="49"/>
      <c r="D30" s="49"/>
      <c r="E30" s="49"/>
      <c r="F30" s="49"/>
      <c r="G30" s="49"/>
    </row>
    <row r="31" spans="1:7" x14ac:dyDescent="0.2">
      <c r="A31" s="43">
        <f>+A29+1</f>
        <v>8</v>
      </c>
      <c r="B31" s="30" t="s">
        <v>58</v>
      </c>
      <c r="C31" s="48">
        <v>74.73</v>
      </c>
      <c r="D31" s="48">
        <v>79.06</v>
      </c>
      <c r="E31" s="48">
        <v>92.06</v>
      </c>
      <c r="F31" s="48">
        <v>90.62</v>
      </c>
      <c r="G31" s="48">
        <v>121.34</v>
      </c>
    </row>
    <row r="32" spans="1:7" x14ac:dyDescent="0.2">
      <c r="A32" s="43"/>
    </row>
    <row r="33" spans="1:7" x14ac:dyDescent="0.2">
      <c r="A33" s="43"/>
      <c r="B33" s="30" t="s">
        <v>42</v>
      </c>
    </row>
    <row r="38" spans="1:7" x14ac:dyDescent="0.2">
      <c r="A38" s="35" t="s">
        <v>43</v>
      </c>
    </row>
    <row r="39" spans="1:7" x14ac:dyDescent="0.2">
      <c r="B39" s="50"/>
      <c r="D39" s="50"/>
      <c r="E39" s="50"/>
    </row>
    <row r="40" spans="1:7" x14ac:dyDescent="0.2">
      <c r="B40" s="50"/>
      <c r="D40" s="50"/>
      <c r="E40" s="50"/>
    </row>
    <row r="41" spans="1:7" x14ac:dyDescent="0.2">
      <c r="A41" s="35" t="s">
        <v>44</v>
      </c>
      <c r="B41" s="50" t="s">
        <v>59</v>
      </c>
      <c r="D41" s="50"/>
      <c r="E41" s="50"/>
    </row>
    <row r="42" spans="1:7" x14ac:dyDescent="0.2">
      <c r="A42" s="35" t="s">
        <v>60</v>
      </c>
      <c r="B42" s="50" t="s">
        <v>61</v>
      </c>
      <c r="D42" s="50"/>
      <c r="E42" s="50"/>
    </row>
    <row r="43" spans="1:7" x14ac:dyDescent="0.2">
      <c r="B43" s="50"/>
      <c r="D43" s="50"/>
      <c r="E43" s="50"/>
    </row>
    <row r="44" spans="1:7" x14ac:dyDescent="0.2">
      <c r="B44" s="50"/>
      <c r="D44" s="50"/>
      <c r="E44" s="50"/>
      <c r="F44" s="50"/>
    </row>
    <row r="45" spans="1:7" x14ac:dyDescent="0.2">
      <c r="B45" s="50"/>
      <c r="D45" s="50"/>
      <c r="E45" s="50"/>
    </row>
    <row r="46" spans="1:7" x14ac:dyDescent="0.2">
      <c r="B46" s="50"/>
      <c r="D46" s="50"/>
      <c r="E46" s="50"/>
    </row>
    <row r="47" spans="1:7" ht="15.75" thickBot="1" x14ac:dyDescent="0.25">
      <c r="A47" s="32"/>
      <c r="B47" s="33"/>
      <c r="C47" s="33"/>
      <c r="D47" s="33"/>
      <c r="E47" s="33"/>
      <c r="F47" s="33"/>
      <c r="G47" s="33"/>
    </row>
    <row r="48" spans="1:7" x14ac:dyDescent="0.2">
      <c r="A48" s="35" t="s">
        <v>46</v>
      </c>
      <c r="E48" s="51"/>
      <c r="F48" s="30" t="s">
        <v>47</v>
      </c>
    </row>
    <row r="49" spans="2:7" x14ac:dyDescent="0.2">
      <c r="B49" s="28"/>
      <c r="C49" s="28"/>
      <c r="D49" s="51"/>
      <c r="E49" s="51"/>
      <c r="F49" s="28"/>
      <c r="G49" s="28"/>
    </row>
    <row r="50" spans="2:7" x14ac:dyDescent="0.2">
      <c r="D50" s="51"/>
      <c r="E50" s="51"/>
    </row>
    <row r="51" spans="2:7" x14ac:dyDescent="0.2">
      <c r="D51" s="51"/>
      <c r="E51" s="51"/>
    </row>
    <row r="52" spans="2:7" x14ac:dyDescent="0.2">
      <c r="D52" s="51"/>
      <c r="E52" s="51"/>
    </row>
  </sheetData>
  <printOptions horizontalCentered="1"/>
  <pageMargins left="0.5" right="0.5" top="1" bottom="0.5" header="0" footer="0"/>
  <pageSetup scale="64" orientation="landscape" verticalDpi="1200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 A C T I V E ! 1 5 6 7 6 6 6 0 . 1 < / d o c u m e n t i d >  
     < s e n d e r i d > K E A B E T < / s e n d e r i d >  
     < s e n d e r e m a i l > B K E A T I N G @ G U N S T E R . C O M < / s e n d e r e m a i l >  
     < l a s t m o d i f i e d > 2 0 2 2 - 0 6 - 1 6 T 0 0 : 3 8 : 0 4 . 0 0 0 0 0 0 0 - 0 4 : 0 0 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D-12 calculations</vt:lpstr>
      <vt:lpstr>D-12</vt:lpstr>
      <vt:lpstr>D-12 FN</vt:lpstr>
      <vt:lpstr>D-12 CF</vt:lpstr>
      <vt:lpstr>D-12 FI</vt:lpstr>
      <vt:lpstr>D-12 FT</vt:lpstr>
      <vt:lpstr>'D-12'!Print_Area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2022-06-16T04:09:11Z</dcterms:created>
  <dcterms:modified xsi:type="dcterms:W3CDTF">2022-06-16T04:38:04Z</dcterms:modified>
</cp:coreProperties>
</file>