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Departments &amp; Divisions\Florida Regulatory\Rate Proceedings\2022 Natural Gas\MFR Backup\G Schedules\G-1 Rate Base\G1-4 Working Capital\Working Capital support\"/>
    </mc:Choice>
  </mc:AlternateContent>
  <bookViews>
    <workbookView minimized="1" xWindow="0" yWindow="0" windowWidth="25200" windowHeight="11850"/>
  </bookViews>
  <sheets>
    <sheet name="FN with allocation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s>
  <definedNames>
    <definedName name="\D">#REF!</definedName>
    <definedName name="\I">#REF!</definedName>
    <definedName name="\INPUT">#REF!</definedName>
    <definedName name="\PRINTADJ">#REF!</definedName>
    <definedName name="\S">#REF!</definedName>
    <definedName name="\STORAGEINPUT">#REF!</definedName>
    <definedName name="__123Graph_X" hidden="1">'[1]BUDGET CASH 2002'!#REF!</definedName>
    <definedName name="__FDS_HYPERLINK_TOGGLE_STATE__" hidden="1">"ON"</definedName>
    <definedName name="__yr1">#REF!</definedName>
    <definedName name="__yr2">#REF!</definedName>
    <definedName name="__YR2006">#REF!</definedName>
    <definedName name="__YR2007">#REF!</definedName>
    <definedName name="__yr3">#REF!</definedName>
    <definedName name="_1">#REF!</definedName>
    <definedName name="_10O_MBORDER">#REF!</definedName>
    <definedName name="_11PRODUCTION_TILD">#REF!</definedName>
    <definedName name="_12PROJECT_1">#REF!</definedName>
    <definedName name="_13PROJECT_2">#REF!</definedName>
    <definedName name="_14PROJECT_3">#REF!</definedName>
    <definedName name="_15PROJECT_4">#REF!</definedName>
    <definedName name="_16PROJECT_5">#REF!</definedName>
    <definedName name="_17PROJECT_6">#REF!</definedName>
    <definedName name="_18RET_TAXBTO">#REF!</definedName>
    <definedName name="_19STORBASE1">#REF!</definedName>
    <definedName name="_1D_9">[2]Template!$A$1:$R$48</definedName>
    <definedName name="_1INCREMCOS">#REF!</definedName>
    <definedName name="_1TXPT">#REF!</definedName>
    <definedName name="_1UNDER">#REF!</definedName>
    <definedName name="_2">#REF!</definedName>
    <definedName name="_20STORBASE2">#REF!</definedName>
    <definedName name="_21STOR_GSSTRANSP">#REF!</definedName>
    <definedName name="_22STOR_WSSTRANSP">#REF!</definedName>
    <definedName name="_23TRANSM_GSS">#REF!</definedName>
    <definedName name="_24TRANSM_LSS">#REF!</definedName>
    <definedName name="_25TRANSM_SS1">#REF!</definedName>
    <definedName name="_2A">#REF!</definedName>
    <definedName name="_2B">#REF!</definedName>
    <definedName name="_2INPUTSHEET">#REF!</definedName>
    <definedName name="_2TXPT">#REF!</definedName>
    <definedName name="_2UNDER">#REF!</definedName>
    <definedName name="_3">#REF!</definedName>
    <definedName name="_3MACROS">#REF!</definedName>
    <definedName name="_3TXPT">#REF!</definedName>
    <definedName name="_3UNDER">#REF!</definedName>
    <definedName name="_4">#REF!</definedName>
    <definedName name="_4ROLLINPROJECTS">#REF!</definedName>
    <definedName name="_4TXPT">#REF!</definedName>
    <definedName name="_4UNDER">#REF!</definedName>
    <definedName name="_5">#REF!</definedName>
    <definedName name="_5\I_FILING">#REF!</definedName>
    <definedName name="_5_6">#REF!</definedName>
    <definedName name="_5A">#REF!</definedName>
    <definedName name="_6">#REF!</definedName>
    <definedName name="_6_1CHOICE">#REF!</definedName>
    <definedName name="_7">#REF!</definedName>
    <definedName name="_7HESTER_MIDLA">#REF!</definedName>
    <definedName name="_8">#REF!</definedName>
    <definedName name="_8HESTER_FT">#REF!</definedName>
    <definedName name="_9INC_PLANT">#REF!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FAS106">#REF!</definedName>
    <definedName name="_Fill" hidden="1">[3]FxdChg!#REF!</definedName>
    <definedName name="_Key1" hidden="1">#REF!</definedName>
    <definedName name="_Order1" hidden="1">255</definedName>
    <definedName name="_Order2" hidden="1">255</definedName>
    <definedName name="_SCH5">#REF!</definedName>
    <definedName name="_Sort" hidden="1">#REF!</definedName>
    <definedName name="_yr1">#REF!</definedName>
    <definedName name="_yr2">#REF!</definedName>
    <definedName name="_YR2006">#REF!</definedName>
    <definedName name="_YR2007">#REF!</definedName>
    <definedName name="_yr3">#REF!</definedName>
    <definedName name="_zP2">#REF!,#REF!,#REF!</definedName>
    <definedName name="AcqStockPrice">#REF!</definedName>
    <definedName name="AD_BAL2">#REF!</definedName>
    <definedName name="ADD">#REF!</definedName>
    <definedName name="ADD_BY_DIST">#REF!</definedName>
    <definedName name="ADJEMINENCE">#REF!</definedName>
    <definedName name="ADJGSS">#REF!</definedName>
    <definedName name="ADJHESTER">#REF!</definedName>
    <definedName name="ADJTOTSTOR">#REF!</definedName>
    <definedName name="ADJWSS">#REF!</definedName>
    <definedName name="ALLOTRANSP3">#REF!</definedName>
    <definedName name="AllTables">{2}</definedName>
    <definedName name="alt_boxsize">#REF!</definedName>
    <definedName name="aopyr1">#REF!</definedName>
    <definedName name="aopyr2">#REF!</definedName>
    <definedName name="aopyr3">#REF!</definedName>
    <definedName name="AREA1">#REF!</definedName>
    <definedName name="AS2DocOpenMode" hidden="1">"AS2DocumentEdit"</definedName>
    <definedName name="BACK_UP">#REF!</definedName>
    <definedName name="basis">#REF!</definedName>
    <definedName name="BATTLEBORO">#REF!</definedName>
    <definedName name="bb">[4]Main!$H$8:$S$56,[4]Main!$H$16:$S$132</definedName>
    <definedName name="BBUAprDec">#REF!</definedName>
    <definedName name="BBUAugDec">#REF!</definedName>
    <definedName name="BBUDec">#REF!</definedName>
    <definedName name="BBUFebDec">#REF!</definedName>
    <definedName name="BBUJan">#REF!</definedName>
    <definedName name="BBUJanApr">#REF!</definedName>
    <definedName name="BBUJanAug">#REF!</definedName>
    <definedName name="BBUJanDec">#REF!</definedName>
    <definedName name="BBUJanFeb">#REF!</definedName>
    <definedName name="BBUJanJul">#REF!</definedName>
    <definedName name="BBUJanJun">#REF!</definedName>
    <definedName name="BBUJanMar">#REF!</definedName>
    <definedName name="BBUJanMay">#REF!</definedName>
    <definedName name="BBUJanNov">#REF!</definedName>
    <definedName name="BBUJanOct">#REF!</definedName>
    <definedName name="BBUJanSep">#REF!</definedName>
    <definedName name="BBUJulDec">#REF!</definedName>
    <definedName name="BBUJunDec">#REF!</definedName>
    <definedName name="BBUMarDec">#REF!</definedName>
    <definedName name="BBUMayDec">#REF!</definedName>
    <definedName name="BBUNovDec">#REF!</definedName>
    <definedName name="BBUOctDec">#REF!</definedName>
    <definedName name="BBUSepDec">#REF!</definedName>
    <definedName name="BCAprDec">#REF!</definedName>
    <definedName name="BCAugDec">#REF!</definedName>
    <definedName name="BCDec">#REF!</definedName>
    <definedName name="BCFebDec">#REF!</definedName>
    <definedName name="BCJan">#REF!</definedName>
    <definedName name="BCJanApr">#REF!</definedName>
    <definedName name="BCJanAug">#REF!</definedName>
    <definedName name="BCJanDec">#REF!</definedName>
    <definedName name="BCJanFeb">#REF!</definedName>
    <definedName name="BCJanJul">#REF!</definedName>
    <definedName name="BCJanJun">#REF!</definedName>
    <definedName name="BCJanMar">#REF!</definedName>
    <definedName name="BCJanMay">#REF!</definedName>
    <definedName name="BCJanNov">#REF!</definedName>
    <definedName name="BCJanOct">#REF!</definedName>
    <definedName name="BCJanSep">#REF!</definedName>
    <definedName name="BCJulDec">#REF!</definedName>
    <definedName name="BCJunDec">#REF!</definedName>
    <definedName name="BCMarDec">#REF!</definedName>
    <definedName name="BCMayDec">#REF!</definedName>
    <definedName name="BCNovDec">#REF!</definedName>
    <definedName name="BCOctDec">#REF!</definedName>
    <definedName name="BCSepDec">#REF!</definedName>
    <definedName name="beta_observed">#REF!</definedName>
    <definedName name="beta_observed_unlevered">#REF!</definedName>
    <definedName name="beta_unlev_comps">#REF!</definedName>
    <definedName name="BGMAprDec">#REF!</definedName>
    <definedName name="BGMAugDec">#REF!</definedName>
    <definedName name="BGMDec">#REF!</definedName>
    <definedName name="BGMFebDec">#REF!</definedName>
    <definedName name="BGMJan">#REF!</definedName>
    <definedName name="BGMJanApr">#REF!</definedName>
    <definedName name="BGMJanAug">#REF!</definedName>
    <definedName name="BGMJanDec">#REF!</definedName>
    <definedName name="BGMJanFeb">#REF!</definedName>
    <definedName name="BGMJanJul">#REF!</definedName>
    <definedName name="BGMJanJun">#REF!</definedName>
    <definedName name="BGMJanMar">#REF!</definedName>
    <definedName name="BGMJanMay">#REF!</definedName>
    <definedName name="BGMJanNov">#REF!</definedName>
    <definedName name="BGMJanOct">#REF!</definedName>
    <definedName name="BGMJanSep">#REF!</definedName>
    <definedName name="BGMJulDec">#REF!</definedName>
    <definedName name="BGMJunDec">#REF!</definedName>
    <definedName name="BGMMarDec">#REF!</definedName>
    <definedName name="BGMMayDec">#REF!</definedName>
    <definedName name="BGMNovDec">#REF!</definedName>
    <definedName name="BGMOctDec">#REF!</definedName>
    <definedName name="BGMSepDec">#REF!</definedName>
    <definedName name="BKGSUM">#REF!</definedName>
    <definedName name="BKGSUMOTH">#REF!</definedName>
    <definedName name="BKGSUMPROJ">#REF!</definedName>
    <definedName name="BlakeVal">#REF!</definedName>
    <definedName name="brdg">#REF!</definedName>
    <definedName name="brdg2">#REF!</definedName>
    <definedName name="BUAprDec">#REF!</definedName>
    <definedName name="BUAugDec">#REF!</definedName>
    <definedName name="BUDec">#REF!</definedName>
    <definedName name="BUDGET">#REF!</definedName>
    <definedName name="BUFebDec">#REF!</definedName>
    <definedName name="BUJan">#REF!</definedName>
    <definedName name="BUJanApr">#REF!</definedName>
    <definedName name="BUJanAug">#REF!</definedName>
    <definedName name="BUJanDec">#REF!</definedName>
    <definedName name="BUJanFeb">#REF!</definedName>
    <definedName name="BUJanJul">#REF!</definedName>
    <definedName name="BUJanJun">#REF!</definedName>
    <definedName name="BUJanMar">#REF!</definedName>
    <definedName name="BUJanMay">#REF!</definedName>
    <definedName name="BUJanNov">#REF!</definedName>
    <definedName name="BUJanOct">#REF!</definedName>
    <definedName name="BUJanSep">#REF!</definedName>
    <definedName name="BUJulDec">#REF!</definedName>
    <definedName name="BUJunDec">#REF!</definedName>
    <definedName name="BUMarDec">#REF!</definedName>
    <definedName name="BUMayDec">#REF!</definedName>
    <definedName name="BUNovDec">#REF!</definedName>
    <definedName name="BUOctDec">#REF!</definedName>
    <definedName name="BUSepDec">#REF!</definedName>
    <definedName name="Calculations">#REF!</definedName>
    <definedName name="Cap">'[5]2002'!$A$1:$O$101</definedName>
    <definedName name="CAPITAL">#REF!</definedName>
    <definedName name="CAprDec">#REF!</definedName>
    <definedName name="CAPSUM">#REF!</definedName>
    <definedName name="capture">#REF!</definedName>
    <definedName name="case">#REF!</definedName>
    <definedName name="CASES1">#REF!</definedName>
    <definedName name="CASES2">#REF!</definedName>
    <definedName name="casetable">#REF!</definedName>
    <definedName name="CASH">#REF!</definedName>
    <definedName name="CASH1STMTH">#REF!</definedName>
    <definedName name="CASH2NDMTH">#REF!</definedName>
    <definedName name="CASH3RDMTH">#REF!</definedName>
    <definedName name="cashearnrate">#REF!</definedName>
    <definedName name="cashrate">#REF!</definedName>
    <definedName name="CAugDec">#REF!</definedName>
    <definedName name="CC_List">#REF!</definedName>
    <definedName name="CDec">#REF!</definedName>
    <definedName name="cdtechjv">#REF!</definedName>
    <definedName name="Cendon">#REF!</definedName>
    <definedName name="CF">#REF!</definedName>
    <definedName name="CFebDec">#REF!</definedName>
    <definedName name="ChartsTable">#REF!</definedName>
    <definedName name="Chico">#REF!</definedName>
    <definedName name="CIQWBGuid" hidden="1">"Management Deck Worksheet Q3 2012.xlsx"</definedName>
    <definedName name="CJan">#REF!</definedName>
    <definedName name="CJanApr">#REF!</definedName>
    <definedName name="CJanAug">#REF!</definedName>
    <definedName name="CJanDec">#REF!</definedName>
    <definedName name="CJanFeb">#REF!</definedName>
    <definedName name="CJanJul">#REF!</definedName>
    <definedName name="CJanJun">#REF!</definedName>
    <definedName name="CJanMar">#REF!</definedName>
    <definedName name="CJanMay">#REF!</definedName>
    <definedName name="CJanNov">#REF!</definedName>
    <definedName name="CJanOct">#REF!</definedName>
    <definedName name="CJanSep">#REF!</definedName>
    <definedName name="CJulDec">#REF!</definedName>
    <definedName name="CJunDec">#REF!</definedName>
    <definedName name="clgjv">#REF!</definedName>
    <definedName name="CMarDec">#REF!</definedName>
    <definedName name="CMayDec">#REF!</definedName>
    <definedName name="CNovDec">#REF!</definedName>
    <definedName name="COctDec">#REF!</definedName>
    <definedName name="COLLAR_CENTER">#REF!</definedName>
    <definedName name="COLLAR_LEFT">#REF!</definedName>
    <definedName name="COLLAR_RIGHT">#REF!</definedName>
    <definedName name="Comb_Qtr">#REF!</definedName>
    <definedName name="COMB05VSCOM">#REF!</definedName>
    <definedName name="COMB06VSCOM">#REF!</definedName>
    <definedName name="COMB07VSCOM">#REF!</definedName>
    <definedName name="COMBAOPM03QTD">#REF!</definedName>
    <definedName name="COMBAOPMO1">#REF!</definedName>
    <definedName name="COMBAOPMO2">#REF!</definedName>
    <definedName name="COMBAOPMO2QTD">#REF!</definedName>
    <definedName name="COMBAOPMO3">#REF!</definedName>
    <definedName name="COMBAOPQTR">#REF!</definedName>
    <definedName name="COMBAOPYR1">#REF!</definedName>
    <definedName name="COMBAOPYR2">#REF!</definedName>
    <definedName name="COMBAOPYR3">#REF!</definedName>
    <definedName name="COMBMONTH">#REF!</definedName>
    <definedName name="COMBQTRVSCOM">#REF!</definedName>
    <definedName name="commissionrate">'[6]Cost Savings Detail'!$F$144</definedName>
    <definedName name="COMMON">#REF!</definedName>
    <definedName name="comp">#REF!</definedName>
    <definedName name="Comps">#REF!</definedName>
    <definedName name="CONSERV">#REF!</definedName>
    <definedName name="convention">#REF!</definedName>
    <definedName name="convertcoupon">#REF!</definedName>
    <definedName name="Corp_Inis">'[7]Corporate Model'!$A$190</definedName>
    <definedName name="COSBYCLASS2">#REF!</definedName>
    <definedName name="costdebtfirm">#REF!</definedName>
    <definedName name="costequity">'[8]DCF Model'!#REF!</definedName>
    <definedName name="COSTS">#REF!</definedName>
    <definedName name="COSTWKSHT">#REF!</definedName>
    <definedName name="COUNTER">#REF!</definedName>
    <definedName name="Coupon">#REF!</definedName>
    <definedName name="cpi">#REF!</definedName>
    <definedName name="CREDITGRAPH">#REF!</definedName>
    <definedName name="CSepDec">#REF!</definedName>
    <definedName name="currency">[9]DCEInputs!$A$25</definedName>
    <definedName name="Current_Price">[10]Inputs!$B$4</definedName>
    <definedName name="Current_Price2">[11]Inputs!$B$31</definedName>
    <definedName name="cutoff">'[12]Summary History'!$C$2</definedName>
    <definedName name="D_1">#REF!</definedName>
    <definedName name="D_10A">#REF!</definedName>
    <definedName name="D_10B">#REF!</definedName>
    <definedName name="D_11A">#REF!</definedName>
    <definedName name="D_11B">#REF!</definedName>
    <definedName name="D_11C">#REF!</definedName>
    <definedName name="D_11D">#REF!</definedName>
    <definedName name="D_12A">#REF!</definedName>
    <definedName name="D_12B">#REF!</definedName>
    <definedName name="D_3A">#REF!</definedName>
    <definedName name="D_3B">#REF!</definedName>
    <definedName name="D_4A">#REF!</definedName>
    <definedName name="D_4B">#REF!</definedName>
    <definedName name="D_5">#REF!</definedName>
    <definedName name="D_6">#REF!</definedName>
    <definedName name="D_7">#REF!</definedName>
    <definedName name="D_8">#REF!</definedName>
    <definedName name="D_9">#REF!</definedName>
    <definedName name="da">[13]Inputs!$B$2</definedName>
    <definedName name="Data">[14]Data!$A$1:$DY$75</definedName>
    <definedName name="_xlnm.Database">#REF!</definedName>
    <definedName name="DATE">#REF!</definedName>
    <definedName name="DCF">#REF!</definedName>
    <definedName name="DCF_NO_YRS">#REF!</definedName>
    <definedName name="DCF_VAL_MNTH">#REF!</definedName>
    <definedName name="DEAL">[15]Fin_Assumptions!#REF!</definedName>
    <definedName name="Debt">'[16]B&amp;W WACC'!#REF!</definedName>
    <definedName name="Debt_Beta">'[16]B&amp;W WACC'!#REF!</definedName>
    <definedName name="debt_weight">#REF!</definedName>
    <definedName name="debtrate">#REF!</definedName>
    <definedName name="deferred">[15]Fin_Assumptions!#REF!</definedName>
    <definedName name="DEFTAXES">#REF!</definedName>
    <definedName name="DELCUST">#REF!</definedName>
    <definedName name="DELINC">#REF!</definedName>
    <definedName name="DELIVINCREM">#REF!</definedName>
    <definedName name="DELUNIT">#REF!</definedName>
    <definedName name="DEPRBYDIST">[17]DeprCoDetail:DeprSum!$A$1:$G$36</definedName>
    <definedName name="DETAILHESTER">#REF!</definedName>
    <definedName name="dfdfdf" hidden="1">[3]FxdChg!#REF!</definedName>
    <definedName name="DIR">[18]Inputs!#REF!</definedName>
    <definedName name="Discounted">#REF!</definedName>
    <definedName name="DisplaySelectedSheetsMacroButton">#REF!</definedName>
    <definedName name="div">#REF!</definedName>
    <definedName name="dividend">#REF!</definedName>
    <definedName name="DIVIDENDS">#REF!</definedName>
    <definedName name="DocType">Word</definedName>
    <definedName name="dollar2">'[19]Dollar for Dollar'!#REF!</definedName>
    <definedName name="downside">[20]Transaction!#REF!</definedName>
    <definedName name="DP">[21]Schedules!#REF!</definedName>
    <definedName name="DRAFT">#REF!</definedName>
    <definedName name="DUMMY">#REF!</definedName>
    <definedName name="e_cust">[22]Lookups!#REF!</definedName>
    <definedName name="e_gen">[22]Lookups!#REF!</definedName>
    <definedName name="e_labor">[22]Lookups!#REF!</definedName>
    <definedName name="e_mat">[22]Lookups!#REF!</definedName>
    <definedName name="e_ohead">[22]Lookups!#REF!</definedName>
    <definedName name="e_sell">[22]Lookups!#REF!</definedName>
    <definedName name="e_sell2">[22]Lookups!#REF!</definedName>
    <definedName name="earn">#REF!</definedName>
    <definedName name="ebsens">'[23]Trans Assump'!$G$56</definedName>
    <definedName name="em_sales">[22]Lookups!#REF!</definedName>
    <definedName name="EMINTOPGAS">#REF!</definedName>
    <definedName name="ENVIRO">#REF!</definedName>
    <definedName name="equity">'[24]LBO Analysis'!$AB$23</definedName>
    <definedName name="euro">[25]BRKT!$C$11</definedName>
    <definedName name="EV__DECIMALSYMBOL__" hidden="1">"."</definedName>
    <definedName name="EV__EVCOM_OPTIONS__" hidden="1">8</definedName>
    <definedName name="EV__EXPOPTIONS__" hidden="1">1</definedName>
    <definedName name="EV__LASTREFTIME__" hidden="1">"(GMT-05:00)1/17/2012 10:03:55 AM"</definedName>
    <definedName name="EV__LOCKEDCVW__BUDGET" hidden="1">"50596,JUN12FCST,ALL_COMP_CODES,2901262,TOTALADJ,ALL_PROFIT_CTR,USD,2012.PER03,YTD,"</definedName>
    <definedName name="EV__LOCKEDCVW__CONSOL" hidden="1">"MGMT,ACTUAL,LC,TOPCUSTOM1,TOPCUSTOM2,TOPCUSTOM3,TOPCUSTOM4,TOTALADJ,C512,F_TOP,BW,ALLICP,1998.TOTAL,YTD,"</definedName>
    <definedName name="EV__LOCKEDCVW__DISTRIBUTIONS" hidden="1">"50596,ACTBUD,ALL_COMP_CODES,BWXTTOTALPGG,TRANSFER_CC,TOTALADJ,ALL_PROFIT_CTR,CAD,2001.TOTAL,PERIODIC,"</definedName>
    <definedName name="EV__LOCKEDCVW__FORECAST" hidden="1">"MGMT,MAR12FORECAST,USD,TOPCUSTOM1,TOPCUSTOM2,TOPCUSTOM3,TOPCUSTOM4,TOTALADJ,PGGFCSTADJ,F_TOP,BW,ALLICP,2012.MAR,PERIODIC,"</definedName>
    <definedName name="EV__LOCKEDCVW__RATE" hidden="1">"ACTBUD,CAD,AVG,GLOBAL,2001.TOTAL,PERIODIC,"</definedName>
    <definedName name="EV__LOCKSTATUS__" hidden="1">4</definedName>
    <definedName name="EV__MAXEXPCOLS__" hidden="1">100</definedName>
    <definedName name="EV__MAXEXPROWS__" hidden="1">1000</definedName>
    <definedName name="EV__MEMORYCVW__" hidden="1">0</definedName>
    <definedName name="EV__MEMORYCVW__00_R_ACTUALS_REPORT_TEMPLATE11" hidden="1">"CONSOL"</definedName>
    <definedName name="EV__MEMORYCVW__00_UNIT_TEST_CHECKLIST_TAB.XLT" hidden="1">"FORECAST"</definedName>
    <definedName name="EV__MEMORYCVW__00_UNIT_TEST_CHECKLIST_TAB.XLT_ACCOUNT" hidden="1">"CC123"</definedName>
    <definedName name="EV__MEMORYCVW__00_UNIT_TEST_CHECKLIST_TAB.XLT_CATEGORY" hidden="1">"ACTUAL"</definedName>
    <definedName name="EV__MEMORYCVW__00_UNIT_TEST_CHECKLIST_TAB.XLT_CURRENCY" hidden="1">"USD"</definedName>
    <definedName name="EV__MEMORYCVW__00_UNIT_TEST_CHECKLIST_TAB.XLT_CUSTOM1" hidden="1">"C1_NONE"</definedName>
    <definedName name="EV__MEMORYCVW__00_UNIT_TEST_CHECKLIST_TAB.XLT_CUSTOM2" hidden="1">"C2_NONE"</definedName>
    <definedName name="EV__MEMORYCVW__00_UNIT_TEST_CHECKLIST_TAB.XLT_CUSTOM3" hidden="1">"C3_NONE"</definedName>
    <definedName name="EV__MEMORYCVW__00_UNIT_TEST_CHECKLIST_TAB.XLT_CUSTOM4" hidden="1">"C4_NONE"</definedName>
    <definedName name="EV__MEMORYCVW__00_UNIT_TEST_CHECKLIST_TAB.XLT_DATASRC" hidden="1">"INPUT"</definedName>
    <definedName name="EV__MEMORYCVW__00_UNIT_TEST_CHECKLIST_TAB.XLT_ENTITY" hidden="1">"C1876"</definedName>
    <definedName name="EV__MEMORYCVW__00_UNIT_TEST_CHECKLIST_TAB.XLT_ICP" hidden="1">"NONICP"</definedName>
    <definedName name="EV__MEMORYCVW__00_UNIT_TEST_CHECKLIST_TAB.XLT_MEASURES" hidden="1">"PERIODIC"</definedName>
    <definedName name="EV__MEMORYCVW__00_UNIT_TEST_CHECKLIST_TAB.XLT_TIME" hidden="1">"2010.TOTAL"</definedName>
    <definedName name="EV__MEMORYCVW__00UNITTESTGUIDELINES11.XLS" hidden="1">"FORECAST"</definedName>
    <definedName name="EV__MEMORYCVW__00UNITTESTGUIDELINES11.XLS_ACCOUNT" hidden="1">"BAL10QK"</definedName>
    <definedName name="EV__MEMORYCVW__00UNITTESTGUIDELINES11.XLS_CATEGORY" hidden="1">"JUN09FORECAST"</definedName>
    <definedName name="EV__MEMORYCVW__00UNITTESTGUIDELINES11.XLS_CURRENCY" hidden="1">"USD"</definedName>
    <definedName name="EV__MEMORYCVW__00UNITTESTGUIDELINES11.XLS_CUSTOM1" hidden="1">"TOPCUSTOM1"</definedName>
    <definedName name="EV__MEMORYCVW__00UNITTESTGUIDELINES11.XLS_CUSTOM2" hidden="1">"TOPCUSTOM2"</definedName>
    <definedName name="EV__MEMORYCVW__00UNITTESTGUIDELINES11.XLS_CUSTOM3" hidden="1">"TOPCUSTOM3"</definedName>
    <definedName name="EV__MEMORYCVW__00UNITTESTGUIDELINES11.XLS_CUSTOM4" hidden="1">"TOPCUSTOM4"</definedName>
    <definedName name="EV__MEMORYCVW__00UNITTESTGUIDELINES11.XLS_DATASRC" hidden="1">"TOTALADJ"</definedName>
    <definedName name="EV__MEMORYCVW__00UNITTESTGUIDELINES11.XLS_ENTITY" hidden="1">"NOENTITY"</definedName>
    <definedName name="EV__MEMORYCVW__00UNITTESTGUIDELINES11.XLS_ICP" hidden="1">"ALLICP"</definedName>
    <definedName name="EV__MEMORYCVW__00UNITTESTGUIDELINES11.XLS_MEASURES" hidden="1">"PERIODIC"</definedName>
    <definedName name="EV__MEMORYCVW__00UNITTESTGUIDELINES11.XLS_TIME" hidden="1">"2009.TOTAL"</definedName>
    <definedName name="EV__MEMORYCVW__AAAA_R_EXECCORP_BS_CORP1" hidden="1">"CONSOL"</definedName>
    <definedName name="EV__MEMORYCVW__BOOK1" hidden="1">"FORECAST"</definedName>
    <definedName name="EV__MEMORYCVW__BOOK1_ACCOUNT" hidden="1">2210</definedName>
    <definedName name="EV__MEMORYCVW__BOOK1_CATEGORY" hidden="1">"DEC09FORECAST"</definedName>
    <definedName name="EV__MEMORYCVW__BOOK1_CURRENCY" hidden="1">"USD"</definedName>
    <definedName name="EV__MEMORYCVW__BOOK1_CUSTOM1" hidden="1">"TOPCUSTOM1"</definedName>
    <definedName name="EV__MEMORYCVW__BOOK1_CUSTOM2" hidden="1">"TOPCUSTOM2"</definedName>
    <definedName name="EV__MEMORYCVW__BOOK1_CUSTOM3" hidden="1">"TOPCUSTOM3"</definedName>
    <definedName name="EV__MEMORYCVW__BOOK1_CUSTOM4" hidden="1">"TOPCUSTOM4"</definedName>
    <definedName name="EV__MEMORYCVW__BOOK1_DATASRC" hidden="1">"ENTFOR"</definedName>
    <definedName name="EV__MEMORYCVW__BOOK1_ENTITY" hidden="1">"NOENTITY"</definedName>
    <definedName name="EV__MEMORYCVW__BOOK1_ICP" hidden="1">"ALLICP"</definedName>
    <definedName name="EV__MEMORYCVW__BOOK1_MEASURES" hidden="1">"PERIODIC"</definedName>
    <definedName name="EV__MEMORYCVW__BOOK1_TIME" hidden="1">"2009.Q4"</definedName>
    <definedName name="EV__MEMORYCVW__BOOK13" hidden="1">"FORECAST"</definedName>
    <definedName name="EV__MEMORYCVW__BOOK13_ACCOUNT" hidden="1">"MGMT"</definedName>
    <definedName name="EV__MEMORYCVW__BOOK13_CATEGORY" hidden="1">"DEC09FORECAST"</definedName>
    <definedName name="EV__MEMORYCVW__BOOK13_CURRENCY" hidden="1">"USD"</definedName>
    <definedName name="EV__MEMORYCVW__BOOK13_CUSTOM1" hidden="1">"TOPCUSTOM1"</definedName>
    <definedName name="EV__MEMORYCVW__BOOK13_CUSTOM2" hidden="1">"TOPCUSTOM2"</definedName>
    <definedName name="EV__MEMORYCVW__BOOK13_CUSTOM3" hidden="1">"TOPCUSTOM3"</definedName>
    <definedName name="EV__MEMORYCVW__BOOK13_CUSTOM4" hidden="1">"TOPCUSTOM4"</definedName>
    <definedName name="EV__MEMORYCVW__BOOK13_DATASRC" hidden="1">"TOTALADJ"</definedName>
    <definedName name="EV__MEMORYCVW__BOOK13_ENTITY" hidden="1">"C532"</definedName>
    <definedName name="EV__MEMORYCVW__BOOK13_ICP" hidden="1">"ALLICP"</definedName>
    <definedName name="EV__MEMORYCVW__BOOK13_MEASURES" hidden="1">"PERIODIC"</definedName>
    <definedName name="EV__MEMORYCVW__BOOK13_TIME" hidden="1">"2009.TOTAL"</definedName>
    <definedName name="EV__MEMORYCVW__BOOK3" hidden="1">"CONSOL"</definedName>
    <definedName name="EV__MEMORYCVW__BOOK3_ACCOUNT" hidden="1">"MGMT"</definedName>
    <definedName name="EV__MEMORYCVW__BOOK3_CATEGORY" hidden="1">"ACTUAL"</definedName>
    <definedName name="EV__MEMORYCVW__BOOK3_CURRENCY" hidden="1">"USD"</definedName>
    <definedName name="EV__MEMORYCVW__BOOK3_CUSTOM1" hidden="1">"TOPCUSTOM1"</definedName>
    <definedName name="EV__MEMORYCVW__BOOK3_CUSTOM2" hidden="1">"TOPCUSTOM2"</definedName>
    <definedName name="EV__MEMORYCVW__BOOK3_CUSTOM3" hidden="1">"TOPCUSTOM3"</definedName>
    <definedName name="EV__MEMORYCVW__BOOK3_CUSTOM4" hidden="1">"TOPCUSTOM4"</definedName>
    <definedName name="EV__MEMORYCVW__BOOK3_DATASRC" hidden="1">"TOTALADJ"</definedName>
    <definedName name="EV__MEMORYCVW__BOOK3_ENTITY" hidden="1">"BWHICON"</definedName>
    <definedName name="EV__MEMORYCVW__BOOK3_ICP" hidden="1">"ALLICP"</definedName>
    <definedName name="EV__MEMORYCVW__BOOK3_MEASURES" hidden="1">"PERIODIC"</definedName>
    <definedName name="EV__MEMORYCVW__BOOK3_TIME" hidden="1">"2009.DEC"</definedName>
    <definedName name="EV__MEMORYCVW__BOOK4" hidden="1">"CONSOL"</definedName>
    <definedName name="EV__MEMORYCVW__BOOK4_ACCOUNT" hidden="1">"BS12"</definedName>
    <definedName name="EV__MEMORYCVW__BOOK4_CATEGORY" hidden="1">"ACTUAL"</definedName>
    <definedName name="EV__MEMORYCVW__BOOK4_CURRENCY" hidden="1">"USD"</definedName>
    <definedName name="EV__MEMORYCVW__BOOK4_CUSTOM1" hidden="1">"TOPCUSTOM1"</definedName>
    <definedName name="EV__MEMORYCVW__BOOK4_CUSTOM2" hidden="1">"TOPCUSTOM2"</definedName>
    <definedName name="EV__MEMORYCVW__BOOK4_CUSTOM3" hidden="1">"TOPCUSTOM3"</definedName>
    <definedName name="EV__MEMORYCVW__BOOK4_CUSTOM4" hidden="1">"TOPCUSTOM4"</definedName>
    <definedName name="EV__MEMORYCVW__BOOK4_DATASRC" hidden="1">"TOTALADJ"</definedName>
    <definedName name="EV__MEMORYCVW__BOOK4_ENTITY" hidden="1">"MCDCON"</definedName>
    <definedName name="EV__MEMORYCVW__BOOK4_ICP" hidden="1">"ALLICP"</definedName>
    <definedName name="EV__MEMORYCVW__BOOK4_MEASURES" hidden="1">"YTD"</definedName>
    <definedName name="EV__MEMORYCVW__BOOK4_TIME" hidden="1">"2010.JUN"</definedName>
    <definedName name="EV__MEMORYCVW__BOOK5" hidden="1">"CONSOL"</definedName>
    <definedName name="EV__MEMORYCVW__BOOK5_ACCOUNT" hidden="1">1022</definedName>
    <definedName name="EV__MEMORYCVW__BOOK5_CATEGORY" hidden="1">"ACTUAL"</definedName>
    <definedName name="EV__MEMORYCVW__BOOK5_CURRENCY" hidden="1">"USD"</definedName>
    <definedName name="EV__MEMORYCVW__BOOK5_CUSTOM1" hidden="1">"TOPCUSTOM1"</definedName>
    <definedName name="EV__MEMORYCVW__BOOK5_CUSTOM2" hidden="1">"TOPCUSTOM2"</definedName>
    <definedName name="EV__MEMORYCVW__BOOK5_CUSTOM3" hidden="1">"TOPCUSTOM3"</definedName>
    <definedName name="EV__MEMORYCVW__BOOK5_CUSTOM4" hidden="1">"TOPCUSTOM4"</definedName>
    <definedName name="EV__MEMORYCVW__BOOK5_DATASRC" hidden="1">"TOTALADJ"</definedName>
    <definedName name="EV__MEMORYCVW__BOOK5_ENTITY" hidden="1">"NOENTITY"</definedName>
    <definedName name="EV__MEMORYCVW__BOOK5_ICP" hidden="1">"ALLICP"</definedName>
    <definedName name="EV__MEMORYCVW__BOOK5_MEASURES" hidden="1">"YTD"</definedName>
    <definedName name="EV__MEMORYCVW__BOOK5_TIME" hidden="1">"2010.JUN"</definedName>
    <definedName name="EV__MEMORYCVW__BW_CONSOLIDATIONS_FRICE.XLSX" hidden="1">"FORECAST"</definedName>
    <definedName name="EV__MEMORYCVW__BW_CONSOLIDATIONS_FRICE.XLSX_ACCOUNT" hidden="1">"9010IC"</definedName>
    <definedName name="EV__MEMORYCVW__BW_CONSOLIDATIONS_FRICE.XLSX_CATEGORY" hidden="1">"DEC09FORECAST"</definedName>
    <definedName name="EV__MEMORYCVW__BW_CONSOLIDATIONS_FRICE.XLSX_CURRENCY" hidden="1">"USD"</definedName>
    <definedName name="EV__MEMORYCVW__BW_CONSOLIDATIONS_FRICE.XLSX_CUSTOM1" hidden="1">"TOPCUSTOM1"</definedName>
    <definedName name="EV__MEMORYCVW__BW_CONSOLIDATIONS_FRICE.XLSX_CUSTOM2" hidden="1">"TOPCUSTOM2"</definedName>
    <definedName name="EV__MEMORYCVW__BW_CONSOLIDATIONS_FRICE.XLSX_CUSTOM3" hidden="1">"TOPCUSTOM3"</definedName>
    <definedName name="EV__MEMORYCVW__BW_CONSOLIDATIONS_FRICE.XLSX_CUSTOM4" hidden="1">"TOPCUSTOM4"</definedName>
    <definedName name="EV__MEMORYCVW__BW_CONSOLIDATIONS_FRICE.XLSX_DATASRC" hidden="1">"TOTALADJ"</definedName>
    <definedName name="EV__MEMORYCVW__BW_CONSOLIDATIONS_FRICE.XLSX_ENTITY" hidden="1">"BW9999"</definedName>
    <definedName name="EV__MEMORYCVW__BW_CONSOLIDATIONS_FRICE.XLSX_ICP" hidden="1">"ALLICP"</definedName>
    <definedName name="EV__MEMORYCVW__BW_CONSOLIDATIONS_FRICE.XLSX_MEASURES" hidden="1">"PERIODIC"</definedName>
    <definedName name="EV__MEMORYCVW__BW_CONSOLIDATIONS_FRICE.XLSX_TIME" hidden="1">"2008.TOTAL"</definedName>
    <definedName name="EV__MEMORYCVW__FGP_AND_SGA_ACCOUNTS.XLSX" hidden="1">"CONSOL"</definedName>
    <definedName name="EV__MEMORYCVW__FGP_AND_SGA_ACCOUNTS.XLSX_ACCOUNT" hidden="1">"CF78"</definedName>
    <definedName name="EV__MEMORYCVW__FGP_AND_SGA_ACCOUNTS.XLSX_CATEGORY" hidden="1">"DEC09FORECAST"</definedName>
    <definedName name="EV__MEMORYCVW__FGP_AND_SGA_ACCOUNTS.XLSX_CURRENCY" hidden="1">"USD"</definedName>
    <definedName name="EV__MEMORYCVW__FGP_AND_SGA_ACCOUNTS.XLSX_CUSTOM1" hidden="1">"TOPCUSTOM1"</definedName>
    <definedName name="EV__MEMORYCVW__FGP_AND_SGA_ACCOUNTS.XLSX_CUSTOM2" hidden="1">"TOPCUSTOM2"</definedName>
    <definedName name="EV__MEMORYCVW__FGP_AND_SGA_ACCOUNTS.XLSX_CUSTOM3" hidden="1">"TOPCUSTOM3"</definedName>
    <definedName name="EV__MEMORYCVW__FGP_AND_SGA_ACCOUNTS.XLSX_CUSTOM4" hidden="1">"TOPCUSTOM4"</definedName>
    <definedName name="EV__MEMORYCVW__FGP_AND_SGA_ACCOUNTS.XLSX_DATASRC" hidden="1">"TOTALADJ"</definedName>
    <definedName name="EV__MEMORYCVW__FGP_AND_SGA_ACCOUNTS.XLSX_ENTITY" hidden="1">"BWHICON"</definedName>
    <definedName name="EV__MEMORYCVW__FGP_AND_SGA_ACCOUNTS.XLSX_ICP" hidden="1">"ALLICP"</definedName>
    <definedName name="EV__MEMORYCVW__FGP_AND_SGA_ACCOUNTS.XLSX_MEASURES" hidden="1">"PERIODIC"</definedName>
    <definedName name="EV__MEMORYCVW__FGP_AND_SGA_ACCOUNTS.XLSX_TIME" hidden="1">"2009.Q1"</definedName>
    <definedName name="EV__MEMORYCVW__FIRCE_FILE_NAMES.XLSX" hidden="1">"FORECAST"</definedName>
    <definedName name="EV__MEMORYCVW__FIRCE_FILE_NAMES.XLSX_ACCOUNT" hidden="1">8008</definedName>
    <definedName name="EV__MEMORYCVW__FIRCE_FILE_NAMES.XLSX_CATEGORY" hidden="1">"SEP09FORECAST"</definedName>
    <definedName name="EV__MEMORYCVW__FIRCE_FILE_NAMES.XLSX_CURRENCY" hidden="1">"USD"</definedName>
    <definedName name="EV__MEMORYCVW__FIRCE_FILE_NAMES.XLSX_CUSTOM1" hidden="1">"TOPCUSTOM1"</definedName>
    <definedName name="EV__MEMORYCVW__FIRCE_FILE_NAMES.XLSX_CUSTOM2" hidden="1">"TOPCUSTOM2"</definedName>
    <definedName name="EV__MEMORYCVW__FIRCE_FILE_NAMES.XLSX_CUSTOM3" hidden="1">"TOPCUSTOM3"</definedName>
    <definedName name="EV__MEMORYCVW__FIRCE_FILE_NAMES.XLSX_CUSTOM4" hidden="1">"TOPCUSTOM4"</definedName>
    <definedName name="EV__MEMORYCVW__FIRCE_FILE_NAMES.XLSX_DATASRC" hidden="1">"ENTFOR"</definedName>
    <definedName name="EV__MEMORYCVW__FIRCE_FILE_NAMES.XLSX_ENTITY" hidden="1">"MCDCON"</definedName>
    <definedName name="EV__MEMORYCVW__FIRCE_FILE_NAMES.XLSX_ICP" hidden="1">"ALLICP"</definedName>
    <definedName name="EV__MEMORYCVW__FIRCE_FILE_NAMES.XLSX_MEASURES" hidden="1">"PERIODIC"</definedName>
    <definedName name="EV__MEMORYCVW__FIRCE_FILE_NAMES.XLSX_TIME" hidden="1">"2009.Q3"</definedName>
    <definedName name="EV__MEMORYCVW__INP_FORECAST_ACCOUNTS1" hidden="1">"FORECAST"</definedName>
    <definedName name="EV__MEMORYCVW__R_EXECCORP_BOOKINGSBACKLOG_CORP.XLT" hidden="1">"CONSOL"</definedName>
    <definedName name="EV__MEMORYCVW__R_EXECCORP_BS_CORP.XLT" hidden="1">"CONSOL"</definedName>
    <definedName name="EV__MEMORYCVW__R_EXECCORP_BS_CORP.XLT_ACCOUNT" hidden="1">"CF78"</definedName>
    <definedName name="EV__MEMORYCVW__R_EXECCORP_BS_CORP.XLT_CATEGORY" hidden="1">"DEC09FORECAST"</definedName>
    <definedName name="EV__MEMORYCVW__R_EXECCORP_BS_CORP.XLT_CURRENCY" hidden="1">"USD"</definedName>
    <definedName name="EV__MEMORYCVW__R_EXECCORP_BS_CORP.XLT_CUSTOM1" hidden="1">"TOPCUSTOM1"</definedName>
    <definedName name="EV__MEMORYCVW__R_EXECCORP_BS_CORP.XLT_CUSTOM2" hidden="1">"TOPCUSTOM2"</definedName>
    <definedName name="EV__MEMORYCVW__R_EXECCORP_BS_CORP.XLT_CUSTOM3" hidden="1">"TOPCUSTOM3"</definedName>
    <definedName name="EV__MEMORYCVW__R_EXECCORP_BS_CORP.XLT_CUSTOM4" hidden="1">"TOPCUSTOM4"</definedName>
    <definedName name="EV__MEMORYCVW__R_EXECCORP_BS_CORP.XLT_DATASRC" hidden="1">"TOTALADJ"</definedName>
    <definedName name="EV__MEMORYCVW__R_EXECCORP_BS_CORP.XLT_ENTITY" hidden="1">"BWHICON"</definedName>
    <definedName name="EV__MEMORYCVW__R_EXECCORP_BS_CORP.XLT_ICP" hidden="1">"ALLICP"</definedName>
    <definedName name="EV__MEMORYCVW__R_EXECCORP_BS_CORP.XLT_MEASURES" hidden="1">"PERIODIC"</definedName>
    <definedName name="EV__MEMORYCVW__R_EXECCORP_BS_CORP.XLT_TIME" hidden="1">"2009.TOTAL"</definedName>
    <definedName name="EV__MEMORYCVW__R_EXECCORP_BS_CORP1" hidden="1">"CONSOL"</definedName>
    <definedName name="EV__MEMORYCVW__R_EXECCORP_BS_CORP1.XLT" hidden="1">"CONSOL"</definedName>
    <definedName name="EV__MEMORYCVW__R_EXECCORP_BS_CORP1_ACCOUNT" hidden="1">"MGMT"</definedName>
    <definedName name="EV__MEMORYCVW__R_EXECCORP_BS_CORP1_CATEGORY" hidden="1">"ACTUAL"</definedName>
    <definedName name="EV__MEMORYCVW__R_EXECCORP_BS_CORP1_CURRENCY" hidden="1">"USD"</definedName>
    <definedName name="EV__MEMORYCVW__R_EXECCORP_BS_CORP1_CUSTOM1" hidden="1">"TOPCUSTOM1"</definedName>
    <definedName name="EV__MEMORYCVW__R_EXECCORP_BS_CORP1_CUSTOM2" hidden="1">"TOPCUSTOM2"</definedName>
    <definedName name="EV__MEMORYCVW__R_EXECCORP_BS_CORP1_CUSTOM3" hidden="1">"TOPCUSTOM3"</definedName>
    <definedName name="EV__MEMORYCVW__R_EXECCORP_BS_CORP1_CUSTOM4" hidden="1">"TOPCUSTOM4"</definedName>
    <definedName name="EV__MEMORYCVW__R_EXECCORP_BS_CORP1_DATASRC" hidden="1">"TOTALADJ"</definedName>
    <definedName name="EV__MEMORYCVW__R_EXECCORP_BS_CORP1_ENTITY" hidden="1">"BWCDOL"</definedName>
    <definedName name="EV__MEMORYCVW__R_EXECCORP_BS_CORP1_ICP" hidden="1">"ALLICP"</definedName>
    <definedName name="EV__MEMORYCVW__R_EXECCORP_BS_CORP1_MEASURES" hidden="1">"YTD"</definedName>
    <definedName name="EV__MEMORYCVW__R_EXECCORP_BS_CORP1_TIME" hidden="1">"2009.Q2"</definedName>
    <definedName name="EV__MEMORYCVW__R_EXECCORP_BS_CORP11" hidden="1">"CONSOL"</definedName>
    <definedName name="EV__MEMORYCVW__R_EXECCORP_BS_CORP131" hidden="1">"CONSOL"</definedName>
    <definedName name="EV__MEMORYCVW__R_EXECCORP_BS_CORP141" hidden="1">"CONSOL"</definedName>
    <definedName name="EV__MEMORYCVW__R_EXECCORP_BS_CORP151" hidden="1">"CONSOL"</definedName>
    <definedName name="EV__MEMORYCVW__R_EXECCORP_BS_CORP16V21" hidden="1">"CONSOL"</definedName>
    <definedName name="EV__MEMORYCVW__R_EXECCORP_BSDTL_CORP.XLT" hidden="1">"CONSOL"</definedName>
    <definedName name="EV__MEMORYCVW__R_EXECCORP_BSDTL_CORP.XLT_ACCOUNT" hidden="1">"MGMT"</definedName>
    <definedName name="EV__MEMORYCVW__R_EXECCORP_BSDTL_CORP.XLT_CATEGORY" hidden="1">"ACTUAL"</definedName>
    <definedName name="EV__MEMORYCVW__R_EXECCORP_BSDTL_CORP.XLT_CURRENCY" hidden="1">"USD"</definedName>
    <definedName name="EV__MEMORYCVW__R_EXECCORP_BSDTL_CORP.XLT_CUSTOM1" hidden="1">"TOPCUSTOM1"</definedName>
    <definedName name="EV__MEMORYCVW__R_EXECCORP_BSDTL_CORP.XLT_CUSTOM2" hidden="1">"TOPCUSTOM2"</definedName>
    <definedName name="EV__MEMORYCVW__R_EXECCORP_BSDTL_CORP.XLT_CUSTOM3" hidden="1">"TOPCUSTOM3"</definedName>
    <definedName name="EV__MEMORYCVW__R_EXECCORP_BSDTL_CORP.XLT_CUSTOM4" hidden="1">"TOPCUSTOM4"</definedName>
    <definedName name="EV__MEMORYCVW__R_EXECCORP_BSDTL_CORP.XLT_DATASRC" hidden="1">"TOTALADJ"</definedName>
    <definedName name="EV__MEMORYCVW__R_EXECCORP_BSDTL_CORP.XLT_ENTITY" hidden="1">"BWCDOL"</definedName>
    <definedName name="EV__MEMORYCVW__R_EXECCORP_BSDTL_CORP.XLT_ICP" hidden="1">"ALLICP"</definedName>
    <definedName name="EV__MEMORYCVW__R_EXECCORP_BSDTL_CORP.XLT_MEASURES" hidden="1">"YTD"</definedName>
    <definedName name="EV__MEMORYCVW__R_EXECCORP_BSDTL_CORP.XLT_TIME" hidden="1">"2009.Q2"</definedName>
    <definedName name="EV__MEMORYCVW__R_EXECCORP_BSDTL_CORP_21" hidden="1">"CONSOL"</definedName>
    <definedName name="EV__MEMORYCVW__R_EXECCORP_BSDTL_CORP1" hidden="1">"CONSOL"</definedName>
    <definedName name="EV__MEMORYCVW__R_EXECCORP_BSDTL_CORP1.XLT" hidden="1">"CONSOL"</definedName>
    <definedName name="EV__MEMORYCVW__R_EXECCORP_BSDTL_CORP11" hidden="1">"CONSOL"</definedName>
    <definedName name="EV__MEMORYCVW__R_EXECCORP_CF_CORP1" hidden="1">"CONSOL"</definedName>
    <definedName name="EV__MEMORYCVW__R_EXECCORP_CF_CORP1_ACCOUNT" hidden="1">"MGMT"</definedName>
    <definedName name="EV__MEMORYCVW__R_EXECCORP_CF_CORP1_CATEGORY" hidden="1">"ACTUAL"</definedName>
    <definedName name="EV__MEMORYCVW__R_EXECCORP_CF_CORP1_CURRENCY" hidden="1">"USD"</definedName>
    <definedName name="EV__MEMORYCVW__R_EXECCORP_CF_CORP1_CUSTOM1" hidden="1">"TOPCUSTOM1"</definedName>
    <definedName name="EV__MEMORYCVW__R_EXECCORP_CF_CORP1_CUSTOM2" hidden="1">"TOPCUSTOM2"</definedName>
    <definedName name="EV__MEMORYCVW__R_EXECCORP_CF_CORP1_CUSTOM3" hidden="1">"TOPCUSTOM3"</definedName>
    <definedName name="EV__MEMORYCVW__R_EXECCORP_CF_CORP1_CUSTOM4" hidden="1">"TOPCUSTOM4"</definedName>
    <definedName name="EV__MEMORYCVW__R_EXECCORP_CF_CORP1_DATASRC" hidden="1">"TOTALADJ"</definedName>
    <definedName name="EV__MEMORYCVW__R_EXECCORP_CF_CORP1_ENTITY" hidden="1">"C743"</definedName>
    <definedName name="EV__MEMORYCVW__R_EXECCORP_CF_CORP1_ICP" hidden="1">"ALLICP"</definedName>
    <definedName name="EV__MEMORYCVW__R_EXECCORP_CF_CORP1_MEASURES" hidden="1">"YTD"</definedName>
    <definedName name="EV__MEMORYCVW__R_EXECCORP_CF_CORP1_TIME" hidden="1">"2010.JUN"</definedName>
    <definedName name="EV__MEMORYCVW__R_EXECCORP_CFDTL_CORP.XLT" hidden="1">"CONSOL"</definedName>
    <definedName name="EV__MEMORYCVW__R_EXECCORP_CFDTL_CORP.XLT_ACCOUNT" hidden="1">"MGMT"</definedName>
    <definedName name="EV__MEMORYCVW__R_EXECCORP_CFDTL_CORP.XLT_CATEGORY" hidden="1">"ACTUAL"</definedName>
    <definedName name="EV__MEMORYCVW__R_EXECCORP_CFDTL_CORP.XLT_CURRENCY" hidden="1">"USD"</definedName>
    <definedName name="EV__MEMORYCVW__R_EXECCORP_CFDTL_CORP.XLT_CUSTOM1" hidden="1">"TOPCUSTOM1"</definedName>
    <definedName name="EV__MEMORYCVW__R_EXECCORP_CFDTL_CORP.XLT_CUSTOM2" hidden="1">"TOPCUSTOM2"</definedName>
    <definedName name="EV__MEMORYCVW__R_EXECCORP_CFDTL_CORP.XLT_CUSTOM3" hidden="1">"TOPCUSTOM3"</definedName>
    <definedName name="EV__MEMORYCVW__R_EXECCORP_CFDTL_CORP.XLT_CUSTOM4" hidden="1">"TOPCUSTOM4"</definedName>
    <definedName name="EV__MEMORYCVW__R_EXECCORP_CFDTL_CORP.XLT_DATASRC" hidden="1">"TOTALADJ"</definedName>
    <definedName name="EV__MEMORYCVW__R_EXECCORP_CFDTL_CORP.XLT_ENTITY" hidden="1">"BWCDOL"</definedName>
    <definedName name="EV__MEMORYCVW__R_EXECCORP_CFDTL_CORP.XLT_ICP" hidden="1">"ALLICP"</definedName>
    <definedName name="EV__MEMORYCVW__R_EXECCORP_CFDTL_CORP.XLT_MEASURES" hidden="1">"YTD"</definedName>
    <definedName name="EV__MEMORYCVW__R_EXECCORP_CFDTL_CORP.XLT_TIME" hidden="1">"2010.TOTAL"</definedName>
    <definedName name="EV__MEMORYCVW__R_EXECCORP_CFDTL_CORP1" hidden="1">"CONSOL"</definedName>
    <definedName name="EV__MEMORYCVW__R_EXECCORP_CFDTL_CORP1_ACCOUNT" hidden="1">"MGMT"</definedName>
    <definedName name="EV__MEMORYCVW__R_EXECCORP_CFDTL_CORP1_CATEGORY" hidden="1">"DEC10FORECAST"</definedName>
    <definedName name="EV__MEMORYCVW__R_EXECCORP_CFDTL_CORP1_CURRENCY" hidden="1">"USD"</definedName>
    <definedName name="EV__MEMORYCVW__R_EXECCORP_CFDTL_CORP1_CUSTOM1" hidden="1">"TOPCUSTOM1"</definedName>
    <definedName name="EV__MEMORYCVW__R_EXECCORP_CFDTL_CORP1_CUSTOM2" hidden="1">"TOPCUSTOM2"</definedName>
    <definedName name="EV__MEMORYCVW__R_EXECCORP_CFDTL_CORP1_CUSTOM3" hidden="1">"TOPCUSTOM3"</definedName>
    <definedName name="EV__MEMORYCVW__R_EXECCORP_CFDTL_CORP1_CUSTOM4" hidden="1">"TOPCUSTOM4"</definedName>
    <definedName name="EV__MEMORYCVW__R_EXECCORP_CFDTL_CORP1_DATASRC" hidden="1">"TOTALADJ"</definedName>
    <definedName name="EV__MEMORYCVW__R_EXECCORP_CFDTL_CORP1_ENTITY" hidden="1">"BWJV"</definedName>
    <definedName name="EV__MEMORYCVW__R_EXECCORP_CFDTL_CORP1_ICP" hidden="1">"ALLICP"</definedName>
    <definedName name="EV__MEMORYCVW__R_EXECCORP_CFDTL_CORP1_MEASURES" hidden="1">"YTD"</definedName>
    <definedName name="EV__MEMORYCVW__R_EXECCORP_CFDTL_CORP1_TIME" hidden="1">"1999.TOTAL"</definedName>
    <definedName name="EV__MEMORYCVW__R_EXECCORP_CHNGCASHCASHEQUIV.XLT" hidden="1">"CONSOL"</definedName>
    <definedName name="EV__MEMORYCVW__R_EXECCORP_CONSOLBS1" hidden="1">"CONSOL"</definedName>
    <definedName name="EV__MEMORYCVW__R_EXECCORP_CONSOLBS1_081020101" hidden="1">"CONSOL"</definedName>
    <definedName name="EV__MEMORYCVW__R_EXECCORP_CONSOLBS1_081020101.XLT" hidden="1">"CONSOL"</definedName>
    <definedName name="EV__MEMORYCVW__R_EXECCORP_CONSOLBS1_081020101V31" hidden="1">"CONSOL"</definedName>
    <definedName name="EV__MEMORYCVW__R_EXECCORP_FINSTATS_CORP.XLT" hidden="1">"CONSOL"</definedName>
    <definedName name="EV__MEMORYCVW__R_EXECCORP_FINSTATS_CORPDEP.XLT" hidden="1">"CONSOL"</definedName>
    <definedName name="EV__MEMORYCVW__R_EXECCORP_FINSTATS_CORPDEP.XLT_ACCOUNT" hidden="1">"MGMT"</definedName>
    <definedName name="EV__MEMORYCVW__R_EXECCORP_FINSTATS_CORPDEP.XLT_CATEGORY" hidden="1">"ACTUAL"</definedName>
    <definedName name="EV__MEMORYCVW__R_EXECCORP_FINSTATS_CORPDEP.XLT_CURRENCY" hidden="1">"USD"</definedName>
    <definedName name="EV__MEMORYCVW__R_EXECCORP_FINSTATS_CORPDEP.XLT_CUSTOM1" hidden="1">"TOPCUSTOM1"</definedName>
    <definedName name="EV__MEMORYCVW__R_EXECCORP_FINSTATS_CORPDEP.XLT_CUSTOM2" hidden="1">"TOPCUSTOM2"</definedName>
    <definedName name="EV__MEMORYCVW__R_EXECCORP_FINSTATS_CORPDEP.XLT_CUSTOM3" hidden="1">"TOPCUSTOM3"</definedName>
    <definedName name="EV__MEMORYCVW__R_EXECCORP_FINSTATS_CORPDEP.XLT_CUSTOM4" hidden="1">"TOPCUSTOM4"</definedName>
    <definedName name="EV__MEMORYCVW__R_EXECCORP_FINSTATS_CORPDEP.XLT_DATASRC" hidden="1">"TOTALADJ"</definedName>
    <definedName name="EV__MEMORYCVW__R_EXECCORP_FINSTATS_CORPDEP.XLT_ENTITY" hidden="1">"BWMGMT"</definedName>
    <definedName name="EV__MEMORYCVW__R_EXECCORP_FINSTATS_CORPDEP.XLT_ICP" hidden="1">"ALLICP"</definedName>
    <definedName name="EV__MEMORYCVW__R_EXECCORP_FINSTATS_CORPDEP.XLT_MEASURES" hidden="1">"YTD"</definedName>
    <definedName name="EV__MEMORYCVW__R_EXECCORP_FINSTATS_CORPDEP.XLT_TIME" hidden="1">"2009.JUN"</definedName>
    <definedName name="EV__MEMORYCVW__R_EXECCORP_FINSTATS_CORPDEP_31" hidden="1">"CONSOL"</definedName>
    <definedName name="EV__MEMORYCVW__R_EXECCORP_FINSTATS_CORPDEP_311" hidden="1">"CONSOL"</definedName>
    <definedName name="EV__MEMORYCVW__R_EXECCORP_FINSTATS_CORPDEP_FINAL.XLT" hidden="1">"CONSOL"</definedName>
    <definedName name="EV__MEMORYCVW__R_EXECCORP_FINSTATS_CORPDEP1" hidden="1">"CONSOL"</definedName>
    <definedName name="EV__MEMORYCVW__R_EXECCORP_FINSTATS_CORPDEP1_ACCOUNT" hidden="1">"MGMT"</definedName>
    <definedName name="EV__MEMORYCVW__R_EXECCORP_FINSTATS_CORPDEP1_CATEGORY" hidden="1">"DEC08FORECAST"</definedName>
    <definedName name="EV__MEMORYCVW__R_EXECCORP_FINSTATS_CORPDEP1_CURRENCY" hidden="1">"LC"</definedName>
    <definedName name="EV__MEMORYCVW__R_EXECCORP_FINSTATS_CORPDEP1_CUSTOM1" hidden="1">"TOPCUSTOM1"</definedName>
    <definedName name="EV__MEMORYCVW__R_EXECCORP_FINSTATS_CORPDEP1_CUSTOM2" hidden="1">"TOPCUSTOM2"</definedName>
    <definedName name="EV__MEMORYCVW__R_EXECCORP_FINSTATS_CORPDEP1_CUSTOM3" hidden="1">"TOPCUSTOM3"</definedName>
    <definedName name="EV__MEMORYCVW__R_EXECCORP_FINSTATS_CORPDEP1_CUSTOM4" hidden="1">"TOPCUSTOM4"</definedName>
    <definedName name="EV__MEMORYCVW__R_EXECCORP_FINSTATS_CORPDEP1_DATASRC" hidden="1">"TOT_NOELIM"</definedName>
    <definedName name="EV__MEMORYCVW__R_EXECCORP_FINSTATS_CORPDEP1_ENTITY" hidden="1">"NOENTITY"</definedName>
    <definedName name="EV__MEMORYCVW__R_EXECCORP_FINSTATS_CORPDEP1_FLOW" hidden="1">"F_CLO"</definedName>
    <definedName name="EV__MEMORYCVW__R_EXECCORP_FINSTATS_CORPDEP1_GROUPS" hidden="1">"BW"</definedName>
    <definedName name="EV__MEMORYCVW__R_EXECCORP_FINSTATS_CORPDEP1_ICP" hidden="1">"ALLICP"</definedName>
    <definedName name="EV__MEMORYCVW__R_EXECCORP_FINSTATS_CORPDEP1_MEASURES" hidden="1">"YTD"</definedName>
    <definedName name="EV__MEMORYCVW__R_EXECCORP_FINSTATS_CORPDEP1_TIME" hidden="1">"2009.Q4"</definedName>
    <definedName name="EV__MEMORYCVW__R_EXECCORP_INCSTMTOTHER_CORP.XLT" hidden="1">"CONSOL"</definedName>
    <definedName name="EV__MEMORYCVW__R_EXECCORP_INCSTMTOTHER_CORP1" hidden="1">"CONSOL"</definedName>
    <definedName name="EV__MEMORYCVW__R_EXECOU_BSDTL.XLT" hidden="1">"CONSOL"</definedName>
    <definedName name="EV__MEMORYCVW__R_EXECOU_BSDTL.XLT_ACCOUNT" hidden="1">"MGMT"</definedName>
    <definedName name="EV__MEMORYCVW__R_EXECOU_BSDTL.XLT_CATEGORY" hidden="1">"JUN10FORECAST"</definedName>
    <definedName name="EV__MEMORYCVW__R_EXECOU_BSDTL.XLT_CURRENCY" hidden="1">"USD"</definedName>
    <definedName name="EV__MEMORYCVW__R_EXECOU_BSDTL.XLT_CUSTOM1" hidden="1">"TOPCUSTOM1"</definedName>
    <definedName name="EV__MEMORYCVW__R_EXECOU_BSDTL.XLT_CUSTOM2" hidden="1">"TOPCUSTOM2"</definedName>
    <definedName name="EV__MEMORYCVW__R_EXECOU_BSDTL.XLT_CUSTOM3" hidden="1">"TOPCUSTOM3"</definedName>
    <definedName name="EV__MEMORYCVW__R_EXECOU_BSDTL.XLT_CUSTOM4" hidden="1">"TOPCUSTOM4"</definedName>
    <definedName name="EV__MEMORYCVW__R_EXECOU_BSDTL.XLT_DATASRC" hidden="1">"TOTALADJ"</definedName>
    <definedName name="EV__MEMORYCVW__R_EXECOU_BSDTL.XLT_ENTITY" hidden="1">"NOENTITY"</definedName>
    <definedName name="EV__MEMORYCVW__R_EXECOU_BSDTL.XLT_ICP" hidden="1">"ALLICP"</definedName>
    <definedName name="EV__MEMORYCVW__R_EXECOU_BSDTL.XLT_MEASURES" hidden="1">"YTD"</definedName>
    <definedName name="EV__MEMORYCVW__R_EXECOU_BSDTL.XLT_TIME" hidden="1">"2010.TOTAL"</definedName>
    <definedName name="EV__MEMORYCVW__R_EXECOU_ENDBACKLOGREVBACKLOG1" hidden="1">"CONSOL"</definedName>
    <definedName name="EV__MEMORYCVW__R_EXECOU_ENDBACKLOGREVBACKLOG1_ACCOUNT" hidden="1">"MGMT"</definedName>
    <definedName name="EV__MEMORYCVW__R_EXECOU_ENDBACKLOGREVBACKLOG1_CATEGORY" hidden="1">"DEC09FORECAST"</definedName>
    <definedName name="EV__MEMORYCVW__R_EXECOU_ENDBACKLOGREVBACKLOG1_CURRENCY" hidden="1">"USD"</definedName>
    <definedName name="EV__MEMORYCVW__R_EXECOU_ENDBACKLOGREVBACKLOG1_CUSTOM1" hidden="1">"TOPCUSTOM1"</definedName>
    <definedName name="EV__MEMORYCVW__R_EXECOU_ENDBACKLOGREVBACKLOG1_CUSTOM2" hidden="1">"TOPCUSTOM2"</definedName>
    <definedName name="EV__MEMORYCVW__R_EXECOU_ENDBACKLOGREVBACKLOG1_CUSTOM3" hidden="1">"TOPCUSTOM3"</definedName>
    <definedName name="EV__MEMORYCVW__R_EXECOU_ENDBACKLOGREVBACKLOG1_CUSTOM4" hidden="1">"TOPCUSTOM4"</definedName>
    <definedName name="EV__MEMORYCVW__R_EXECOU_ENDBACKLOGREVBACKLOG1_DATASRC" hidden="1">"TOTALADJ"</definedName>
    <definedName name="EV__MEMORYCVW__R_EXECOU_ENDBACKLOGREVBACKLOG1_ENTITY" hidden="1">"BWHICON"</definedName>
    <definedName name="EV__MEMORYCVW__R_EXECOU_ENDBACKLOGREVBACKLOG1_ICP" hidden="1">"ALLICP"</definedName>
    <definedName name="EV__MEMORYCVW__R_EXECOU_ENDBACKLOGREVBACKLOG1_MEASURES" hidden="1">"YTD"</definedName>
    <definedName name="EV__MEMORYCVW__R_EXECOU_ENDBACKLOGREVBACKLOG1_TIME" hidden="1">"2009.TOTAL"</definedName>
    <definedName name="EV__MEMORYCVW__R_FCST_1_INCSTMTCF.XLT" hidden="1">"FORECAST"</definedName>
    <definedName name="EV__MEMORYCVW__R_FCST_1_INCSTMTCF.XLT_ACCOUNT" hidden="1">"9010IC"</definedName>
    <definedName name="EV__MEMORYCVW__R_FCST_1_INCSTMTCF.XLT_CATEGORY" hidden="1">"SEP09FORECAST"</definedName>
    <definedName name="EV__MEMORYCVW__R_FCST_1_INCSTMTCF.XLT_CURRENCY" hidden="1">"USD"</definedName>
    <definedName name="EV__MEMORYCVW__R_FCST_1_INCSTMTCF.XLT_CUSTOM1" hidden="1">"TOPCUSTOM1"</definedName>
    <definedName name="EV__MEMORYCVW__R_FCST_1_INCSTMTCF.XLT_CUSTOM2" hidden="1">"TOPCUSTOM2"</definedName>
    <definedName name="EV__MEMORYCVW__R_FCST_1_INCSTMTCF.XLT_CUSTOM3" hidden="1">"TOPCUSTOM3"</definedName>
    <definedName name="EV__MEMORYCVW__R_FCST_1_INCSTMTCF.XLT_CUSTOM4" hidden="1">"TOPCUSTOM4"</definedName>
    <definedName name="EV__MEMORYCVW__R_FCST_1_INCSTMTCF.XLT_DATASRC" hidden="1">"TOTALADJ"</definedName>
    <definedName name="EV__MEMORYCVW__R_FCST_1_INCSTMTCF.XLT_ENTITY" hidden="1">"NOENTITY"</definedName>
    <definedName name="EV__MEMORYCVW__R_FCST_1_INCSTMTCF.XLT_ICP" hidden="1">"ALLICP"</definedName>
    <definedName name="EV__MEMORYCVW__R_FCST_1_INCSTMTCF.XLT_MEASURES" hidden="1">"PERIODIC"</definedName>
    <definedName name="EV__MEMORYCVW__R_FCST_1_INCSTMTCF.XLT_TIME" hidden="1">"2010.TOTAL"</definedName>
    <definedName name="EV__MEMORYCVW__R_FCST_1_INCSTMTCF_V2.1.XLS" hidden="1">"FORECAST"</definedName>
    <definedName name="EV__MEMORYCVW__R_FCST_1INCSTMTQTR_V1.0_NJK.XLS" hidden="1">"FORECAST"</definedName>
    <definedName name="EV__MEMORYCVW__R_FCST_2_INCSTMT_QTR_4.0.XLS" hidden="1">"FORECAST"</definedName>
    <definedName name="EV__MEMORYCVW__R_FCST_2_INCSTMT_QTR_5.0.XLS" hidden="1">"FORECAST"</definedName>
    <definedName name="EV__MEMORYCVW__R_FCST_2_INCSTMT_QTR_5.2.XLS" hidden="1">"FORECAST"</definedName>
    <definedName name="EV__MEMORYCVW__R_FCST_2_INCSTMT_QTR1" hidden="1">"FORECAST"</definedName>
    <definedName name="EV__MEMORYCVW__R_FCST_2_INCSTMT_QTR2.4.XLS" hidden="1">"FORECAST"</definedName>
    <definedName name="EV__MEMORYCVW__R_FCST_2_INCSTMT_QTR2.61" hidden="1">"FORECAST"</definedName>
    <definedName name="EV__MEMORYCVW__R_FCST_2_INCSTMT_QTR2.71" hidden="1">"FORECAST"</definedName>
    <definedName name="EV__MEMORYCVW__R_FCST_2_INCSTMT_QTR3.0.XLS" hidden="1">"FORECAST"</definedName>
    <definedName name="EV__MEMORYCVW__R_FCST_2_INCSTMT_QTR3.1.XLS" hidden="1">"FORECAST"</definedName>
    <definedName name="EV__MEMORYCVW__R_FCST_2_INCSTMT_QTR3.11" hidden="1">"FORECAST"</definedName>
    <definedName name="EV__MEMORYCVW__R_FCST_2A_INCSTMTTREND.XLS" hidden="1">"FORECAST"</definedName>
    <definedName name="EV__MEMORYCVW__R_FCST_2A_INCSTMTTREND_1.3.XLS" hidden="1">"FORECAST"</definedName>
    <definedName name="EV__MEMORYCVW__R_FCST_2A_INCSTMTTREND_1.41" hidden="1">"FORECAST"</definedName>
    <definedName name="EV__MEMORYCVW__R_FCST_2A_INCSTMTTREND_1.51" hidden="1">"FORECAST"</definedName>
    <definedName name="EV__MEMORYCVW__R_FCST_2A_INCSTMTTREND_1.61" hidden="1">"FORECAST"</definedName>
    <definedName name="EV__MEMORYCVW__R_FCST_2A_INCSTMTTREND_3.1.XLS" hidden="1">"FORECAST"</definedName>
    <definedName name="EV__MEMORYCVW__R_FCST_2A_INCSTMTTREND_3.3.XLS" hidden="1">"FORECAST"</definedName>
    <definedName name="EV__MEMORYCVW__R_FCST_2A_INCSTMTTREND_3.31" hidden="1">"FORECAST"</definedName>
    <definedName name="EV__MEMORYCVW__R_FCST_2INCSTMTQTR_V1.1_NJK.XLS" hidden="1">"FORECAST"</definedName>
    <definedName name="EV__MEMORYCVW__R_FCST_2INCSTMTQTR_V1.2_NJK.XLS" hidden="1">"FORECAST"</definedName>
    <definedName name="EV__MEMORYCVW__R_FCST_2INCSTMTQTR_V1.3_NJK.XLS" hidden="1">"FORECAST"</definedName>
    <definedName name="EV__MEMORYCVW__R_FCST_2INCSTMTQTR_V1.5_NJK.XLS" hidden="1">"FORECAST"</definedName>
    <definedName name="EV__MEMORYCVW__R_FCST_2INCSTMTQTR_V1.5_NJK.XLS_ACCOUNT" hidden="1">"PL16"</definedName>
    <definedName name="EV__MEMORYCVW__R_FCST_2INCSTMTQTR_V1.5_NJK.XLS_CATEGORY" hidden="1">"DEC09FORECAST"</definedName>
    <definedName name="EV__MEMORYCVW__R_FCST_2INCSTMTQTR_V1.5_NJK.XLS_CURRENCY" hidden="1">"USD"</definedName>
    <definedName name="EV__MEMORYCVW__R_FCST_2INCSTMTQTR_V1.5_NJK.XLS_CUSTOM1" hidden="1">"TOPCUSTOM1"</definedName>
    <definedName name="EV__MEMORYCVW__R_FCST_2INCSTMTQTR_V1.5_NJK.XLS_CUSTOM2" hidden="1">"TOPCUSTOM2"</definedName>
    <definedName name="EV__MEMORYCVW__R_FCST_2INCSTMTQTR_V1.5_NJK.XLS_CUSTOM3" hidden="1">"TOPCUSTOM3"</definedName>
    <definedName name="EV__MEMORYCVW__R_FCST_2INCSTMTQTR_V1.5_NJK.XLS_CUSTOM4" hidden="1">"TOPCUSTOM4"</definedName>
    <definedName name="EV__MEMORYCVW__R_FCST_2INCSTMTQTR_V1.5_NJK.XLS_DATASRC" hidden="1">"ENTFOR"</definedName>
    <definedName name="EV__MEMORYCVW__R_FCST_2INCSTMTQTR_V1.5_NJK.XLS_ENTITY" hidden="1">"BWC"</definedName>
    <definedName name="EV__MEMORYCVW__R_FCST_2INCSTMTQTR_V1.5_NJK.XLS_ICP" hidden="1">"ALLICP"</definedName>
    <definedName name="EV__MEMORYCVW__R_FCST_2INCSTMTQTR_V1.5_NJK.XLS_MEASURES" hidden="1">"PERIODIC"</definedName>
    <definedName name="EV__MEMORYCVW__R_FCST_2INCSTMTQTR_V1.5_NJK.XLS_TIME" hidden="1">"2009.TOTAL"</definedName>
    <definedName name="EV__MEMORYCVW__R_FCST_2INCSTMTQTR_V2.1_NJK.XLS" hidden="1">"FORECAST"</definedName>
    <definedName name="EV__MEMORYCVW__R_FCST_2INCSTMTQTR_V2.1_NJK1" hidden="1">"FORECAST"</definedName>
    <definedName name="EV__MEMORYCVW__R_FCST_2V_INCSTMT_VAR_PR_FCST_1.0.XLS" hidden="1">"FORECAST"</definedName>
    <definedName name="EV__MEMORYCVW__R_FCST_2V_INCSTMT_VAR_PR_FCST_1.0.XLS_ACCOUNT" hidden="1">8008</definedName>
    <definedName name="EV__MEMORYCVW__R_FCST_2V_INCSTMT_VAR_PR_FCST_1.0.XLS_CATEGORY" hidden="1">"DEC09FORECAST"</definedName>
    <definedName name="EV__MEMORYCVW__R_FCST_2V_INCSTMT_VAR_PR_FCST_1.0.XLS_CURRENCY" hidden="1">"USD"</definedName>
    <definedName name="EV__MEMORYCVW__R_FCST_2V_INCSTMT_VAR_PR_FCST_1.0.XLS_CUSTOM1" hidden="1">"TOPCUSTOM1"</definedName>
    <definedName name="EV__MEMORYCVW__R_FCST_2V_INCSTMT_VAR_PR_FCST_1.0.XLS_CUSTOM2" hidden="1">"TOPCUSTOM2"</definedName>
    <definedName name="EV__MEMORYCVW__R_FCST_2V_INCSTMT_VAR_PR_FCST_1.0.XLS_CUSTOM3" hidden="1">"TOPCUSTOM3"</definedName>
    <definedName name="EV__MEMORYCVW__R_FCST_2V_INCSTMT_VAR_PR_FCST_1.0.XLS_CUSTOM4" hidden="1">"TOPCUSTOM4"</definedName>
    <definedName name="EV__MEMORYCVW__R_FCST_2V_INCSTMT_VAR_PR_FCST_1.0.XLS_DATASRC" hidden="1">"ENTFOR"</definedName>
    <definedName name="EV__MEMORYCVW__R_FCST_2V_INCSTMT_VAR_PR_FCST_1.0.XLS_ENTITY" hidden="1">"MCDCON"</definedName>
    <definedName name="EV__MEMORYCVW__R_FCST_2V_INCSTMT_VAR_PR_FCST_1.0.XLS_ICP" hidden="1">"ALLICP"</definedName>
    <definedName name="EV__MEMORYCVW__R_FCST_2V_INCSTMT_VAR_PR_FCST_1.0.XLS_MEASURES" hidden="1">"PERIODIC"</definedName>
    <definedName name="EV__MEMORYCVW__R_FCST_2V_INCSTMT_VAR_PR_FCST_1.0.XLS_TIME" hidden="1">"2009.Q4"</definedName>
    <definedName name="EV__MEMORYCVW__R_FCST_2V_INCSTMT_VAR_PR_FCST_1.2.XLS" hidden="1">"FORECAST"</definedName>
    <definedName name="EV__MEMORYCVW__R_FCST_2V_INCSTMT_VAR_PR_FCST_1.21" hidden="1">"FORECAST"</definedName>
    <definedName name="EV__MEMORYCVW__R_FCST_2V1_INCSTMT_VAR_PR_DEC_1.1.XLS" hidden="1">"FORECAST"</definedName>
    <definedName name="EV__MEMORYCVW__R_FCST_2V1_INCSTMT_VAR_PR_DEC_2.2.XLS" hidden="1">"FORECAST"</definedName>
    <definedName name="EV__MEMORYCVW__R_FCST_2V1_INCSTMT_VAR_PR_DEC_2.3.XLS" hidden="1">"FORECAST"</definedName>
    <definedName name="EV__MEMORYCVW__R_FCST_2V1_INCSTMT_VAR_PR_DEC_2.41" hidden="1">"FORECAST"</definedName>
    <definedName name="EV__MEMORYCVW__R_FCST_BS_8_FULL_SCENARIOS_1.0.XLS" hidden="1">"FORECAST"</definedName>
    <definedName name="EV__MEMORYCVW__R_FCST_BS_8_FULL_SCENARIOS_1.2.XLS" hidden="1">"FORECAST"</definedName>
    <definedName name="EV__MEMORYCVW__R_FCST_BS_8_FULL_SCENARIOS_1.21" hidden="1">"FORECAST"</definedName>
    <definedName name="EV__MEMORYCVW__R_FCST_BS_8_FULL_SCENARIOS_1.211" hidden="1">"FORECAST"</definedName>
    <definedName name="EV__MEMORYCVW__R_FCST_BS_8_FULL_SCENARIOS_6.0.XLS" hidden="1">"FORECAST"</definedName>
    <definedName name="EV__MEMORYCVW__R_FCST_BS_8_SA__FULL_SCENARIOS_1.0.XLS" hidden="1">"FORECAST"</definedName>
    <definedName name="EV__MEMORYCVW__R_FCST_BS_8_SA__FULL_SCENARIOS_1.0.XLS_ACCOUNT" hidden="1">"PL16"</definedName>
    <definedName name="EV__MEMORYCVW__R_FCST_BS_8_SA__FULL_SCENARIOS_1.0.XLS_CATEGORY" hidden="1">"DEC09FORECAST"</definedName>
    <definedName name="EV__MEMORYCVW__R_FCST_BS_8_SA__FULL_SCENARIOS_1.0.XLS_CURRENCY" hidden="1">"USD"</definedName>
    <definedName name="EV__MEMORYCVW__R_FCST_BS_8_SA__FULL_SCENARIOS_1.0.XLS_CUSTOM1" hidden="1">"TOPCUSTOM1"</definedName>
    <definedName name="EV__MEMORYCVW__R_FCST_BS_8_SA__FULL_SCENARIOS_1.0.XLS_CUSTOM2" hidden="1">"TOPCUSTOM2"</definedName>
    <definedName name="EV__MEMORYCVW__R_FCST_BS_8_SA__FULL_SCENARIOS_1.0.XLS_CUSTOM3" hidden="1">"TOPCUSTOM3"</definedName>
    <definedName name="EV__MEMORYCVW__R_FCST_BS_8_SA__FULL_SCENARIOS_1.0.XLS_CUSTOM4" hidden="1">"TOPCUSTOM4"</definedName>
    <definedName name="EV__MEMORYCVW__R_FCST_BS_8_SA__FULL_SCENARIOS_1.0.XLS_DATASRC" hidden="1">"ENTFOR"</definedName>
    <definedName name="EV__MEMORYCVW__R_FCST_BS_8_SA__FULL_SCENARIOS_1.0.XLS_ENTITY" hidden="1">"MCDCON"</definedName>
    <definedName name="EV__MEMORYCVW__R_FCST_BS_8_SA__FULL_SCENARIOS_1.0.XLS_ICP" hidden="1">"ALLICP"</definedName>
    <definedName name="EV__MEMORYCVW__R_FCST_BS_8_SA__FULL_SCENARIOS_1.0.XLS_MEASURES" hidden="1">"PERIODIC"</definedName>
    <definedName name="EV__MEMORYCVW__R_FCST_BS_8_SA__FULL_SCENARIOS_1.0.XLS_TIME" hidden="1">"2009.TOTAL"</definedName>
    <definedName name="EV__MEMORYCVW__R_FCST_TEMPLATE_TRENDV1.XLT" hidden="1">"FORECAST"</definedName>
    <definedName name="EV__MEMORYCVW__R_FCST_TEMPLATE_TRENDV11" hidden="1">"FORECAST"</definedName>
    <definedName name="EV__MEMORYCVW__R_FCST_TEMPLATE1_TRENDV1.XLSX" hidden="1">"FORECAST"</definedName>
    <definedName name="EV__MEMORYCVW__RAJU11" hidden="1">"CONSOL"</definedName>
    <definedName name="EV__MEMORYCVW__RAJU11_ACCOUNT" hidden="1">2050</definedName>
    <definedName name="EV__MEMORYCVW__RAJU11_CATEGORY" hidden="1">"ACTUAL"</definedName>
    <definedName name="EV__MEMORYCVW__RAJU11_CURRENCY" hidden="1">"USD"</definedName>
    <definedName name="EV__MEMORYCVW__RAJU11_CUSTOM1" hidden="1">"TOPCUSTOM1"</definedName>
    <definedName name="EV__MEMORYCVW__RAJU11_CUSTOM2" hidden="1">"TOPCUSTOM2"</definedName>
    <definedName name="EV__MEMORYCVW__RAJU11_CUSTOM3" hidden="1">"TOPCUSTOM3"</definedName>
    <definedName name="EV__MEMORYCVW__RAJU11_CUSTOM4" hidden="1">"TOPCUSTOM4"</definedName>
    <definedName name="EV__MEMORYCVW__RAJU11_DATASRC" hidden="1">"TOTALADJ"</definedName>
    <definedName name="EV__MEMORYCVW__RAJU11_ENTITY" hidden="1">"NOENTITY"</definedName>
    <definedName name="EV__MEMORYCVW__RAJU11_ICP" hidden="1">"ALLICP"</definedName>
    <definedName name="EV__MEMORYCVW__RAJU11_MEASURES" hidden="1">"YTD"</definedName>
    <definedName name="EV__MEMORYCVW__RAJU11_TIME" hidden="1">"2008.MAR"</definedName>
    <definedName name="EV__WBEVMODE__" hidden="1">0</definedName>
    <definedName name="EV__WBREFOPTIONS__" hidden="1">134217735</definedName>
    <definedName name="EV__WBVERSION__" hidden="1">0</definedName>
    <definedName name="EV__WSINFO__" hidden="1">123</definedName>
    <definedName name="EXCESS">[15]Fin_Assumptions!#REF!</definedName>
    <definedName name="EXCHANGE">[15]Fin_Assumptions!#REF!</definedName>
    <definedName name="exchangerate">[9]DCEInputs!$I$8</definedName>
    <definedName name="excl_data">#REF!</definedName>
    <definedName name="EXDATE">#REF!</definedName>
    <definedName name="exit">#REF!</definedName>
    <definedName name="exit_own">'[26]Deal Summary'!#REF!</definedName>
    <definedName name="exitentvalue">[27]Transaction!#REF!</definedName>
    <definedName name="exitmult">#REF!</definedName>
    <definedName name="exitstart">#REF!</definedName>
    <definedName name="exitstep">#REF!</definedName>
    <definedName name="f">Word</definedName>
    <definedName name="FACTORS2">#REF!</definedName>
    <definedName name="FASB106">#REF!</definedName>
    <definedName name="FD">'[28]DCF Matrix'!#REF!</definedName>
    <definedName name="fds">'[29]FRCT INPUT-CFG'!$D$41:$H$41</definedName>
    <definedName name="FERNCUST">#REF!</definedName>
    <definedName name="FERNINC">#REF!</definedName>
    <definedName name="FERNUNIT">#REF!</definedName>
    <definedName name="FileName">[30]Sheet1!$D$2</definedName>
    <definedName name="FINAL">#REF!</definedName>
    <definedName name="financialcase">[6]Model!$D$8</definedName>
    <definedName name="Fincase">#REF!</definedName>
    <definedName name="finfees?">#REF!</definedName>
    <definedName name="fix">#REF!</definedName>
    <definedName name="fixed">[15]Controls!#REF!</definedName>
    <definedName name="fixedmargin">[6]Model!$AA$178</definedName>
    <definedName name="FLO">#REF!</definedName>
    <definedName name="FNAME">[18]Inputs!#REF!</definedName>
    <definedName name="FPUC_10_year">#REF!</definedName>
    <definedName name="FPUINC">[31]FPUINC!#REF!</definedName>
    <definedName name="FPUP1R">#REF!</definedName>
    <definedName name="FPUP2AL">#REF!</definedName>
    <definedName name="FPUP2L">#REF!</definedName>
    <definedName name="FROM_MERGER">[18]Inputs!#REF!</definedName>
    <definedName name="ftdexit">#REF!</definedName>
    <definedName name="ftdlev">[20]Transaction!#REF!</definedName>
    <definedName name="ftdpm">[20]Transaction!#REF!</definedName>
    <definedName name="ftdprice">[20]Transaction!#REF!</definedName>
    <definedName name="fyf">#REF!</definedName>
    <definedName name="GMAprDec">#REF!</definedName>
    <definedName name="GMAugDec">#REF!</definedName>
    <definedName name="GMDec">#REF!</definedName>
    <definedName name="GMFebDec">#REF!</definedName>
    <definedName name="GMJan">#REF!</definedName>
    <definedName name="GMJanApr">#REF!</definedName>
    <definedName name="GMJanAug">#REF!</definedName>
    <definedName name="GMJanDec">#REF!</definedName>
    <definedName name="GMJanFeb">#REF!</definedName>
    <definedName name="GMJanJul">#REF!</definedName>
    <definedName name="GMJanJun">#REF!</definedName>
    <definedName name="GMJanMar">#REF!</definedName>
    <definedName name="GMJanMay">'[32]FRCT INPUT-FE'!$D$41:$H$41</definedName>
    <definedName name="GMJanNov">#REF!</definedName>
    <definedName name="GMJanOct">#REF!</definedName>
    <definedName name="GMJanSep">#REF!</definedName>
    <definedName name="GMJulDec">#REF!</definedName>
    <definedName name="GMJunDec">#REF!</definedName>
    <definedName name="GMMarDec">#REF!</definedName>
    <definedName name="GMMayDec">#REF!</definedName>
    <definedName name="GMNovDec">#REF!</definedName>
    <definedName name="GMOctDec">#REF!</definedName>
    <definedName name="GMSepDec">#REF!</definedName>
    <definedName name="gnsusd">#REF!</definedName>
    <definedName name="goodwill">[6]Model!$D$11</definedName>
    <definedName name="GRAPH">#REF!</definedName>
    <definedName name="growth">[9]DCEInputs!$I$24</definedName>
    <definedName name="h10IRR">[33]Model!#REF!</definedName>
    <definedName name="hdebtserv">[26]Rolex!#REF!</definedName>
    <definedName name="HedgeType">'[34]Financing Assumptions'!$N$12</definedName>
    <definedName name="helmsum">#REF!</definedName>
    <definedName name="HIST">#REF!</definedName>
    <definedName name="HISTGRAPH">#REF!</definedName>
    <definedName name="HISTINPUTS">#REF!</definedName>
    <definedName name="HTML_CodePage" hidden="1">1252</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IDENTIFIER">[18]Inputs!#REF!</definedName>
    <definedName name="incl_data">#REF!</definedName>
    <definedName name="INCREMCOS">#REF!</definedName>
    <definedName name="INCREMDELIV">#REF!</definedName>
    <definedName name="INCREMDTMILES">#REF!</definedName>
    <definedName name="INCREMINPUT">#REF!</definedName>
    <definedName name="industrial">[35]TRANSACTION!#REF!</definedName>
    <definedName name="inflation">'[6]Cost Savings Detail'!$F$143</definedName>
    <definedName name="inflator">#REF!</definedName>
    <definedName name="INPUT1">#REF!</definedName>
    <definedName name="INPUT2">#REF!</definedName>
    <definedName name="INPUT3">#REF!</definedName>
    <definedName name="INPUT4">#REF!</definedName>
    <definedName name="INPUTINCREMDEL">#REF!</definedName>
    <definedName name="INPUTINCREMMILE">#REF!</definedName>
    <definedName name="INPUTOTHERMILES">#REF!</definedName>
    <definedName name="INPUTS">#REF!</definedName>
    <definedName name="INPUTSTORLABOR">#REF!</definedName>
    <definedName name="INPUTSTORMAT">#REF!</definedName>
    <definedName name="INPUTSTORPRINT">#REF!</definedName>
    <definedName name="INT">[21]Schedules!#REF!</definedName>
    <definedName name="interco">[35]TRANSACTION!#REF!</definedName>
    <definedName name="Intref">'[24]LBO FINS'!$E$216</definedName>
    <definedName name="Intsub">'[24]LBO Analysis'!$J$10</definedName>
    <definedName name="ipocase">[6]Model!$D$41</definedName>
    <definedName name="ipoyear">[6]Model!$D$49</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E_BR" hidden="1">"c10"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NNUAL_DIVIDEND" hidden="1">"c229"</definedName>
    <definedName name="IQ_AP_BR" hidden="1">"c34"</definedName>
    <definedName name="IQ_AR_BR" hidden="1">"c41"</definedName>
    <definedName name="IQ_ASSET_BACKED_FDIC" hidden="1">"c6301"</definedName>
    <definedName name="IQ_ASSET_WRITEDOWN_BR" hidden="1">"c50"</definedName>
    <definedName name="IQ_ASSET_WRITEDOWN_CF_BR" hidden="1">"c53"</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PRICE_TARGET" hidden="1">"c82"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CAPEX_BR" hidden="1">"c111"</definedName>
    <definedName name="IQ_CASH_DIVIDENDS_NET_INCOME_FDIC" hidden="1">"c6738"</definedName>
    <definedName name="IQ_CASH_IN_PROCESS_FDIC" hidden="1">"c6386"</definedName>
    <definedName name="IQ_CASH_OPER_ACT_OR_EST" hidden="1">"c4164"</definedName>
    <definedName name="IQ_CCE_FDIC" hidden="1">"c6296"</definedName>
    <definedName name="IQ_CH" hidden="1">110000</definedName>
    <definedName name="IQ_CHANGE_AP_BR" hidden="1">"c135"</definedName>
    <definedName name="IQ_CHANGE_AR_BR" hidden="1">"c142"</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OTHER_NET_OPER_ASSETS_BR" hidden="1">"c3595"</definedName>
    <definedName name="IQ_CHANGE_OTHER_WORK_CAP_BR" hidden="1">"c154"</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LASSB_OUTSTANDING_BS_DATE" hidden="1">"c1972"</definedName>
    <definedName name="IQ_CLASSB_OUTSTANDING_FILING_DATE" hidden="1">"c1974"</definedName>
    <definedName name="IQ_CMO_FDIC" hidden="1">"c6406"</definedName>
    <definedName name="IQ_COLLECTION_DOMESTIC_FDIC" hidden="1">"c6387"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APIC_BR" hidden="1">"c185"</definedName>
    <definedName name="IQ_COMMON_FDIC" hidden="1">"c6350"</definedName>
    <definedName name="IQ_COMMON_ISSUED_BR" hidden="1">"c199"</definedName>
    <definedName name="IQ_COMMON_REP_BR" hidden="1">"c208"</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TRACTS_OTHER_COMMODITIES_EQUITIES._FDIC" hidden="1">"c6522"</definedName>
    <definedName name="IQ_CONTRACTS_OTHER_COMMODITIES_EQUITIES_FDIC" hidden="1">"c6522"</definedName>
    <definedName name="IQ_CONV_RATE" hidden="1">"c2192"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OF_FUNDING_ASSETS_FDIC" hidden="1">"c6725"</definedName>
    <definedName name="IQ_CQ" hidden="1">5000</definedName>
    <definedName name="IQ_CREDIT_CARD_CHARGE_OFFS_FDIC" hidden="1">"c6652"</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EARNING_ASSETS_FDIC" hidden="1">"c6360"</definedName>
    <definedName name="IQ_EARNING_ASSETS_YIELD_FDIC" hidden="1">"c6724"</definedName>
    <definedName name="IQ_EARNINGS_COVERAGE_NET_CHARGE_OFFS_FDIC" hidden="1">"c6735"</definedName>
    <definedName name="IQ_EBIT_10K" hidden="1">"IQ_EBIT_10K"</definedName>
    <definedName name="IQ_EBIT_10Q" hidden="1">"IQ_EBIT_10Q"</definedName>
    <definedName name="IQ_EBIT_10Q1" hidden="1">"IQ_EBIT_10Q1"</definedName>
    <definedName name="IQ_EBIT_GROWTH_1" hidden="1">"c157"</definedName>
    <definedName name="IQ_EBIT_GROWTH_2" hidden="1">"c161"</definedName>
    <definedName name="IQ_EBITDA_10K" hidden="1">"IQ_EBITDA_10K"</definedName>
    <definedName name="IQ_EBITDA_10Q" hidden="1">"IQ_EBITDA_10Q"</definedName>
    <definedName name="IQ_EBITDA_10Q1" hidden="1">"IQ_EBITDA_10Q1"</definedName>
    <definedName name="IQ_EBITDA_GROWTH_1" hidden="1">"c156"</definedName>
    <definedName name="IQ_EBITDA_GROWTH_2" hidden="1">"c160"</definedName>
    <definedName name="IQ_EBT_BR" hidden="1">"c378"</definedName>
    <definedName name="IQ_EBT_EXCL_BR" hidden="1">"c381"</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ICIENCY_RATIO_FDIC" hidden="1">"c6736"</definedName>
    <definedName name="IQ_EPS" hidden="1">"IQ_EPS"</definedName>
    <definedName name="IQ_EPS_10K" hidden="1">"IQ_EPS_10K"</definedName>
    <definedName name="IQ_EPS_10Q" hidden="1">"IQ_EPS_10Q"</definedName>
    <definedName name="IQ_EPS_10Q1" hidden="1">"IQ_EPS_10Q1"</definedName>
    <definedName name="IQ_EPS_EST_1" hidden="1">"c189"</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_ACT_FFO_REUT" hidden="1">"c3843"</definedName>
    <definedName name="IQ_EST_ACT_FFO_THOM" hidden="1">"c4005"</definedName>
    <definedName name="IQ_EST_EPS_SURPRISE" hidden="1">"c1635"</definedName>
    <definedName name="IQ_EST_FFO_DIFF_REUT" hidden="1">"c3890"</definedName>
    <definedName name="IQ_EST_FFO_DIFF_THOM" hidden="1">"c5186"</definedName>
    <definedName name="IQ_EST_FFO_SURPRISE_PERCENT_REUT" hidden="1">"c3891"</definedName>
    <definedName name="IQ_EST_FFO_SURPRISE_PERCENT_THOM" hidden="1">"c5187"</definedName>
    <definedName name="IQ_EST_NUM_BUY_CIQ" hidden="1">"c3700"</definedName>
    <definedName name="IQ_EST_NUM_BUY_REUT" hidden="1">"c3869"</definedName>
    <definedName name="IQ_EST_NUM_BUY_THOM" hidden="1">"c5165"</definedName>
    <definedName name="IQ_EST_NUM_HOLD_CIQ" hidden="1">"c3702"</definedName>
    <definedName name="IQ_EST_NUM_HOLD_REUT" hidden="1">"c3871"</definedName>
    <definedName name="IQ_EST_NUM_HOLD_THOM" hidden="1">"c5167"</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STIMATED_ASSESSABLE_DEPOSITS_FDIC" hidden="1">"c6490"</definedName>
    <definedName name="IQ_ESTIMATED_INSURED_DEPOSITS_FDIC" hidden="1">"c6491"</definedName>
    <definedName name="IQ_EV_OVER_REVENUE_EST" hidden="1">"c165"</definedName>
    <definedName name="IQ_EV_OVER_REVENUE_EST_1" hidden="1">"c166"</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_BR" hidden="1">"c412"</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FO_EST_REUT" hidden="1">"c3837"</definedName>
    <definedName name="IQ_FFO_EST_THOM" hidden="1">"c3999"</definedName>
    <definedName name="IQ_FFO_HIGH_EST_REUT" hidden="1">"c3839"</definedName>
    <definedName name="IQ_FFO_HIGH_EST_THOM" hidden="1">"c4001"</definedName>
    <definedName name="IQ_FFO_LOW_EST_REUT" hidden="1">"c3840"</definedName>
    <definedName name="IQ_FFO_LOW_EST_THOM" hidden="1">"c4002"</definedName>
    <definedName name="IQ_FFO_MEDIAN_EST_REUT" hidden="1">"c3838"</definedName>
    <definedName name="IQ_FFO_MEDIAN_EST_THOM" hidden="1">"c4000"</definedName>
    <definedName name="IQ_FFO_NUM_EST_REUT" hidden="1">"c3841"</definedName>
    <definedName name="IQ_FFO_NUM_EST_THOM" hidden="1">"c4003"</definedName>
    <definedName name="IQ_FFO_STDDEV_EST_REUT" hidden="1">"c3842"</definedName>
    <definedName name="IQ_FFO_STDDEV_EST_THOM" hidden="1">"c4004"</definedName>
    <definedName name="IQ_FH" hidden="1">100000</definedName>
    <definedName name="IQ_FHLB_ADVANCES_FDIC" hidden="1">"c6366"</definedName>
    <definedName name="IQ_FHLB_DUE_AFTER_FIVE" hidden="1">"c2086"</definedName>
    <definedName name="IQ_FIDUCIARY_ACTIVITIES_FDIC" hidden="1">"c6571"</definedName>
    <definedName name="IQ_FIFETEEN_YEAR_FIXED_AND_FLOATING_RATE_FDIC" hidden="1">"c6423"</definedName>
    <definedName name="IQ_FIFETEEN_YEAR_MORTGAGE_PASS_THROUGHS_FDIC" hidden="1">"c6415"</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VE_PERCENT_AMOUNT" hidden="1">"c240"</definedName>
    <definedName name="IQ_FIVE_YEAR_FIXED_AND_FLOATING_RATE_FDIC" hidden="1">"c6422"</definedName>
    <definedName name="IQ_FIVE_YEAR_MORTGAGE_PASS_THROUGHS_FDIC" hidden="1">"c6414"</definedName>
    <definedName name="IQ_FIVEPERCENT_OWNER" hidden="1">"c239"</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Q" hidden="1">500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_CONTRACTS_FDIC" hidden="1">"c6517"</definedName>
    <definedName name="IQ_FX_CONTRACTS_SPOT_FDIC" hidden="1">"c6356"</definedName>
    <definedName name="IQ_FY" hidden="1">1000</definedName>
    <definedName name="IQ_FY_DATE" hidden="1">"IQ_FY_DATE"</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W_AMORT_BR" hidden="1">"c532"</definedName>
    <definedName name="IQ_GW_INTAN_AMORT_BR" hidden="1">"c1470"</definedName>
    <definedName name="IQ_GW_INTAN_AMORT_CF_BR" hidden="1">"c1473"</definedName>
    <definedName name="IQ_HELD_MATURITY_FDIC" hidden="1">"c6408"</definedName>
    <definedName name="IQ_HOME_EQUITY_LOC_NET_CHARGE_OFFS_FDIC" hidden="1">"c6644"</definedName>
    <definedName name="IQ_HOME_EQUITY_LOC_TOTAL_CHARGE_OFFS_FDIC" hidden="1">"c6606"</definedName>
    <definedName name="IQ_HOME_EQUITY_LOC_TOTAL_RECOVERIES_FDIC" hidden="1">"c6625"</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EQUITY_BR" hidden="1">"c550"</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SETTLE_BR" hidden="1">"c572"</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AMOUNT" hidden="1">"c238"</definedName>
    <definedName name="IQ_INSIDER_LOANS_FDIC" hidden="1">"c6365"</definedName>
    <definedName name="IQ_INSTITUTIONAL_AMOUNT" hidden="1">"c236"</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BR" hidden="1">"c586"</definedName>
    <definedName name="IQ_INT_EXP_TOTAL_FDIC" hidden="1">"c6569"</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SUB_NOTES_FDIC" hidden="1">"c6568"</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INC_10K" hidden="1">"IQ_INTEREST_INC_10K"</definedName>
    <definedName name="IQ_INTEREST_INC_10Q" hidden="1">"IQ_INTEREST_INC_10Q"</definedName>
    <definedName name="IQ_INTEREST_INC_10Q1" hidden="1">"IQ_INTEREST_INC_10Q1"</definedName>
    <definedName name="IQ_INTEREST_RATE_CONTRACTS_FDIC" hidden="1">"c6512"</definedName>
    <definedName name="IQ_INTEREST_RATE_EXPOSURES_FDIC" hidden="1">"c6662"</definedName>
    <definedName name="IQ_INVEST_LOANS_CF_BR" hidden="1">"c630"</definedName>
    <definedName name="IQ_INVEST_SECURITY_CF_BR" hidden="1">"c639"</definedName>
    <definedName name="IQ_INVESTMENT_BANKING_OTHER_FEES_FDIC" hidden="1">"c6666"</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UED_GUARANTEED_US_FDIC" hidden="1">"c6404"</definedName>
    <definedName name="IQ_LAST_EBIT_MARGIN" hidden="1">"c151"</definedName>
    <definedName name="IQ_LAST_EBITDA_MARGIN" hidden="1">"c150"</definedName>
    <definedName name="IQ_LAST_GROSS_MARGIN" hidden="1">"c149"</definedName>
    <definedName name="IQ_LAST_NET_INC_MARGIN" hidden="1">"c152"</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_BR" hidden="1">"c649"</definedName>
    <definedName name="IQ_LIFE_INSURANCE_ASSETS_FDIC" hidden="1">"c6372"</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CF_BR" hidden="1">"c661"</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_DATE" hidden="1">"IQ_LTM_DATE"</definedName>
    <definedName name="IQ_LTMMONTH" hidden="1">120000</definedName>
    <definedName name="IQ_MAINT_CAPEX_ACT_OR_EST" hidden="1">"c4458"</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RGER_BR" hidden="1">"c715"</definedName>
    <definedName name="IQ_MERGER_RESTRUCTURE_BR" hidden="1">"c721"</definedName>
    <definedName name="IQ_MINORITY_INTEREST_BR" hidden="1">"c729"</definedName>
    <definedName name="IQ_MONEY_MARKET_DEPOSIT_ACCOUNTS_FDIC" hidden="1">"c6553"</definedName>
    <definedName name="IQ_MONTH" hidden="1">15000</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REVISION_DATE_" hidden="1">41200.5212847222</definedName>
    <definedName name="IQ_NAV_ACT_OR_EST" hidden="1">"c2225"</definedName>
    <definedName name="IQ_NET_CHARGE_OFFS_FDIC" hidden="1">"c6641"</definedName>
    <definedName name="IQ_NET_CHARGE_OFFS_LOANS_FDIC" hidden="1">"c6751"</definedName>
    <definedName name="IQ_NET_DEBT_ISSUED_BR" hidden="1">"c753"</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ET_INCOME_FDIC" hidden="1">"c6587"</definedName>
    <definedName name="IQ_NET_INT_INC_BNK_FDIC" hidden="1">"c6570"</definedName>
    <definedName name="IQ_NET_INT_INC_BR" hidden="1">"c765"</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ON_INT_EXP_FDIC" hidden="1">"c6579"</definedName>
    <definedName name="IQ_NON_INT_INC_FDIC" hidden="1">"c6575"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TM" hidden="1">6000</definedName>
    <definedName name="IQ_NUM_OFFICES" hidden="1">"c2088"</definedName>
    <definedName name="IQ_NUMBER_DEPOSITS_LESS_THAN_100K_FDIC" hidden="1">"c6495"</definedName>
    <definedName name="IQ_NUMBER_DEPOSITS_MORE_THAN_100K_FDIC" hidden="1">"c6493"</definedName>
    <definedName name="IQ_NUMBER_SHAREHOLDERS_CLASSB" hidden="1">"c1969"</definedName>
    <definedName name="IQ_OBLIGATIONS_OF_STATES_TOTAL_LOANS_FOREIGN_FDIC" hidden="1">"c6447"</definedName>
    <definedName name="IQ_OBLIGATIONS_STATES_FDIC" hidden="1">"c6431"</definedName>
    <definedName name="IQ_OG_OTHER_ADJ" hidden="1">"c1999"</definedName>
    <definedName name="IQ_OG_TOTAL_OIL_PRODUCTON" hidden="1">"c2059"</definedName>
    <definedName name="IQ_OPENED55" hidden="1">1</definedName>
    <definedName name="IQ_OPER_INC_BR" hidden="1">"c850"</definedName>
    <definedName name="IQ_OPTIONS_EXCERCISED" hidden="1">"c2116"</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MORT_BR" hidden="1">"c5566"</definedName>
    <definedName name="IQ_OTHER_ASSETS_BR" hidden="1">"c862"</definedName>
    <definedName name="IQ_OTHER_ASSETS_FDIC" hidden="1">"c6338"</definedName>
    <definedName name="IQ_OTHER_BORROWED_FUNDS_FDIC" hidden="1">"c6345"</definedName>
    <definedName name="IQ_OTHER_CA_SUPPL_BR" hidden="1">"c871"</definedName>
    <definedName name="IQ_OTHER_CL_SUPPL_BR" hidden="1">"c880"</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QUITY_BR" hidden="1">"c888"</definedName>
    <definedName name="IQ_OTHER_FINANCE_ACT_BR" hidden="1">"c895"</definedName>
    <definedName name="IQ_OTHER_FINANCE_ACT_SUPPL_BR" hidden="1">"c901"</definedName>
    <definedName name="IQ_OTHER_INSURANCE_FEES_FDIC" hidden="1">"c6672"</definedName>
    <definedName name="IQ_OTHER_INTAN_BR" hidden="1">"c909"</definedName>
    <definedName name="IQ_OTHER_INTANGIBLE_FDIC" hidden="1">"c6337"</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_BR" hidden="1">"c948"</definedName>
    <definedName name="IQ_OTHER_NON_INT_EXP_FDIC" hidden="1">"c6578"</definedName>
    <definedName name="IQ_OTHER_NON_INT_EXPENSE_FDIC" hidden="1">"c6679"</definedName>
    <definedName name="IQ_OTHER_NON_INT_INC_FDIC" hidden="1">"c6676"</definedName>
    <definedName name="IQ_OTHER_NON_OPER_EXP_BR" hidden="1">"c957"</definedName>
    <definedName name="IQ_OTHER_NON_OPER_EXP_SUPPL_BR" hidden="1">"c962"</definedName>
    <definedName name="IQ_OTHER_OFF_BS_LIAB_FDIC" hidden="1">"c6533"</definedName>
    <definedName name="IQ_OTHER_OPER_ACT_BR" hidden="1">"c985"</definedName>
    <definedName name="IQ_OTHER_OPER_BR" hidden="1">"c990"</definedName>
    <definedName name="IQ_OTHER_OPER_SUPPL_BR" hidden="1">"c994"</definedName>
    <definedName name="IQ_OTHER_OPER_TOT_BR" hidden="1">"c1000"</definedName>
    <definedName name="IQ_OTHER_RE_OWNED_FDIC" hidden="1">"c6330"</definedName>
    <definedName name="IQ_OTHER_REV_BR" hidden="1">"c1011"</definedName>
    <definedName name="IQ_OTHER_REV_SUPPL_BR" hidden="1">"c1016"</definedName>
    <definedName name="IQ_OTHER_SAVINGS_DEPOSITS_FDIC" hidden="1">"c6554"</definedName>
    <definedName name="IQ_OTHER_TRANSACTIONS_FDIC" hidden="1">"c6504"</definedName>
    <definedName name="IQ_OTHER_UNUSED_COMMITMENTS_FDIC" hidden="1">"c6530"</definedName>
    <definedName name="IQ_OTHER_UNUSUAL_BR" hidden="1">"c1561"</definedName>
    <definedName name="IQ_OTHER_UNUSUAL_SUPPL_BR" hidden="1">"c1496"</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C_WRITTEN" hidden="1">"c1027"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FLOAT" hidden="1">"c227"</definedName>
    <definedName name="IQ_PERCENT_INSURED_FDIC" hidden="1">"c6374"</definedName>
    <definedName name="IQ_PLEDGED_SECURITIES_FDIC" hidden="1">"c6401"</definedName>
    <definedName name="IQ_PRE_TAX_INCOME_FDIC" hidden="1">"c6581"</definedName>
    <definedName name="IQ_PREF_ISSUED_BR" hidden="1">"c1047"</definedName>
    <definedName name="IQ_PREF_OTHER_BR" hidden="1">"c1055"</definedName>
    <definedName name="IQ_PREF_REP_BR" hidden="1">"c1062"</definedName>
    <definedName name="IQ_PREFERRED_FDIC" hidden="1">"c6349"</definedName>
    <definedName name="IQ_PREMISES_EQUIPMENT_FDIC" hidden="1">"c6577"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RETURN_ASSETS_FDIC" hidden="1">"c6731"</definedName>
    <definedName name="IQ_PRICE_OVER_EPS_EST" hidden="1">"c174"</definedName>
    <definedName name="IQ_PRICE_OVER_EPS_EST_1" hidden="1">"c175"</definedName>
    <definedName name="IQ_PRICEDATETIME" hidden="1">"IQ_PRICEDATETIME"</definedName>
    <definedName name="IQ_PRIMARY_EPS_TYPE_THOM" hidden="1">"c5297"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IDENTIAL_LOANS" hidden="1">"c1102"</definedName>
    <definedName name="IQ_RESTATEMENTS_NET_FDIC" hidden="1">"c6500"</definedName>
    <definedName name="IQ_RESTRUCTURE_BR" hidden="1">"c1106"</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URN_ASSETS_BROK" hidden="1">"c1115"</definedName>
    <definedName name="IQ_RETURN_ASSETS_FDIC" hidden="1">"c6730"</definedName>
    <definedName name="IQ_RETURN_EQUITY_BROK" hidden="1">"c1120"</definedName>
    <definedName name="IQ_RETURN_EQUITY_FDIC" hidden="1">"c6732"</definedName>
    <definedName name="IQ_REVALUATION_GAINS_FDIC" hidden="1">"c6428"</definedName>
    <definedName name="IQ_REVALUATION_LOSSES_FDIC" hidden="1">"c6429"</definedName>
    <definedName name="IQ_REVENUE_10K" hidden="1">"IQ_REVENUE_10K"</definedName>
    <definedName name="IQ_REVENUE_10Q" hidden="1">"IQ_REVENUE_10Q"</definedName>
    <definedName name="IQ_REVENUE_10Q1" hidden="1">"IQ_REVENUE_10Q1"</definedName>
    <definedName name="IQ_REVENUE_EST_1" hidden="1">"c190"</definedName>
    <definedName name="IQ_REVENUE_GROWTH_1" hidden="1">"c155"</definedName>
    <definedName name="IQ_REVENUE_GROWTH_2" hidden="1">"c159"</definedName>
    <definedName name="IQ_RISK_WEIGHTED_ASSETS_FDIC" hidden="1">"c6370"</definedName>
    <definedName name="IQ_SALARY_FDIC" hidden="1">"c6576"</definedName>
    <definedName name="IQ_SALE_CONVERSION_RETIREMENT_STOCK_FDIC" hidden="1">"c6661"</definedName>
    <definedName name="IQ_SALE_INTAN_CF_BR" hidden="1">"c1133"</definedName>
    <definedName name="IQ_SALE_PPE_CF_BR" hidden="1">"c1139"</definedName>
    <definedName name="IQ_SALE_REAL_ESTATE_CF_BR" hidden="1">"c1145"</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HAREOUTSTANDING" hidden="1">"c1347"</definedName>
    <definedName name="IQ_SHORT_INTEREST_VOLUME" hidden="1">"c228"</definedName>
    <definedName name="IQ_SPECIAL_DIV_CF_BR" hidden="1">"c1171"</definedName>
    <definedName name="IQ_ST_DEBT_BR" hidden="1">"c1178"</definedName>
    <definedName name="IQ_ST_DEBT_ISSUED_BR" hidden="1">"c1183"</definedName>
    <definedName name="IQ_ST_DEBT_REPAID_BR" hidden="1">"c1191"</definedName>
    <definedName name="IQ_STATES_NONTRANSACTION_ACCOUNTS_FDIC" hidden="1">"c6547"</definedName>
    <definedName name="IQ_STATES_TOTAL_DEPOSITS_FDIC" hidden="1">"c6473"</definedName>
    <definedName name="IQ_STATES_TRANSACTION_ACCOUNTS_FDIC" hidden="1">"c6539"</definedName>
    <definedName name="IQ_SUB_DEBT_FDIC" hidden="1">"c6346"</definedName>
    <definedName name="IQ_SURPLUS_FDIC" hidden="1">"c6351"</definedName>
    <definedName name="IQ_TARGET_PRICE_LASTCLOSE" hidden="1">"c1855"</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ODAY" hidden="1">0</definedName>
    <definedName name="IQ_TOTAL_AR_BR" hidden="1">"c1231"</definedName>
    <definedName name="IQ_TOTAL_ASSETS_FDIC" hidden="1">"c6339"</definedName>
    <definedName name="IQ_TOTAL_CHARGE_OFFS_FDIC" hidden="1">"c6603"</definedName>
    <definedName name="IQ_TOTAL_DEBT_ISSUED_BR" hidden="1">"c1253"</definedName>
    <definedName name="IQ_TOTAL_DEBT_REPAID_BR" hidden="1">"c1260"</definedName>
    <definedName name="IQ_TOTAL_DEBT_SECURITIES_FDIC" hidden="1">"c6410"</definedName>
    <definedName name="IQ_TOTAL_DEPOSITS_FDIC" hidden="1">"c6342"</definedName>
    <definedName name="IQ_TOTAL_EMPLOYEES_FDIC" hidden="1">"c6355"</definedName>
    <definedName name="IQ_TOTAL_LIAB_BR" hidden="1">"c1278"</definedName>
    <definedName name="IQ_TOTAL_LIAB_EQUITY_FDIC" hidden="1">"c6354"</definedName>
    <definedName name="IQ_TOTAL_LIABILITIES_FDIC" hidden="1">"c6348"</definedName>
    <definedName name="IQ_TOTAL_OPER_EXP_BR" hidden="1">"c1284"</definedName>
    <definedName name="IQ_TOTAL_PENSION_OBLIGATION" hidden="1">"c1292"</definedName>
    <definedName name="IQ_TOTAL_RECOVERIES_FDIC" hidden="1">"c6622"</definedName>
    <definedName name="IQ_TOTAL_REV_BNK_FDIC" hidden="1">"c6786"</definedName>
    <definedName name="IQ_TOTAL_REV_BR" hidden="1">"c1303"</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ED_COMMITMENTS_FDIC" hidden="1">"c6536"</definedName>
    <definedName name="IQ_TOTAL_UNUSUAL_BR" hidden="1">"c5517"</definedName>
    <definedName name="IQ_TRADING_ACCOUNT_GAINS_FEES_FDIC" hidden="1">"c6573"</definedName>
    <definedName name="IQ_TRADING_ASSETS_FDIC" hidden="1">"c6328"</definedName>
    <definedName name="IQ_TRADING_LIABILITIES_FDIC" hidden="1">"c6344"</definedName>
    <definedName name="IQ_TRANSACTION_ACCOUNTS_FDIC" hidden="1">"c6544"</definedName>
    <definedName name="IQ_TREASURY_OTHER_EQUITY_BR" hidden="1">"c1314"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_REV_CURRENT_BR" hidden="1">"c1324"</definedName>
    <definedName name="IQ_UNEARNED_INCOME_FDIC" hidden="1">"c6324"</definedName>
    <definedName name="IQ_UNEARNED_INCOME_FOREIGN_FDIC" hidden="1">"c6385"</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C_REVENUE_FDIC" hidden="1">"c6667"</definedName>
    <definedName name="IQ_VOLATILE_LIABILITIES_FDIC" hidden="1">"c6364"</definedName>
    <definedName name="IQ_WEEK" hidden="1">50000</definedName>
    <definedName name="IQ_WRITTEN_OPTION_CONTRACTS_FDIC" hidden="1">"c6509"</definedName>
    <definedName name="IQ_WRITTEN_OPTION_CONTRACTS_FX_RISK_FDIC" hidden="1">"c6514"</definedName>
    <definedName name="IQ_WRITTEN_OPTION_CONTRACTS_NON_FX_IR_FDIC" hidden="1">"c6519"</definedName>
    <definedName name="IQ_YTD" hidden="1">3000</definedName>
    <definedName name="IQ_YTDMONTH" hidden="1">130000</definedName>
    <definedName name="irrtarget">#REF!</definedName>
    <definedName name="IS">#REF!</definedName>
    <definedName name="isisval">#REF!</definedName>
    <definedName name="ISS_OFF_LINE1">#REF!</definedName>
    <definedName name="ISS_OFF_LOOP">#REF!</definedName>
    <definedName name="ISS_OFF_RANGE">#REF!</definedName>
    <definedName name="ISS_OFF_RESULTS">#REF!</definedName>
    <definedName name="ISS_OFF_RUN">#REF!</definedName>
    <definedName name="ITC">#REF!</definedName>
    <definedName name="JANET">#REF!</definedName>
    <definedName name="JJJ">#REF!</definedName>
    <definedName name="JJJJ">#REF!</definedName>
    <definedName name="JOE">#REF!</definedName>
    <definedName name="JRM_Inis">'[7]JRM Model'!$A$191</definedName>
    <definedName name="jv">#REF!</definedName>
    <definedName name="k">#REF!</definedName>
    <definedName name="KDATE">#REF!</definedName>
    <definedName name="KKR_Deal_Fee">[36]Triggers!$E$23</definedName>
    <definedName name="l">[37]DE!#REF!</definedName>
    <definedName name="lbo">[38]LBOSourceUse!$D$7</definedName>
    <definedName name="LBO_MODEL">[39]TRANS!$D$10</definedName>
    <definedName name="LBO_PR1">#REF!</definedName>
    <definedName name="LBO_PR2">#REF!</definedName>
    <definedName name="LBO_PR4">#REF!</definedName>
    <definedName name="LBO_PR5">#REF!</definedName>
    <definedName name="LBO_PRICE">'[26]Trans Assump'!#REF!</definedName>
    <definedName name="LBO_SENS_STATS">#REF!</definedName>
    <definedName name="LBO_SENS1">#REF!</definedName>
    <definedName name="LBO_SENS2">#REF!</definedName>
    <definedName name="LBO_SENS4">#REF!</definedName>
    <definedName name="LBO_SENS5">#REF!</definedName>
    <definedName name="lbofirm">#REF!</definedName>
    <definedName name="LBOSENS">#REF!</definedName>
    <definedName name="LBOSUM">#REF!</definedName>
    <definedName name="Lcash">[40]Inputs!$P$27</definedName>
    <definedName name="legend">#REF!</definedName>
    <definedName name="lev">#REF!</definedName>
    <definedName name="levstep">#REF!</definedName>
    <definedName name="Lfdshares">[40]Inputs!$P$24</definedName>
    <definedName name="ListSheetsMacroButton">#REF!</definedName>
    <definedName name="Lmin">[40]Inputs!$P$29</definedName>
    <definedName name="Long_Term_Debt">[10]Inputs!$B$8</definedName>
    <definedName name="LOOP">#REF!</definedName>
    <definedName name="Lpref">[40]Inputs!$P$30</definedName>
    <definedName name="LTDEBT">#REF!</definedName>
    <definedName name="LTM">#REF!</definedName>
    <definedName name="LTM_EBITDA">[10]Inputs!$B$21</definedName>
    <definedName name="LTM_EBITDAR">[10]Inputs!$B$20</definedName>
    <definedName name="LTM_REVENUES">[10]Inputs!$B$19</definedName>
    <definedName name="Ltotdebt">[40]Inputs!$P$28</definedName>
    <definedName name="m_gen">[22]Lookups!#REF!</definedName>
    <definedName name="m_labor">[22]Lookups!#REF!</definedName>
    <definedName name="m_maniuf">[22]Lookups!#REF!</definedName>
    <definedName name="m_manuf">[22]Lookups!#REF!</definedName>
    <definedName name="m_mat">[22]Lookups!#REF!</definedName>
    <definedName name="m_ohead">[22]Lookups!#REF!</definedName>
    <definedName name="m_sell">[22]Lookups!#REF!</definedName>
    <definedName name="m_var">[22]Lookups!#REF!</definedName>
    <definedName name="Macro4">[41]!Macro4</definedName>
    <definedName name="MACROS">#REF!</definedName>
    <definedName name="mapping">[42]mapping!$A$2:$H$1143</definedName>
    <definedName name="MARCUST">#REF!</definedName>
    <definedName name="margin">[6]Model!$AA$180</definedName>
    <definedName name="MARINC">#REF!</definedName>
    <definedName name="Market_Equity">#REF!</definedName>
    <definedName name="MARUNIT">#REF!</definedName>
    <definedName name="master">[43]conrol!$B$11</definedName>
    <definedName name="MATRIX">#REF!</definedName>
    <definedName name="Mean_s_Table">#REF!</definedName>
    <definedName name="MEWarning" hidden="1">1</definedName>
    <definedName name="mezzcoupon">#REF!</definedName>
    <definedName name="MGMT">[15]Fin_Assumptions!#REF!</definedName>
    <definedName name="MIDLADETAILED">#REF!</definedName>
    <definedName name="midyear">#REF!</definedName>
    <definedName name="MILESINCREM">#REF!</definedName>
    <definedName name="MILESINDICATOR">#REF!</definedName>
    <definedName name="Mill">[44]MODEL!$L$22</definedName>
    <definedName name="Minumum_Cash">#REF!</definedName>
    <definedName name="MKT_TEMP_DIR">[18]Inputs!#REF!</definedName>
    <definedName name="MKT_TEMP_FNAME">[18]Inputs!#REF!</definedName>
    <definedName name="MNTH2MO">#REF!</definedName>
    <definedName name="MNTH2QTR">#REF!</definedName>
    <definedName name="mnth3mo">#REF!</definedName>
    <definedName name="mnth3qtr">#REF!</definedName>
    <definedName name="MOBILBAYPROJECT">#REF!</definedName>
    <definedName name="MODEL_TYPE">[39]TRANS!$D$14</definedName>
    <definedName name="MODULE">#REF!</definedName>
    <definedName name="MODULE1">#REF!</definedName>
    <definedName name="MODULE2">#REF!</definedName>
    <definedName name="MODULE3">#REF!</definedName>
    <definedName name="MODULE4">#REF!</definedName>
    <definedName name="MODULE5">#REF!</definedName>
    <definedName name="MODULE6">#REF!</definedName>
    <definedName name="Month_to_MONTHNUM">#REF!</definedName>
    <definedName name="MONTHLY_DEPR2">#REF!</definedName>
    <definedName name="MSTemporarySelectionAverage">[26]Timex!#REF!</definedName>
    <definedName name="MULT_CHOICE">'[26]Trans Assump'!#REF!</definedName>
    <definedName name="MULT_CLOOP1">#REF!</definedName>
    <definedName name="MULT_CLOOP2">#REF!</definedName>
    <definedName name="MULT_COMP_LINE1">#REF!</definedName>
    <definedName name="Mult_Comp_Page1">#REF!</definedName>
    <definedName name="Mult_Comp_Page2">#REF!</definedName>
    <definedName name="Mult_Comp_Page3">#REF!</definedName>
    <definedName name="MULT_COMP_RES">#REF!</definedName>
    <definedName name="MULT_COMP_SENSE">#REF!</definedName>
    <definedName name="Mult_Comp_Sense1">#REF!</definedName>
    <definedName name="Mult_Comp_Sense2">#REF!</definedName>
    <definedName name="Mult_Comp_Sense3">#REF!</definedName>
    <definedName name="Mult_Comp_Title1">#REF!</definedName>
    <definedName name="Mult_Comp_Title2">#REF!</definedName>
    <definedName name="Mult_Comp_Title3">#REF!</definedName>
    <definedName name="Mult_Comp1">#REF!</definedName>
    <definedName name="Mult_Comp10">#REF!</definedName>
    <definedName name="Mult_Comp11">#REF!</definedName>
    <definedName name="Mult_Comp12">#REF!</definedName>
    <definedName name="Mult_Comp13">#REF!</definedName>
    <definedName name="Mult_Comp14">#REF!</definedName>
    <definedName name="Mult_Comp15">#REF!</definedName>
    <definedName name="Mult_Comp16">#REF!</definedName>
    <definedName name="Mult_Comp17">#REF!</definedName>
    <definedName name="Mult_Comp18">#REF!</definedName>
    <definedName name="Mult_Comp2">#REF!</definedName>
    <definedName name="Mult_Comp3">#REF!</definedName>
    <definedName name="Mult_Comp4">#REF!</definedName>
    <definedName name="Mult_Comp5">#REF!</definedName>
    <definedName name="Mult_Comp6">#REF!</definedName>
    <definedName name="Mult_Comp7">#REF!</definedName>
    <definedName name="Mult_Comp8">#REF!</definedName>
    <definedName name="Mult_Comp9">#REF!</definedName>
    <definedName name="N12M_EPS">[10]Inputs!$B$14</definedName>
    <definedName name="NAME">[45]INPUT!$A$13:$B$30</definedName>
    <definedName name="NAMES">[18]Inputs!#REF!</definedName>
    <definedName name="NDC_TRAN_LOG">#REF!</definedName>
    <definedName name="NDCFORM">#REF!</definedName>
    <definedName name="Net_Debt">#REF!</definedName>
    <definedName name="NEW_GW_LIFE">'[26]Trans Assump'!#REF!</definedName>
    <definedName name="NEW_GW_TAX">'[26]Trans Assump'!#REF!</definedName>
    <definedName name="newcutoff">'[12]Summary History'!$C$3</definedName>
    <definedName name="newline">#REF!</definedName>
    <definedName name="newline2">#REF!</definedName>
    <definedName name="nextvsthis">#REF!</definedName>
    <definedName name="nol">[15]Fin_Assumptions!#REF!</definedName>
    <definedName name="nol?">[20]Transaction!#REF!</definedName>
    <definedName name="note">[35]TRANSACTION!#REF!</definedName>
    <definedName name="NOTES">#REF!</definedName>
    <definedName name="novjv">#REF!</definedName>
    <definedName name="NumQtrs">#REF!</definedName>
    <definedName name="offer">'[38]Sources &amp; Uses'!$D$7</definedName>
    <definedName name="OFFER_PRICE">[18]Transinputs!$U$7</definedName>
    <definedName name="OLDGW">[18]Target!#REF!</definedName>
    <definedName name="opcase">#REF!</definedName>
    <definedName name="OPT_PROC">#REF!</definedName>
    <definedName name="Options">#REF!</definedName>
    <definedName name="OTA">#REF!</definedName>
    <definedName name="other_expense">[35]TRANSACTION!#REF!</definedName>
    <definedName name="OTHERTHANZONE6">#REF!</definedName>
    <definedName name="OUT_INT">#REF!</definedName>
    <definedName name="OUTPUTS">#REF!</definedName>
    <definedName name="ownership">[6]Model!$C$22</definedName>
    <definedName name="PAGE11">[46]Prepayments!#REF!</definedName>
    <definedName name="PAGE12">[46]Prepayments!#REF!</definedName>
    <definedName name="PAGE13">[46]Prepayments!#REF!</definedName>
    <definedName name="PAGE14">#REF!</definedName>
    <definedName name="PAGE15">[46]RateBase!#REF!</definedName>
    <definedName name="PAGE4">[18]Calcs:tainted!$B$57:$L$73</definedName>
    <definedName name="PATHNAME">#REF!</definedName>
    <definedName name="payment">[15]Controls!#REF!</definedName>
    <definedName name="PD">[21]Schedules!#REF!</definedName>
    <definedName name="pdate">[9]DCEInputs!$I$6</definedName>
    <definedName name="PERF">#REF!</definedName>
    <definedName name="PERFORMANCE">#REF!</definedName>
    <definedName name="pfbal">[26]Rolex!#REF!</definedName>
    <definedName name="PFFINGRAPH">#REF!</definedName>
    <definedName name="PIKK">'[47]Trans Assump'!$U$18</definedName>
    <definedName name="PIPELINE_INPUT">'[48]FPL Interconnect Actual'!$E$7:$P$53</definedName>
    <definedName name="pjname">{"Client Name or Project Name"}</definedName>
    <definedName name="PLANT">#REF!</definedName>
    <definedName name="PLANT_BAL2">#REF!</definedName>
    <definedName name="PMT">#REF!</definedName>
    <definedName name="PNAME">[18]Summary!#REF!</definedName>
    <definedName name="PP">#REF!</definedName>
    <definedName name="pprice">[36]Triggers!$E$13</definedName>
    <definedName name="pprice2">'[26]Deal Summary'!#REF!</definedName>
    <definedName name="PR_2006VS2005">#REF!</definedName>
    <definedName name="PR_CUR_QTR">#REF!</definedName>
    <definedName name="PR_YTD">#REF!</definedName>
    <definedName name="Preferred_Stock">[10]Inputs!$B$7</definedName>
    <definedName name="premium">[18]Transinputs!$U$13</definedName>
    <definedName name="PRICE_SENSE">#REF!</definedName>
    <definedName name="PRICE_SENSE2">#REF!</definedName>
    <definedName name="pricecase">[40]Buildup!$Z$374</definedName>
    <definedName name="PRINT">#REF!</definedName>
    <definedName name="_xlnm.Print_Area" localSheetId="0">'FN with allocations'!$A$1:$AJ$376</definedName>
    <definedName name="_xlnm.Print_Area">#REF!</definedName>
    <definedName name="PRINT_EXPLANATI">#REF!</definedName>
    <definedName name="Print_HardRock">[19]!Print_HardRock</definedName>
    <definedName name="PRINT_MENU">#REF!</definedName>
    <definedName name="_xlnm.Print_Titles" localSheetId="0">'FN with allocations'!$A:$A,'FN with allocations'!$1:$7</definedName>
    <definedName name="_xlnm.Print_Titles">#REF!</definedName>
    <definedName name="Print_Valmax">[49]!Print_Valmax</definedName>
    <definedName name="PRINTADJ">#REF!</definedName>
    <definedName name="PRINTALL">#REF!</definedName>
    <definedName name="PRINTDLG">#REF!</definedName>
    <definedName name="PrintManagerQuery">#REF!</definedName>
    <definedName name="PrintSelectedSheetsMacroButton">#REF!</definedName>
    <definedName name="PRMO">#REF!</definedName>
    <definedName name="PROCEEDS">#REF!</definedName>
    <definedName name="PRODUCTION">#REF!</definedName>
    <definedName name="PROJ1">#REF!</definedName>
    <definedName name="PROJ2">#REF!</definedName>
    <definedName name="PROJCURV">#REF!</definedName>
    <definedName name="project">[38]Inputs!$D$5</definedName>
    <definedName name="Project_Name">[10]Inputs!$E$1</definedName>
    <definedName name="ProjectName">{"Client Name or Project Name"}</definedName>
    <definedName name="PROJGRAPH">#REF!</definedName>
    <definedName name="PROJNAME">'[50]Transaction Inputs'!$E$15</definedName>
    <definedName name="PRYTD">#REF!</definedName>
    <definedName name="Public">#REF!</definedName>
    <definedName name="pur">[13]Snow_recap!$R$9</definedName>
    <definedName name="PurPrice">#REF!</definedName>
    <definedName name="qbm_1st_mo">#REF!</definedName>
    <definedName name="qbm_2nd_mo">#REF!</definedName>
    <definedName name="qbm_2nd_mo_qtd">#REF!</definedName>
    <definedName name="qbm_3rd_mo">#REF!</definedName>
    <definedName name="qbm_3rd_mo_qtd">#REF!</definedName>
    <definedName name="QDATE">#REF!</definedName>
    <definedName name="QTR">[18]Acquiror!#REF!</definedName>
    <definedName name="qtrvsprqtr">#REF!</definedName>
    <definedName name="R_TableTotals">'[51]MA Comps'!#REF!</definedName>
    <definedName name="range">#REF!</definedName>
    <definedName name="RAS" hidden="1">[52]FxdChg!#REF!</definedName>
    <definedName name="rate">#REF!</definedName>
    <definedName name="raw">[35]TRANSACTION!#REF!</definedName>
    <definedName name="real_average">#REF!</definedName>
    <definedName name="real_ye">#REF!</definedName>
    <definedName name="Recap_paste_1">#REF!</definedName>
    <definedName name="Recap_paste_2">#REF!</definedName>
    <definedName name="Recap_paste_3">#REF!</definedName>
    <definedName name="Recap_template">#REF!</definedName>
    <definedName name="REG_ASSET">#REF!</definedName>
    <definedName name="relever">[15]Controls!$E$8</definedName>
    <definedName name="relevered_beta">'[8]DCF Model'!#REF!</definedName>
    <definedName name="RELIEF">#REF!</definedName>
    <definedName name="residmult">[33]Model!#REF!</definedName>
    <definedName name="RET">#REF!</definedName>
    <definedName name="RET_BY_DIST">#REF!</definedName>
    <definedName name="rhtcase">#REF!</definedName>
    <definedName name="rhtoffer">#REF!</definedName>
    <definedName name="rhtprice">[53]Overview!$D$8</definedName>
    <definedName name="risk_free_rate">#REF!</definedName>
    <definedName name="risk_premium">#REF!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ETAX">#REF!</definedName>
    <definedName name="RORSCHED">#REF!</definedName>
    <definedName name="ROUNDED">#REF!</definedName>
    <definedName name="royalty">[15]Controls!#REF!</definedName>
    <definedName name="RUN">'[28]DCF Inputs'!#REF!</definedName>
    <definedName name="RUNTIME">#REF!</definedName>
    <definedName name="s">Word</definedName>
    <definedName name="SALE">[15]Fin_Assumptions!#REF!</definedName>
    <definedName name="SANCUST">#REF!</definedName>
    <definedName name="SANINC">#REF!</definedName>
    <definedName name="SANUNIT">#REF!</definedName>
    <definedName name="scenario">'[26]Deal Summary'!#REF!</definedName>
    <definedName name="SCH5GAS">#REF!</definedName>
    <definedName name="sdfsdf">#REF!</definedName>
    <definedName name="sdfsdfsd">#REF!</definedName>
    <definedName name="secondary1">[6]Model!$D$56</definedName>
    <definedName name="secondary2">[6]Model!$D$59</definedName>
    <definedName name="secondary3">[6]Model!$D$62</definedName>
    <definedName name="secondarydiscount">[6]Model!$D$50</definedName>
    <definedName name="secondarymultiple">[6]Model!$D$51</definedName>
    <definedName name="secondarytiming">[6]Model!$D$45</definedName>
    <definedName name="seller_note_sweep">[35]TRANSACTION!#REF!</definedName>
    <definedName name="sellerfinancerate">[6]Model!$I$8</definedName>
    <definedName name="seniorcoupon">#REF!</definedName>
    <definedName name="SENSEPOOL">[18]Calcs:Summary!$M$34:$AI$122</definedName>
    <definedName name="SENSITIVE">#REF!</definedName>
    <definedName name="Sensitivity">#REF!</definedName>
    <definedName name="servdebt">[26]Earnings!#REF!</definedName>
    <definedName name="servicesconvention">#REF!</definedName>
    <definedName name="SET_ISS_PRICE">#REF!</definedName>
    <definedName name="SET_OFF_PRICE">#REF!</definedName>
    <definedName name="set_price">'[26]Deal Summary'!#REF!</definedName>
    <definedName name="shares">[54]DCEInputs!$M$13</definedName>
    <definedName name="Shares_Outstanding">[10]Inputs!$B$5</definedName>
    <definedName name="SHDATE">#REF!</definedName>
    <definedName name="Short_Term_Debt">[10]Inputs!$B$9</definedName>
    <definedName name="signcont">#REF!</definedName>
    <definedName name="signcontOther">#REF!</definedName>
    <definedName name="srecap">[36]Triggers!$E$21</definedName>
    <definedName name="STDEBT">#REF!</definedName>
    <definedName name="STORBASE2">#REF!</definedName>
    <definedName name="StrikePrice">#REF!</definedName>
    <definedName name="Stub_year_fraction">#REF!</definedName>
    <definedName name="sum">#REF!</definedName>
    <definedName name="Summ">'[55]DEL-updated'!$A$11:$T$372</definedName>
    <definedName name="support_A">#REF!</definedName>
    <definedName name="support_B">#REF!</definedName>
    <definedName name="support_C">#REF!</definedName>
    <definedName name="switch">[13]conrol!$B$16</definedName>
    <definedName name="syn">'[51]DCF - Ed'!#REF!</definedName>
    <definedName name="SYN_ON">'[26]Trans Assump'!#REF!</definedName>
    <definedName name="SYNOFF">'[28]DCF Inputs'!#REF!</definedName>
    <definedName name="SYNON">'[28]DCF Inputs'!#REF!</definedName>
    <definedName name="t1book">'[50]Target 1'!$W$26</definedName>
    <definedName name="t1cash">'[50]Target 1'!$W$8</definedName>
    <definedName name="t1debt">'[50]Target 1'!$W$22</definedName>
    <definedName name="t1ebitda">'[50]Target 1'!$G$25</definedName>
    <definedName name="T1RENTS">'[50]Target 1'!$G$23</definedName>
    <definedName name="t1revs">'[50]Target 1'!$G$20</definedName>
    <definedName name="t1shares">'[50]Share Calculations'!$K$29</definedName>
    <definedName name="Tar00Est">#REF!</definedName>
    <definedName name="Tar01Est">#REF!</definedName>
    <definedName name="Tar99Est">#REF!</definedName>
    <definedName name="targ1fy97">'[50]Target 1'!$E$11</definedName>
    <definedName name="targ1fy98">'[50]Target 1'!$E$11</definedName>
    <definedName name="targ1price">'[50]Transaction Calculations'!$I$22</definedName>
    <definedName name="targ1shares">'[50]Transaction Calculations'!$I$29</definedName>
    <definedName name="Targ52High">[56]Input!$K$63</definedName>
    <definedName name="Targ52Low">[56]Input!$K$64</definedName>
    <definedName name="TargCalEPS1">[56]Input!$K$68</definedName>
    <definedName name="TargCalEPS2">[56]Input!$K$69</definedName>
    <definedName name="TargCalEPS3">[56]Input!$K$70</definedName>
    <definedName name="TargEBITDA">[56]Input!$K$47</definedName>
    <definedName name="TARGET_NAME">[18]Target!#REF!</definedName>
    <definedName name="Target1">'[50]Transaction Inputs'!$E$19</definedName>
    <definedName name="TargetDebt">[56]Input!$K$54</definedName>
    <definedName name="tax">#REF!</definedName>
    <definedName name="Tax_Rate">#REF!</definedName>
    <definedName name="taxasset?">[20]Transaction!#REF!</definedName>
    <definedName name="taxassetswitch">[20]Transaction!#REF!</definedName>
    <definedName name="taxrate">#REF!</definedName>
    <definedName name="tbl">{2}</definedName>
    <definedName name="TEMPLATE_FILE">[18]Inputs!#REF!</definedName>
    <definedName name="tender">'[57]Trans Assump'!#REF!</definedName>
    <definedName name="ticker">'[9]SumComp-Nortel'!$D$1</definedName>
    <definedName name="ticker2">'[38]Side by Side'!#REF!</definedName>
    <definedName name="timepeiece">[56]Input!$E$9</definedName>
    <definedName name="Title">[21]Cases!$A$4</definedName>
    <definedName name="TOTAL_ACQ">'[58]Units Sold Data'!$B$123:$J$123</definedName>
    <definedName name="TOTAL_AUS">'[58]Units Sold Data'!$B$69:$J$69</definedName>
    <definedName name="TOTAL_CAN">'[58]Units Sold Data'!$B$87:$J$87</definedName>
    <definedName name="TOTAL_FM">'[59]Total Products - FM'!$B$17:$J$17</definedName>
    <definedName name="TOTAL_NAT_L">'[58]Units Sold Data'!$B$105:$J$105</definedName>
    <definedName name="TOTAL_UK">'[58]Units Sold Data'!$B$51:$J$51</definedName>
    <definedName name="TOTAL_US">'[58]Units Sold Data'!$B$33:$J$33</definedName>
    <definedName name="totalcap">#REF!</definedName>
    <definedName name="TR_LOOP">#REF!</definedName>
    <definedName name="TR_MERGE">#REF!</definedName>
    <definedName name="TR_METHODS">#REF!</definedName>
    <definedName name="TR_PRICE">#REF!</definedName>
    <definedName name="TR_RANGES">#REF!</definedName>
    <definedName name="TR_STRUCT">#REF!</definedName>
    <definedName name="TR_STRUCT_CALCS">#REF!</definedName>
    <definedName name="TR_STRUCT_RUN">#REF!</definedName>
    <definedName name="TRADVAL">#REF!</definedName>
    <definedName name="transactioncase">#REF!</definedName>
    <definedName name="TRUEUP_BAL2">#REF!</definedName>
    <definedName name="TWO_YRS_BY_MTH">#REF!</definedName>
    <definedName name="UNAFFPRICE">[18]Target!#REF!</definedName>
    <definedName name="UNAMORT">#REF!</definedName>
    <definedName name="UNDER">#REF!</definedName>
    <definedName name="units">[43]conrol!$C$8</definedName>
    <definedName name="UPDATE">#REF!</definedName>
    <definedName name="UPDATE_MKT">#REF!</definedName>
    <definedName name="us_cpi">#REF!</definedName>
    <definedName name="USE_TEMP">[18]Inputs!#REF!</definedName>
    <definedName name="Useful_Life_of_Depreciable_PP_E">"PPElife"</definedName>
    <definedName name="usprice">[9]DCEInputs!$I$5</definedName>
    <definedName name="varyr1">'[60]var 10 11'!#REF!</definedName>
    <definedName name="VAT">#REF!</definedName>
    <definedName name="VCA">#REF!</definedName>
    <definedName name="w_sales">[22]Lookups!#REF!</definedName>
    <definedName name="wacc">#REF!</definedName>
    <definedName name="WATINC">#REF!</definedName>
    <definedName name="Weight_of_Equity">'[16]B&amp;W WACC'!#REF!</definedName>
    <definedName name="WPBCUST">#REF!</definedName>
    <definedName name="WPBINC">#REF!</definedName>
    <definedName name="WPBUNIT">#REF!</definedName>
    <definedName name="wrn.IPO._.Valuation." hidden="1">{"assumptions",#N/A,FALSE,"Scenario 1";"valuation",#N/A,FALSE,"Scenario 1"}</definedName>
    <definedName name="wrn.LBO._.Summary." hidden="1">{"LBO Summary",#N/A,FALSE,"Summary"}</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y1active">#REF!</definedName>
    <definedName name="y1build">#REF!</definedName>
    <definedName name="y1build_alt">#REF!</definedName>
    <definedName name="y1sport">#REF!</definedName>
    <definedName name="y2active">#REF!</definedName>
    <definedName name="y2build">#REF!</definedName>
    <definedName name="y2build_alt">#REF!</definedName>
    <definedName name="y2sport">#REF!</definedName>
    <definedName name="y3active">#REF!</definedName>
    <definedName name="y3build">#REF!</definedName>
    <definedName name="y3build_alt">#REF!</definedName>
    <definedName name="y3sport">#REF!</definedName>
    <definedName name="y4active">#REF!</definedName>
    <definedName name="y4build">#REF!</definedName>
    <definedName name="y4build_alt">#REF!</definedName>
    <definedName name="y4sport">#REF!</definedName>
    <definedName name="y5active">#REF!</definedName>
    <definedName name="y5build">#REF!</definedName>
    <definedName name="y5build_alt">#REF!</definedName>
    <definedName name="y5sport">#REF!</definedName>
    <definedName name="y6active">#REF!</definedName>
    <definedName name="y6build">#REF!</definedName>
    <definedName name="y6build_alt">#REF!</definedName>
    <definedName name="y6sport">#REF!</definedName>
    <definedName name="year">#REF!</definedName>
    <definedName name="YEAR2">[15]Fin_Assumptions!#REF!</definedName>
    <definedName name="yr1b">#REF!</definedName>
    <definedName name="z_Clear">#REF!,#REF!,#REF!,#REF!,#REF!,#REF!,#REF!,#REF!,#REF!,#REF!,#REF!,#REF!</definedName>
    <definedName name="z_Col10">[4]Main!$P$5:$P$56,[4]Main!$P$16:$P$132,[4]Main!$P$145:$P$199,[4]Main!$P$213:$P$234</definedName>
    <definedName name="z_Col11">[4]Main!$P$5:$P$56,[4]Main!$P$16:$P$132,[4]Main!$P$145:$P$199,[4]Main!$P$213:$P$234</definedName>
    <definedName name="z_Col12">[4]Main!$P$5:$P$56,[4]Main!$P$16:$P$132,[4]Main!$P$145:$P$199,[4]Main!$P$213:$P$234</definedName>
    <definedName name="z_Col13">[4]Main!$P$5:$P$56,[4]Main!$P$16:$P$132,[4]Main!$P$145:$P$199,[4]Main!$P$213:$P$234</definedName>
    <definedName name="z_Col14">[4]Main!$P$5:$P$56,[4]Main!$P$16:$P$132,[4]Main!$P$145:$P$199,[4]Main!$P$213:$P$234</definedName>
    <definedName name="z_Col5">[4]Main!$J$5:$O$56,[4]Main!$J$16:$O$132,[4]Main!$J$145:$O$199,[4]Main!$J$213:$O$234</definedName>
    <definedName name="z_Col6">[4]Main!$N$4:$O$56,[4]Main!$N$16:$O$132,[4]Main!$N$145:$O$199,[4]Main!$N$213:$O$234</definedName>
    <definedName name="z_Col7">[4]Main!#REF!,[4]Main!#REF!,[4]Main!#REF!,[4]Main!#REF!</definedName>
    <definedName name="z_Col9">[4]Main!$P$5:$P$56,[4]Main!$P$16:$P$132,[4]Main!$P$145:$P$199,[4]Main!$P$213:$P$234</definedName>
    <definedName name="z_DelOne">#REF!</definedName>
    <definedName name="z_DelTwo">#REF!</definedName>
    <definedName name="z_End">#REF!</definedName>
    <definedName name="z_End1">[4]Main!#REF!</definedName>
    <definedName name="z_EndA">[4]Main!#REF!</definedName>
    <definedName name="z_Endp1">[4]Main!#REF!</definedName>
    <definedName name="z_EndP2">[4]Main!#REF!</definedName>
    <definedName name="z_Industry">[4]Main!#REF!</definedName>
    <definedName name="z_Margin_EBIT3yr">#REF!</definedName>
    <definedName name="z_Margin_EBIT3yr_Increm">#REF!</definedName>
    <definedName name="z_Margin_EBIT3yr_Max">#REF!</definedName>
    <definedName name="z_Margin_EBIT3yr_Mean">#REF!</definedName>
    <definedName name="z_Margin_EBIT3yr_Mean_cal">#REF!</definedName>
    <definedName name="z_Margin_EBIT3yr_Min">#REF!</definedName>
    <definedName name="z_Margin_EBIT3yr_Name">#REF!</definedName>
    <definedName name="z_Margin_EBIT3yr2">#REF!</definedName>
    <definedName name="z_Margin_EBITDA3yr">#REF!</definedName>
    <definedName name="z_Margin_EBITDA3yr_Increm">#REF!</definedName>
    <definedName name="z_Margin_EBITDA3yr_Max">#REF!</definedName>
    <definedName name="z_Margin_EBITDA3yr_Mean">#REF!</definedName>
    <definedName name="z_Margin_EBITDA3yr_Mean_cal">#REF!</definedName>
    <definedName name="z_Margin_EBITDA3yr_Min">#REF!</definedName>
    <definedName name="z_Margin_EBITDA3yr_Name">#REF!</definedName>
    <definedName name="z_Margin_EBITDA3yr2">#REF!</definedName>
    <definedName name="z_Margin_LTM_EBIT">#REF!</definedName>
    <definedName name="z_Margin_LTM_EBIT_Increm">#REF!</definedName>
    <definedName name="z_Margin_LTM_EBIT_Max">#REF!</definedName>
    <definedName name="z_Margin_LTM_EBIT_Mean">#REF!</definedName>
    <definedName name="z_Margin_LTM_EBIT_Mean_cal">#REF!</definedName>
    <definedName name="z_Margin_LTM_EBIT_Min">#REF!</definedName>
    <definedName name="z_Margin_LTM_EBIT_Name">#REF!</definedName>
    <definedName name="z_Margin_LTM_EBIT2">#REF!</definedName>
    <definedName name="z_Margin_LTM_EBITDA">#REF!</definedName>
    <definedName name="z_Margin_LTM_EBITDA_Increm">#REF!</definedName>
    <definedName name="z_Margin_LTM_EBITDA_Max">#REF!</definedName>
    <definedName name="z_Margin_LTM_EBITDA_Mean">#REF!</definedName>
    <definedName name="z_Margin_LTM_EBITDA_Mean_cal">#REF!</definedName>
    <definedName name="z_Margin_LTM_EBITDA_Min">#REF!</definedName>
    <definedName name="z_Margin_LTM_EBITDA_Name">#REF!</definedName>
    <definedName name="z_Margin_LTM_EBITDA2">#REF!</definedName>
    <definedName name="z_Op_EBIT">#REF!</definedName>
    <definedName name="z_Op_EBIT_Increm">#REF!</definedName>
    <definedName name="z_Op_EBIT_Max">#REF!</definedName>
    <definedName name="z_Op_EBIT_Mean">#REF!</definedName>
    <definedName name="z_Op_EBIT_Mean_cal">#REF!</definedName>
    <definedName name="z_Op_EBIT_Min">#REF!</definedName>
    <definedName name="z_Op_EBIT_Name">#REF!</definedName>
    <definedName name="z_Op_EBIT2">#REF!</definedName>
    <definedName name="z_Op_EBITDA">#REF!</definedName>
    <definedName name="z_Op_EBITDA_Increm">#REF!</definedName>
    <definedName name="z_Op_EBITDA_Max">#REF!</definedName>
    <definedName name="z_Op_EBITDA_Mean">#REF!</definedName>
    <definedName name="z_Op_EBITDA_Mean_cal">#REF!</definedName>
    <definedName name="z_Op_EBITDA_Min">#REF!</definedName>
    <definedName name="z_Op_EBITDA_Name">#REF!</definedName>
    <definedName name="z_Op_EBITDA2">#REF!</definedName>
    <definedName name="z_Op_NI">#REF!</definedName>
    <definedName name="z_Op_NI_Increm">#REF!</definedName>
    <definedName name="z_Op_NI_Max">#REF!</definedName>
    <definedName name="z_Op_NI_Mean">#REF!</definedName>
    <definedName name="z_Op_NI_Mean_cal">#REF!</definedName>
    <definedName name="z_Op_NI_Min">#REF!</definedName>
    <definedName name="z_Op_NI_Name">#REF!</definedName>
    <definedName name="z_Op_NI2">#REF!</definedName>
    <definedName name="z_Op_Revenues">#REF!</definedName>
    <definedName name="z_Op_Revenues_Increm">#REF!</definedName>
    <definedName name="z_Op_Revenues_Max">#REF!</definedName>
    <definedName name="z_Op_Revenues_Mean">#REF!</definedName>
    <definedName name="z_Op_Revenues_Mean_cal">#REF!</definedName>
    <definedName name="z_Op_Revenues_Min">#REF!</definedName>
    <definedName name="z_Op_Revenues_Name">#REF!</definedName>
    <definedName name="z_Op_Revenues2">#REF!</definedName>
    <definedName name="z_Printarea">[4]Main!$H$8:$S$56,[4]Main!$H$16:$S$132</definedName>
    <definedName name="z_Project_Name">[4]Main!#REF!</definedName>
    <definedName name="z_Range">#REF!</definedName>
    <definedName name="z_Row_Clear">#REF!</definedName>
    <definedName name="z_Row_End">#REF!</definedName>
    <definedName name="z_Row1">#REF!</definedName>
    <definedName name="z_Row14">#REF!,#REF!</definedName>
    <definedName name="z_Row15">#REF!,#REF!</definedName>
    <definedName name="z_Row16">#REF!,#REF!</definedName>
    <definedName name="z_Row17">#REF!</definedName>
    <definedName name="z_Row18">#REF!</definedName>
    <definedName name="z_Row19">#REF!</definedName>
    <definedName name="z_rw_End">#REF!</definedName>
    <definedName name="z_TEV_LTM_EBIT">#REF!</definedName>
    <definedName name="z_TEV_LTM_EBIT_Increm">#REF!</definedName>
    <definedName name="z_TEV_LTM_EBIT_Max">#REF!</definedName>
    <definedName name="z_TEV_LTM_EBIT_Mean">#REF!</definedName>
    <definedName name="z_TEV_LTM_EBIT_Mean_cal">#REF!</definedName>
    <definedName name="z_TEV_LTM_EBIT_Min">#REF!</definedName>
    <definedName name="z_TEV_LTM_EBIT_Name">#REF!</definedName>
    <definedName name="z_TEV_LTM_EBIT2">#REF!</definedName>
    <definedName name="z_TEV_LTM_EBITDA">#REF!</definedName>
    <definedName name="z_TEV_LTM_EBITDA_Increm">#REF!</definedName>
    <definedName name="z_TEV_LTM_EBITDA_Max">#REF!</definedName>
    <definedName name="z_TEV_LTM_EBITDA_Mean">#REF!</definedName>
    <definedName name="z_TEV_LTM_EBITDA_Mean_cal">#REF!</definedName>
    <definedName name="z_TEV_LTM_EBITDA_Min">#REF!</definedName>
    <definedName name="z_TEV_LTM_EBITDA_Name">#REF!</definedName>
    <definedName name="z_TEV_LTM_EBITDA2">#REF!</definedName>
    <definedName name="z_TEV_LTM_LTM_NI">#REF!</definedName>
    <definedName name="z_TEV_LTM_LTM_NI_Increm">#REF!</definedName>
    <definedName name="z_TEV_LTM_LTM_NI_Max">#REF!</definedName>
    <definedName name="z_TEV_LTM_LTM_NI_Mean">#REF!</definedName>
    <definedName name="z_TEV_LTM_LTM_NI_Mean_cal">#REF!</definedName>
    <definedName name="z_TEV_LTM_LTM_NI_Min">#REF!</definedName>
    <definedName name="z_TEV_LTM_LTM_NI_Name">#REF!</definedName>
    <definedName name="z_TEV_LTM_LTM_NI2">#REF!</definedName>
    <definedName name="z_TEV_LTM_Revenues">#REF!</definedName>
    <definedName name="z_TEV_LTM_Revenues_Increm">#REF!</definedName>
    <definedName name="z_TEV_LTM_Revenues_Max">#REF!</definedName>
    <definedName name="z_TEV_LTM_Revenues_Mean">#REF!</definedName>
    <definedName name="z_TEV_LTM_Revenues_Mean_cal">#REF!</definedName>
    <definedName name="z_TEV_LTM_Revenues_Min">#REF!</definedName>
    <definedName name="z_TEV_LTM_Revenues_Name">#REF!</definedName>
    <definedName name="z_TEV_LTM_Revenues2">#REF!</definedName>
    <definedName name="z_top">#REF!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49" i="1" l="1"/>
  <c r="Q448" i="1"/>
  <c r="P448" i="1"/>
  <c r="N448" i="1"/>
  <c r="B415" i="1"/>
  <c r="C415" i="1"/>
  <c r="D415" i="1"/>
  <c r="D414" i="1"/>
  <c r="C417" i="1"/>
  <c r="C416" i="1"/>
  <c r="C414" i="1"/>
  <c r="C413" i="1"/>
  <c r="C411" i="1"/>
  <c r="C410" i="1"/>
  <c r="D404" i="1"/>
  <c r="D403" i="1"/>
  <c r="D402" i="1"/>
  <c r="C406" i="1"/>
  <c r="C405" i="1"/>
  <c r="C404" i="1"/>
  <c r="C383" i="1"/>
  <c r="D381" i="1"/>
  <c r="C381" i="1"/>
  <c r="B381" i="1"/>
  <c r="C379" i="1"/>
  <c r="Q447" i="1" l="1"/>
  <c r="O447" i="1"/>
  <c r="N447" i="1"/>
  <c r="M447" i="1"/>
  <c r="L447" i="1"/>
  <c r="K447" i="1"/>
  <c r="J447" i="1"/>
  <c r="I447" i="1"/>
  <c r="H447" i="1"/>
  <c r="G447" i="1"/>
  <c r="F447" i="1"/>
  <c r="E447" i="1"/>
  <c r="D447" i="1"/>
  <c r="C464" i="1" l="1"/>
  <c r="D464" i="1" s="1"/>
  <c r="E464" i="1" s="1"/>
  <c r="F464" i="1" s="1"/>
  <c r="G464" i="1" s="1"/>
  <c r="H464" i="1" s="1"/>
  <c r="I464" i="1" s="1"/>
  <c r="J464" i="1" s="1"/>
  <c r="K464" i="1" s="1"/>
  <c r="L464" i="1" s="1"/>
  <c r="M464" i="1" s="1"/>
  <c r="N464" i="1" s="1"/>
  <c r="O464" i="1" s="1"/>
  <c r="B464" i="1"/>
  <c r="B463" i="1"/>
  <c r="C460" i="1"/>
  <c r="C459" i="1"/>
  <c r="P459" i="1" s="1"/>
  <c r="Q459" i="1" s="1"/>
  <c r="B459" i="1"/>
  <c r="C458" i="1"/>
  <c r="B458" i="1"/>
  <c r="O455" i="1"/>
  <c r="N455" i="1"/>
  <c r="K455" i="1"/>
  <c r="G455" i="1"/>
  <c r="F455" i="1"/>
  <c r="C455" i="1"/>
  <c r="Q454" i="1"/>
  <c r="P454" i="1"/>
  <c r="O454" i="1"/>
  <c r="N454" i="1"/>
  <c r="M454" i="1"/>
  <c r="L454" i="1"/>
  <c r="K454" i="1"/>
  <c r="J454" i="1"/>
  <c r="I454" i="1"/>
  <c r="H454" i="1"/>
  <c r="G454" i="1"/>
  <c r="F454" i="1"/>
  <c r="E454" i="1"/>
  <c r="D454" i="1"/>
  <c r="C454" i="1"/>
  <c r="B454" i="1"/>
  <c r="Q453" i="1"/>
  <c r="P453" i="1"/>
  <c r="P455" i="1" s="1"/>
  <c r="O453" i="1"/>
  <c r="N453" i="1"/>
  <c r="M453" i="1"/>
  <c r="M455" i="1" s="1"/>
  <c r="L453" i="1"/>
  <c r="L455" i="1" s="1"/>
  <c r="K453" i="1"/>
  <c r="J453" i="1"/>
  <c r="J455" i="1" s="1"/>
  <c r="I453" i="1"/>
  <c r="I455" i="1" s="1"/>
  <c r="H453" i="1"/>
  <c r="H455" i="1" s="1"/>
  <c r="G453" i="1"/>
  <c r="F453" i="1"/>
  <c r="E453" i="1"/>
  <c r="E455" i="1" s="1"/>
  <c r="D453" i="1"/>
  <c r="D455" i="1" s="1"/>
  <c r="C453" i="1"/>
  <c r="B453" i="1"/>
  <c r="P449" i="1"/>
  <c r="L448" i="1"/>
  <c r="P447" i="1"/>
  <c r="C448" i="1"/>
  <c r="C447" i="1"/>
  <c r="B429" i="1"/>
  <c r="C425" i="1"/>
  <c r="B416" i="1"/>
  <c r="C412" i="1"/>
  <c r="C409" i="1"/>
  <c r="O398" i="1"/>
  <c r="D417" i="1" s="1"/>
  <c r="E417" i="1" s="1"/>
  <c r="F417" i="1" s="1"/>
  <c r="G417" i="1" s="1"/>
  <c r="H417" i="1" s="1"/>
  <c r="I417" i="1" s="1"/>
  <c r="J417" i="1" s="1"/>
  <c r="K417" i="1" s="1"/>
  <c r="L417" i="1" s="1"/>
  <c r="M417" i="1" s="1"/>
  <c r="N417" i="1" s="1"/>
  <c r="O417" i="1" s="1"/>
  <c r="C430" i="1" s="1"/>
  <c r="D430" i="1" s="1"/>
  <c r="E430" i="1" s="1"/>
  <c r="F430" i="1" s="1"/>
  <c r="G430" i="1" s="1"/>
  <c r="H430" i="1" s="1"/>
  <c r="I430" i="1" s="1"/>
  <c r="J430" i="1" s="1"/>
  <c r="K430" i="1" s="1"/>
  <c r="L430" i="1" s="1"/>
  <c r="M430" i="1" s="1"/>
  <c r="N430" i="1" s="1"/>
  <c r="O430" i="1" s="1"/>
  <c r="N398" i="1"/>
  <c r="M398" i="1"/>
  <c r="L398" i="1"/>
  <c r="K398" i="1"/>
  <c r="J398" i="1"/>
  <c r="I398" i="1"/>
  <c r="H398" i="1"/>
  <c r="G398" i="1"/>
  <c r="F398" i="1"/>
  <c r="E398" i="1"/>
  <c r="D398" i="1"/>
  <c r="C398" i="1"/>
  <c r="B398" i="1"/>
  <c r="B430" i="1" s="1"/>
  <c r="O397" i="1"/>
  <c r="D416" i="1" s="1"/>
  <c r="E416" i="1" s="1"/>
  <c r="F416" i="1" s="1"/>
  <c r="G416" i="1" s="1"/>
  <c r="H416" i="1" s="1"/>
  <c r="I416" i="1" s="1"/>
  <c r="J416" i="1" s="1"/>
  <c r="K416" i="1" s="1"/>
  <c r="L416" i="1" s="1"/>
  <c r="M416" i="1" s="1"/>
  <c r="N416" i="1" s="1"/>
  <c r="O416" i="1" s="1"/>
  <c r="C429" i="1" s="1"/>
  <c r="D429" i="1" s="1"/>
  <c r="E429" i="1" s="1"/>
  <c r="F429" i="1" s="1"/>
  <c r="G429" i="1" s="1"/>
  <c r="H429" i="1" s="1"/>
  <c r="I429" i="1" s="1"/>
  <c r="J429" i="1" s="1"/>
  <c r="K429" i="1" s="1"/>
  <c r="L429" i="1" s="1"/>
  <c r="M429" i="1" s="1"/>
  <c r="N429" i="1" s="1"/>
  <c r="O429" i="1" s="1"/>
  <c r="N397" i="1"/>
  <c r="N402" i="1" s="1"/>
  <c r="M397" i="1"/>
  <c r="L397" i="1"/>
  <c r="K397" i="1"/>
  <c r="J397" i="1"/>
  <c r="J402" i="1" s="1"/>
  <c r="I397" i="1"/>
  <c r="H397" i="1"/>
  <c r="G397" i="1"/>
  <c r="F397" i="1"/>
  <c r="F402" i="1" s="1"/>
  <c r="E397" i="1"/>
  <c r="D397" i="1"/>
  <c r="C397" i="1"/>
  <c r="P397" i="1" s="1"/>
  <c r="B397" i="1"/>
  <c r="O396" i="1"/>
  <c r="N396" i="1"/>
  <c r="M396" i="1"/>
  <c r="L396" i="1"/>
  <c r="K396" i="1"/>
  <c r="K403" i="1" s="1"/>
  <c r="J396" i="1"/>
  <c r="I396" i="1"/>
  <c r="H396" i="1"/>
  <c r="G396" i="1"/>
  <c r="G403" i="1" s="1"/>
  <c r="F396" i="1"/>
  <c r="E396" i="1"/>
  <c r="D396" i="1"/>
  <c r="C396" i="1"/>
  <c r="B437" i="1" s="1"/>
  <c r="B396" i="1"/>
  <c r="O395" i="1"/>
  <c r="O405" i="1" s="1"/>
  <c r="N395" i="1"/>
  <c r="N405" i="1" s="1"/>
  <c r="M395" i="1"/>
  <c r="M405" i="1" s="1"/>
  <c r="L395" i="1"/>
  <c r="L405" i="1" s="1"/>
  <c r="K395" i="1"/>
  <c r="K405" i="1" s="1"/>
  <c r="J395" i="1"/>
  <c r="J405" i="1" s="1"/>
  <c r="I395" i="1"/>
  <c r="I405" i="1" s="1"/>
  <c r="H395" i="1"/>
  <c r="H405" i="1" s="1"/>
  <c r="G395" i="1"/>
  <c r="G405" i="1" s="1"/>
  <c r="F395" i="1"/>
  <c r="F405" i="1" s="1"/>
  <c r="E395" i="1"/>
  <c r="E405" i="1" s="1"/>
  <c r="D395" i="1"/>
  <c r="D405" i="1" s="1"/>
  <c r="C395" i="1"/>
  <c r="B395" i="1"/>
  <c r="O394" i="1"/>
  <c r="N394" i="1"/>
  <c r="M394" i="1"/>
  <c r="L394" i="1"/>
  <c r="K394" i="1"/>
  <c r="J394" i="1"/>
  <c r="I394" i="1"/>
  <c r="H394" i="1"/>
  <c r="G394" i="1"/>
  <c r="F394" i="1"/>
  <c r="E394" i="1"/>
  <c r="D394" i="1"/>
  <c r="C394" i="1"/>
  <c r="P394" i="1" s="1"/>
  <c r="B394" i="1"/>
  <c r="O393" i="1"/>
  <c r="N393" i="1"/>
  <c r="M393" i="1"/>
  <c r="L393" i="1"/>
  <c r="K393" i="1"/>
  <c r="J393" i="1"/>
  <c r="I393" i="1"/>
  <c r="H393" i="1"/>
  <c r="G393" i="1"/>
  <c r="F393" i="1"/>
  <c r="E393" i="1"/>
  <c r="D393" i="1"/>
  <c r="C393" i="1"/>
  <c r="P393" i="1" s="1"/>
  <c r="B393" i="1"/>
  <c r="O392" i="1"/>
  <c r="N392" i="1"/>
  <c r="M392" i="1"/>
  <c r="L392" i="1"/>
  <c r="K392" i="1"/>
  <c r="J392" i="1"/>
  <c r="I392" i="1"/>
  <c r="H392" i="1"/>
  <c r="G392" i="1"/>
  <c r="F392" i="1"/>
  <c r="E392" i="1"/>
  <c r="D392" i="1"/>
  <c r="C392" i="1"/>
  <c r="B392" i="1"/>
  <c r="O391" i="1"/>
  <c r="N391" i="1"/>
  <c r="M391" i="1"/>
  <c r="L391" i="1"/>
  <c r="K391" i="1"/>
  <c r="J391" i="1"/>
  <c r="I391" i="1"/>
  <c r="H391" i="1"/>
  <c r="G391" i="1"/>
  <c r="F391" i="1"/>
  <c r="E391" i="1"/>
  <c r="D391" i="1"/>
  <c r="C391" i="1"/>
  <c r="B391" i="1"/>
  <c r="B410" i="1" s="1"/>
  <c r="O390" i="1"/>
  <c r="N390" i="1"/>
  <c r="M390" i="1"/>
  <c r="M399" i="1" s="1"/>
  <c r="M401" i="1" s="1"/>
  <c r="L390" i="1"/>
  <c r="K390" i="1"/>
  <c r="J390" i="1"/>
  <c r="I390" i="1"/>
  <c r="H390" i="1"/>
  <c r="G390" i="1"/>
  <c r="F390" i="1"/>
  <c r="E390" i="1"/>
  <c r="E399" i="1" s="1"/>
  <c r="E401" i="1" s="1"/>
  <c r="D390" i="1"/>
  <c r="C390" i="1"/>
  <c r="P390" i="1" s="1"/>
  <c r="B390" i="1"/>
  <c r="D379" i="1"/>
  <c r="Z374" i="1"/>
  <c r="AG373" i="1"/>
  <c r="AI373" i="1" s="1"/>
  <c r="Y373" i="1"/>
  <c r="AA373" i="1" s="1"/>
  <c r="AF372" i="1"/>
  <c r="AE372" i="1"/>
  <c r="AD372" i="1"/>
  <c r="X372" i="1"/>
  <c r="W372" i="1"/>
  <c r="V372" i="1"/>
  <c r="AA372" i="1" s="1"/>
  <c r="AH368" i="1"/>
  <c r="AH374" i="1" s="1"/>
  <c r="Z368" i="1"/>
  <c r="AJ367" i="1"/>
  <c r="AJ364" i="1"/>
  <c r="AI364" i="1"/>
  <c r="AA364" i="1"/>
  <c r="AB364" i="1" s="1"/>
  <c r="AI363" i="1"/>
  <c r="AJ363" i="1" s="1"/>
  <c r="AA363" i="1"/>
  <c r="AB363" i="1" s="1"/>
  <c r="AJ362" i="1"/>
  <c r="AB362" i="1"/>
  <c r="AJ361" i="1"/>
  <c r="AB361" i="1"/>
  <c r="AJ360" i="1"/>
  <c r="AB360" i="1"/>
  <c r="AJ359" i="1"/>
  <c r="AB359" i="1"/>
  <c r="AD354" i="1"/>
  <c r="AJ354" i="1" s="1"/>
  <c r="V354" i="1"/>
  <c r="AB354" i="1" s="1"/>
  <c r="AG351" i="1"/>
  <c r="AJ351" i="1" s="1"/>
  <c r="Y351" i="1"/>
  <c r="AB351" i="1" s="1"/>
  <c r="AJ350" i="1"/>
  <c r="AB350" i="1"/>
  <c r="AJ349" i="1"/>
  <c r="AB349" i="1"/>
  <c r="AG346" i="1"/>
  <c r="AJ346" i="1" s="1"/>
  <c r="Y346" i="1"/>
  <c r="AB346" i="1" s="1"/>
  <c r="AG345" i="1"/>
  <c r="AJ345" i="1" s="1"/>
  <c r="Y345" i="1"/>
  <c r="AB345" i="1" s="1"/>
  <c r="AJ344" i="1"/>
  <c r="AB344" i="1"/>
  <c r="AJ343" i="1"/>
  <c r="AB343" i="1"/>
  <c r="AE340" i="1"/>
  <c r="AJ340" i="1" s="1"/>
  <c r="W340" i="1"/>
  <c r="AB340" i="1" s="1"/>
  <c r="AE339" i="1"/>
  <c r="AJ339" i="1" s="1"/>
  <c r="W339" i="1"/>
  <c r="AB339" i="1" s="1"/>
  <c r="AE338" i="1"/>
  <c r="AJ338" i="1" s="1"/>
  <c r="W338" i="1"/>
  <c r="AB338" i="1" s="1"/>
  <c r="AE337" i="1"/>
  <c r="AJ337" i="1" s="1"/>
  <c r="W337" i="1"/>
  <c r="AB337" i="1" s="1"/>
  <c r="AE336" i="1"/>
  <c r="AJ336" i="1" s="1"/>
  <c r="W336" i="1"/>
  <c r="AB336" i="1" s="1"/>
  <c r="AE335" i="1"/>
  <c r="AJ335" i="1" s="1"/>
  <c r="W335" i="1"/>
  <c r="AB335" i="1" s="1"/>
  <c r="AE334" i="1"/>
  <c r="AJ334" i="1" s="1"/>
  <c r="W334" i="1"/>
  <c r="AB334" i="1" s="1"/>
  <c r="AE333" i="1"/>
  <c r="AJ333" i="1" s="1"/>
  <c r="W333" i="1"/>
  <c r="AB333" i="1" s="1"/>
  <c r="AE332" i="1"/>
  <c r="AJ332" i="1" s="1"/>
  <c r="W332" i="1"/>
  <c r="AB332" i="1" s="1"/>
  <c r="AE331" i="1"/>
  <c r="AJ331" i="1" s="1"/>
  <c r="W331" i="1"/>
  <c r="AB331" i="1" s="1"/>
  <c r="AE330" i="1"/>
  <c r="AJ330" i="1" s="1"/>
  <c r="W330" i="1"/>
  <c r="AB330" i="1" s="1"/>
  <c r="AJ329" i="1"/>
  <c r="AB329" i="1"/>
  <c r="AJ328" i="1"/>
  <c r="AB328" i="1"/>
  <c r="AG325" i="1"/>
  <c r="AJ325" i="1" s="1"/>
  <c r="Y325" i="1"/>
  <c r="AB325" i="1" s="1"/>
  <c r="AG324" i="1"/>
  <c r="AJ324" i="1" s="1"/>
  <c r="Y324" i="1"/>
  <c r="AB324" i="1" s="1"/>
  <c r="AG323" i="1"/>
  <c r="AJ323" i="1" s="1"/>
  <c r="Y323" i="1"/>
  <c r="AB323" i="1" s="1"/>
  <c r="AG322" i="1"/>
  <c r="AJ322" i="1" s="1"/>
  <c r="Y322" i="1"/>
  <c r="AB322" i="1" s="1"/>
  <c r="AJ321" i="1"/>
  <c r="AB321" i="1"/>
  <c r="AJ320" i="1"/>
  <c r="AB320" i="1"/>
  <c r="AI317" i="1"/>
  <c r="AJ317" i="1" s="1"/>
  <c r="AA317" i="1"/>
  <c r="AB317" i="1" s="1"/>
  <c r="AI316" i="1"/>
  <c r="AJ316" i="1" s="1"/>
  <c r="AA316" i="1"/>
  <c r="AB316" i="1" s="1"/>
  <c r="AI315" i="1"/>
  <c r="AJ315" i="1" s="1"/>
  <c r="AA315" i="1"/>
  <c r="AB315" i="1" s="1"/>
  <c r="AG314" i="1"/>
  <c r="AJ314" i="1" s="1"/>
  <c r="Y314" i="1"/>
  <c r="AB314" i="1" s="1"/>
  <c r="AJ313" i="1"/>
  <c r="AB313" i="1"/>
  <c r="AJ312" i="1"/>
  <c r="AB312" i="1"/>
  <c r="AI309" i="1"/>
  <c r="AJ309" i="1" s="1"/>
  <c r="AA309" i="1"/>
  <c r="AB309" i="1" s="1"/>
  <c r="AI308" i="1"/>
  <c r="AJ308" i="1" s="1"/>
  <c r="AA308" i="1"/>
  <c r="AB308" i="1" s="1"/>
  <c r="AI307" i="1"/>
  <c r="AJ307" i="1" s="1"/>
  <c r="AA307" i="1"/>
  <c r="AB307" i="1" s="1"/>
  <c r="AI306" i="1"/>
  <c r="AJ306" i="1" s="1"/>
  <c r="AA306" i="1"/>
  <c r="AB306" i="1" s="1"/>
  <c r="AI305" i="1"/>
  <c r="AJ305" i="1" s="1"/>
  <c r="AA305" i="1"/>
  <c r="AB305" i="1" s="1"/>
  <c r="AI304" i="1"/>
  <c r="AJ304" i="1" s="1"/>
  <c r="AA304" i="1"/>
  <c r="AB304" i="1" s="1"/>
  <c r="AI303" i="1"/>
  <c r="AJ303" i="1" s="1"/>
  <c r="AA303" i="1"/>
  <c r="AB303" i="1" s="1"/>
  <c r="AI302" i="1"/>
  <c r="AJ302" i="1" s="1"/>
  <c r="AA302" i="1"/>
  <c r="AB302" i="1" s="1"/>
  <c r="AI301" i="1"/>
  <c r="AJ301" i="1" s="1"/>
  <c r="AA301" i="1"/>
  <c r="AB301" i="1" s="1"/>
  <c r="AI300" i="1"/>
  <c r="AJ300" i="1" s="1"/>
  <c r="AA300" i="1"/>
  <c r="AB300" i="1" s="1"/>
  <c r="AI299" i="1"/>
  <c r="AJ299" i="1" s="1"/>
  <c r="AA299" i="1"/>
  <c r="AI298" i="1"/>
  <c r="AJ298" i="1" s="1"/>
  <c r="AA298" i="1"/>
  <c r="AB298" i="1" s="1"/>
  <c r="AI297" i="1"/>
  <c r="AJ297" i="1" s="1"/>
  <c r="AA297" i="1"/>
  <c r="AB297" i="1" s="1"/>
  <c r="AI296" i="1"/>
  <c r="AJ296" i="1" s="1"/>
  <c r="AB296" i="1"/>
  <c r="AA296" i="1"/>
  <c r="AI295" i="1"/>
  <c r="AJ295" i="1" s="1"/>
  <c r="AB295" i="1"/>
  <c r="AA295" i="1"/>
  <c r="AI294" i="1"/>
  <c r="AJ294" i="1" s="1"/>
  <c r="AA294" i="1"/>
  <c r="AB294" i="1" s="1"/>
  <c r="AI293" i="1"/>
  <c r="AJ293" i="1" s="1"/>
  <c r="AA293" i="1"/>
  <c r="AB293" i="1" s="1"/>
  <c r="AI292" i="1"/>
  <c r="AJ292" i="1" s="1"/>
  <c r="AB292" i="1"/>
  <c r="AA292" i="1"/>
  <c r="AI291" i="1"/>
  <c r="AJ291" i="1" s="1"/>
  <c r="AB291" i="1"/>
  <c r="AA291" i="1"/>
  <c r="AI290" i="1"/>
  <c r="AJ290" i="1" s="1"/>
  <c r="AB290" i="1"/>
  <c r="AA290" i="1"/>
  <c r="AI289" i="1"/>
  <c r="AJ289" i="1" s="1"/>
  <c r="AA289" i="1"/>
  <c r="AB289" i="1" s="1"/>
  <c r="AI288" i="1"/>
  <c r="AJ288" i="1" s="1"/>
  <c r="AB288" i="1"/>
  <c r="AA288" i="1"/>
  <c r="AI287" i="1"/>
  <c r="AJ287" i="1" s="1"/>
  <c r="AB287" i="1"/>
  <c r="AA287" i="1"/>
  <c r="AI286" i="1"/>
  <c r="AJ286" i="1" s="1"/>
  <c r="AA286" i="1"/>
  <c r="AB286" i="1" s="1"/>
  <c r="AI285" i="1"/>
  <c r="AJ285" i="1" s="1"/>
  <c r="AA285" i="1"/>
  <c r="AB285" i="1" s="1"/>
  <c r="AJ284" i="1"/>
  <c r="AJ283" i="1"/>
  <c r="AJ282" i="1"/>
  <c r="AG277" i="1"/>
  <c r="AJ277" i="1" s="1"/>
  <c r="Y277" i="1"/>
  <c r="AB277" i="1" s="1"/>
  <c r="AG276" i="1"/>
  <c r="AJ276" i="1" s="1"/>
  <c r="Y276" i="1"/>
  <c r="AB276" i="1" s="1"/>
  <c r="AG275" i="1"/>
  <c r="AJ275" i="1" s="1"/>
  <c r="Y275" i="1"/>
  <c r="AB275" i="1" s="1"/>
  <c r="AG274" i="1"/>
  <c r="AJ274" i="1" s="1"/>
  <c r="Y274" i="1"/>
  <c r="AB274" i="1" s="1"/>
  <c r="AG273" i="1"/>
  <c r="AJ273" i="1" s="1"/>
  <c r="Y273" i="1"/>
  <c r="AB273" i="1" s="1"/>
  <c r="AG272" i="1"/>
  <c r="AJ272" i="1" s="1"/>
  <c r="Y272" i="1"/>
  <c r="AB272" i="1" s="1"/>
  <c r="AG271" i="1"/>
  <c r="AJ271" i="1" s="1"/>
  <c r="Y271" i="1"/>
  <c r="AB271" i="1" s="1"/>
  <c r="AG270" i="1"/>
  <c r="AJ270" i="1" s="1"/>
  <c r="Y270" i="1"/>
  <c r="AB270" i="1" s="1"/>
  <c r="AG269" i="1"/>
  <c r="AJ269" i="1" s="1"/>
  <c r="Y269" i="1"/>
  <c r="AJ268" i="1"/>
  <c r="AJ267" i="1"/>
  <c r="AG264" i="1"/>
  <c r="AJ264" i="1" s="1"/>
  <c r="Y264" i="1"/>
  <c r="AB264" i="1" s="1"/>
  <c r="AG263" i="1"/>
  <c r="AJ263" i="1" s="1"/>
  <c r="Y263" i="1"/>
  <c r="AB263" i="1" s="1"/>
  <c r="AG262" i="1"/>
  <c r="AJ262" i="1" s="1"/>
  <c r="AB262" i="1"/>
  <c r="Y262" i="1"/>
  <c r="AG261" i="1"/>
  <c r="AJ261" i="1" s="1"/>
  <c r="Y261" i="1"/>
  <c r="AB261" i="1" s="1"/>
  <c r="AG260" i="1"/>
  <c r="Y260" i="1"/>
  <c r="AB260" i="1" s="1"/>
  <c r="AJ259" i="1"/>
  <c r="AJ258" i="1"/>
  <c r="AJ255" i="1"/>
  <c r="AG255" i="1"/>
  <c r="Y255" i="1"/>
  <c r="AB255" i="1" s="1"/>
  <c r="AJ254" i="1"/>
  <c r="AG254" i="1"/>
  <c r="Y254" i="1"/>
  <c r="AB254" i="1" s="1"/>
  <c r="AJ253" i="1"/>
  <c r="AG253" i="1"/>
  <c r="Y253" i="1"/>
  <c r="AB253" i="1" s="1"/>
  <c r="AG252" i="1"/>
  <c r="AJ252" i="1" s="1"/>
  <c r="Y252" i="1"/>
  <c r="AB252" i="1" s="1"/>
  <c r="AG251" i="1"/>
  <c r="AJ251" i="1" s="1"/>
  <c r="Y251" i="1"/>
  <c r="AB251" i="1" s="1"/>
  <c r="AJ250" i="1"/>
  <c r="AJ249" i="1"/>
  <c r="AG246" i="1"/>
  <c r="AJ246" i="1" s="1"/>
  <c r="AB246" i="1"/>
  <c r="Y246" i="1"/>
  <c r="AJ245" i="1"/>
  <c r="AJ244" i="1"/>
  <c r="AJ241" i="1"/>
  <c r="AD241" i="1"/>
  <c r="V241" i="1"/>
  <c r="AB241" i="1" s="1"/>
  <c r="AJ240" i="1"/>
  <c r="AI240" i="1"/>
  <c r="AA240" i="1"/>
  <c r="AB240" i="1" s="1"/>
  <c r="AJ239" i="1"/>
  <c r="AJ238" i="1"/>
  <c r="AG235" i="1"/>
  <c r="AJ235" i="1" s="1"/>
  <c r="AB235" i="1"/>
  <c r="Y235" i="1"/>
  <c r="AG234" i="1"/>
  <c r="AJ234" i="1" s="1"/>
  <c r="AB234" i="1"/>
  <c r="Y234" i="1"/>
  <c r="AG233" i="1"/>
  <c r="AJ233" i="1" s="1"/>
  <c r="AB233" i="1"/>
  <c r="Y233" i="1"/>
  <c r="AG232" i="1"/>
  <c r="AJ232" i="1" s="1"/>
  <c r="AB232" i="1"/>
  <c r="Y232" i="1"/>
  <c r="AJ231" i="1"/>
  <c r="AJ230" i="1"/>
  <c r="AJ229" i="1"/>
  <c r="AJ228" i="1"/>
  <c r="AJ227" i="1"/>
  <c r="AJ226" i="1"/>
  <c r="AJ221" i="1"/>
  <c r="AG218" i="1"/>
  <c r="AJ218" i="1" s="1"/>
  <c r="AB218" i="1"/>
  <c r="Y218" i="1"/>
  <c r="AG217" i="1"/>
  <c r="AJ217" i="1" s="1"/>
  <c r="Y217" i="1"/>
  <c r="AB217" i="1" s="1"/>
  <c r="AJ216" i="1"/>
  <c r="AJ215" i="1"/>
  <c r="AD212" i="1"/>
  <c r="AJ212" i="1" s="1"/>
  <c r="V212" i="1"/>
  <c r="AB212" i="1" s="1"/>
  <c r="AJ211" i="1"/>
  <c r="AG207" i="1"/>
  <c r="Y207" i="1"/>
  <c r="AG206" i="1"/>
  <c r="Y206" i="1"/>
  <c r="AJ204" i="1"/>
  <c r="AG201" i="1"/>
  <c r="Y201" i="1"/>
  <c r="AI200" i="1"/>
  <c r="AJ200" i="1" s="1"/>
  <c r="AA200" i="1"/>
  <c r="AB200" i="1" s="1"/>
  <c r="AE199" i="1"/>
  <c r="AI199" i="1" s="1"/>
  <c r="W199" i="1"/>
  <c r="AA199" i="1" s="1"/>
  <c r="AI198" i="1"/>
  <c r="AJ198" i="1" s="1"/>
  <c r="AA198" i="1"/>
  <c r="AB198" i="1" s="1"/>
  <c r="AD197" i="1"/>
  <c r="V197" i="1"/>
  <c r="AA197" i="1" s="1"/>
  <c r="AB197" i="1" s="1"/>
  <c r="AJ196" i="1"/>
  <c r="AG196" i="1"/>
  <c r="Y196" i="1"/>
  <c r="AB196" i="1" s="1"/>
  <c r="AG195" i="1"/>
  <c r="AJ195" i="1" s="1"/>
  <c r="Y195" i="1"/>
  <c r="AB195" i="1" s="1"/>
  <c r="AG194" i="1"/>
  <c r="AJ194" i="1" s="1"/>
  <c r="Y194" i="1"/>
  <c r="AB194" i="1" s="1"/>
  <c r="AG193" i="1"/>
  <c r="Y193" i="1"/>
  <c r="AG192" i="1"/>
  <c r="AJ192" i="1" s="1"/>
  <c r="AB192" i="1"/>
  <c r="Y192" i="1"/>
  <c r="AJ191" i="1"/>
  <c r="AJ190" i="1"/>
  <c r="AJ189" i="1"/>
  <c r="AJ183" i="1"/>
  <c r="AG183" i="1"/>
  <c r="Y183" i="1"/>
  <c r="AJ182" i="1"/>
  <c r="AG182" i="1"/>
  <c r="Y182" i="1"/>
  <c r="AG181" i="1"/>
  <c r="AJ181" i="1" s="1"/>
  <c r="Y181" i="1"/>
  <c r="AJ180" i="1"/>
  <c r="AJ179" i="1"/>
  <c r="AG176" i="1"/>
  <c r="AJ176" i="1" s="1"/>
  <c r="Y176" i="1"/>
  <c r="AB176" i="1" s="1"/>
  <c r="AG175" i="1"/>
  <c r="AJ175" i="1" s="1"/>
  <c r="Y175" i="1"/>
  <c r="AB175" i="1" s="1"/>
  <c r="AJ174" i="1"/>
  <c r="AG174" i="1"/>
  <c r="Y174" i="1"/>
  <c r="AB174" i="1" s="1"/>
  <c r="AJ173" i="1"/>
  <c r="AG173" i="1"/>
  <c r="Y173" i="1"/>
  <c r="AB173" i="1" s="1"/>
  <c r="AJ172" i="1"/>
  <c r="AJ171" i="1"/>
  <c r="AG168" i="1"/>
  <c r="AJ168" i="1" s="1"/>
  <c r="Y168" i="1"/>
  <c r="AB168" i="1" s="1"/>
  <c r="AG167" i="1"/>
  <c r="AJ167" i="1" s="1"/>
  <c r="AB167" i="1"/>
  <c r="Y167" i="1"/>
  <c r="AJ166" i="1"/>
  <c r="AJ165" i="1"/>
  <c r="AJ162" i="1"/>
  <c r="AI162" i="1"/>
  <c r="AA162" i="1"/>
  <c r="AB162" i="1" s="1"/>
  <c r="AJ161" i="1"/>
  <c r="AI161" i="1"/>
  <c r="AA161" i="1"/>
  <c r="AB161" i="1" s="1"/>
  <c r="AI160" i="1"/>
  <c r="AJ160" i="1" s="1"/>
  <c r="AA160" i="1"/>
  <c r="AB160" i="1" s="1"/>
  <c r="AI159" i="1"/>
  <c r="AJ159" i="1" s="1"/>
  <c r="AA159" i="1"/>
  <c r="AB159" i="1" s="1"/>
  <c r="AJ158" i="1"/>
  <c r="AI158" i="1"/>
  <c r="AA158" i="1"/>
  <c r="AB158" i="1" s="1"/>
  <c r="AJ157" i="1"/>
  <c r="AI157" i="1"/>
  <c r="AA157" i="1"/>
  <c r="AB157" i="1" s="1"/>
  <c r="AI156" i="1"/>
  <c r="AJ156" i="1" s="1"/>
  <c r="AB156" i="1"/>
  <c r="AA156" i="1"/>
  <c r="AI155" i="1"/>
  <c r="AJ155" i="1" s="1"/>
  <c r="AA155" i="1"/>
  <c r="AB155" i="1" s="1"/>
  <c r="AI154" i="1"/>
  <c r="AJ154" i="1" s="1"/>
  <c r="AA154" i="1"/>
  <c r="AB154" i="1" s="1"/>
  <c r="AI153" i="1"/>
  <c r="AA153" i="1"/>
  <c r="AI152" i="1"/>
  <c r="AJ152" i="1" s="1"/>
  <c r="AA152" i="1"/>
  <c r="AB152" i="1" s="1"/>
  <c r="AI151" i="1"/>
  <c r="AJ151" i="1" s="1"/>
  <c r="AA151" i="1"/>
  <c r="AB151" i="1" s="1"/>
  <c r="AJ150" i="1"/>
  <c r="AI150" i="1"/>
  <c r="AA150" i="1"/>
  <c r="AB150" i="1" s="1"/>
  <c r="AI149" i="1"/>
  <c r="AJ149" i="1" s="1"/>
  <c r="AA149" i="1"/>
  <c r="AB149" i="1" s="1"/>
  <c r="AJ148" i="1"/>
  <c r="AI148" i="1"/>
  <c r="AA148" i="1"/>
  <c r="AB148" i="1" s="1"/>
  <c r="AJ147" i="1"/>
  <c r="Y144" i="1"/>
  <c r="AG143" i="1"/>
  <c r="AJ143" i="1" s="1"/>
  <c r="AB143" i="1"/>
  <c r="Y143" i="1"/>
  <c r="Y142" i="1"/>
  <c r="AJ141" i="1"/>
  <c r="AJ138" i="1"/>
  <c r="AG138" i="1"/>
  <c r="Y138" i="1"/>
  <c r="AB138" i="1" s="1"/>
  <c r="AJ137" i="1"/>
  <c r="AJ136" i="1"/>
  <c r="AG133" i="1"/>
  <c r="Y133" i="1"/>
  <c r="Y129" i="1"/>
  <c r="AG128" i="1"/>
  <c r="AJ128" i="1" s="1"/>
  <c r="Y128" i="1"/>
  <c r="AB128" i="1" s="1"/>
  <c r="AG127" i="1"/>
  <c r="AJ127" i="1" s="1"/>
  <c r="AB127" i="1"/>
  <c r="Y127" i="1"/>
  <c r="AG126" i="1"/>
  <c r="AJ126" i="1" s="1"/>
  <c r="AB126" i="1"/>
  <c r="Y126" i="1"/>
  <c r="O125" i="1"/>
  <c r="AJ125" i="1" s="1"/>
  <c r="AJ121" i="1"/>
  <c r="AG121" i="1"/>
  <c r="Y121" i="1"/>
  <c r="AB121" i="1" s="1"/>
  <c r="AJ120" i="1"/>
  <c r="AG120" i="1"/>
  <c r="Y120" i="1"/>
  <c r="AB120" i="1" s="1"/>
  <c r="AJ119" i="1"/>
  <c r="AJ118" i="1"/>
  <c r="AJ117" i="1"/>
  <c r="AE112" i="1"/>
  <c r="AJ112" i="1" s="1"/>
  <c r="AB112" i="1"/>
  <c r="W112" i="1"/>
  <c r="AE111" i="1"/>
  <c r="AJ111" i="1" s="1"/>
  <c r="W111" i="1"/>
  <c r="AB111" i="1" s="1"/>
  <c r="AF110" i="1"/>
  <c r="AJ110" i="1" s="1"/>
  <c r="X110" i="1"/>
  <c r="AB110" i="1" s="1"/>
  <c r="AF109" i="1"/>
  <c r="AJ109" i="1" s="1"/>
  <c r="X109" i="1"/>
  <c r="AB109" i="1" s="1"/>
  <c r="AF108" i="1"/>
  <c r="AJ108" i="1" s="1"/>
  <c r="AB108" i="1"/>
  <c r="X108" i="1"/>
  <c r="AE107" i="1"/>
  <c r="AJ107" i="1" s="1"/>
  <c r="W107" i="1"/>
  <c r="AB107" i="1" s="1"/>
  <c r="AE106" i="1"/>
  <c r="AJ106" i="1" s="1"/>
  <c r="W106" i="1"/>
  <c r="AB106" i="1" s="1"/>
  <c r="AE105" i="1"/>
  <c r="AJ105" i="1" s="1"/>
  <c r="W105" i="1"/>
  <c r="AB105" i="1" s="1"/>
  <c r="AE104" i="1"/>
  <c r="AJ104" i="1" s="1"/>
  <c r="AB104" i="1"/>
  <c r="W104" i="1"/>
  <c r="AE103" i="1"/>
  <c r="AJ103" i="1" s="1"/>
  <c r="W103" i="1"/>
  <c r="AB103" i="1" s="1"/>
  <c r="AE102" i="1"/>
  <c r="AJ102" i="1" s="1"/>
  <c r="W102" i="1"/>
  <c r="AB102" i="1" s="1"/>
  <c r="AE101" i="1"/>
  <c r="AJ101" i="1" s="1"/>
  <c r="W101" i="1"/>
  <c r="AB101" i="1" s="1"/>
  <c r="AE100" i="1"/>
  <c r="AJ100" i="1" s="1"/>
  <c r="AB100" i="1"/>
  <c r="W100" i="1"/>
  <c r="AE99" i="1"/>
  <c r="AJ99" i="1" s="1"/>
  <c r="W99" i="1"/>
  <c r="AB99" i="1" s="1"/>
  <c r="AE98" i="1"/>
  <c r="AJ98" i="1" s="1"/>
  <c r="AB98" i="1"/>
  <c r="W98" i="1"/>
  <c r="AE97" i="1"/>
  <c r="AJ97" i="1" s="1"/>
  <c r="AB97" i="1"/>
  <c r="W97" i="1"/>
  <c r="AE96" i="1"/>
  <c r="AJ96" i="1" s="1"/>
  <c r="AB96" i="1"/>
  <c r="W96" i="1"/>
  <c r="AE95" i="1"/>
  <c r="AJ95" i="1" s="1"/>
  <c r="W95" i="1"/>
  <c r="AB95" i="1" s="1"/>
  <c r="AE94" i="1"/>
  <c r="AJ94" i="1" s="1"/>
  <c r="W94" i="1"/>
  <c r="AB94" i="1" s="1"/>
  <c r="AE93" i="1"/>
  <c r="AJ93" i="1" s="1"/>
  <c r="W93" i="1"/>
  <c r="AB93" i="1" s="1"/>
  <c r="AE92" i="1"/>
  <c r="AJ92" i="1" s="1"/>
  <c r="AB92" i="1"/>
  <c r="W92" i="1"/>
  <c r="AE91" i="1"/>
  <c r="AJ91" i="1" s="1"/>
  <c r="AB91" i="1"/>
  <c r="W91" i="1"/>
  <c r="AE90" i="1"/>
  <c r="AJ90" i="1" s="1"/>
  <c r="W90" i="1"/>
  <c r="AB90" i="1" s="1"/>
  <c r="AE89" i="1"/>
  <c r="AJ89" i="1" s="1"/>
  <c r="W89" i="1"/>
  <c r="AB89" i="1" s="1"/>
  <c r="AE88" i="1"/>
  <c r="AJ88" i="1" s="1"/>
  <c r="AB88" i="1"/>
  <c r="W88" i="1"/>
  <c r="AE87" i="1"/>
  <c r="AJ87" i="1" s="1"/>
  <c r="W87" i="1"/>
  <c r="AB87" i="1" s="1"/>
  <c r="AE86" i="1"/>
  <c r="AJ86" i="1" s="1"/>
  <c r="W86" i="1"/>
  <c r="AB86" i="1" s="1"/>
  <c r="AE85" i="1"/>
  <c r="AJ85" i="1" s="1"/>
  <c r="W85" i="1"/>
  <c r="AB85" i="1" s="1"/>
  <c r="AE84" i="1"/>
  <c r="AJ84" i="1" s="1"/>
  <c r="AB84" i="1"/>
  <c r="W84" i="1"/>
  <c r="AE83" i="1"/>
  <c r="AJ83" i="1" s="1"/>
  <c r="W83" i="1"/>
  <c r="AB83" i="1" s="1"/>
  <c r="AE82" i="1"/>
  <c r="AJ82" i="1" s="1"/>
  <c r="W82" i="1"/>
  <c r="AB82" i="1" s="1"/>
  <c r="AE81" i="1"/>
  <c r="AJ81" i="1" s="1"/>
  <c r="W81" i="1"/>
  <c r="AB81" i="1" s="1"/>
  <c r="AE80" i="1"/>
  <c r="AJ80" i="1" s="1"/>
  <c r="AB80" i="1"/>
  <c r="W80" i="1"/>
  <c r="AE79" i="1"/>
  <c r="AJ79" i="1" s="1"/>
  <c r="W79" i="1"/>
  <c r="AB79" i="1" s="1"/>
  <c r="AE78" i="1"/>
  <c r="AJ78" i="1" s="1"/>
  <c r="W78" i="1"/>
  <c r="AB78" i="1" s="1"/>
  <c r="AE77" i="1"/>
  <c r="AJ77" i="1" s="1"/>
  <c r="W77" i="1"/>
  <c r="AB77" i="1" s="1"/>
  <c r="AE76" i="1"/>
  <c r="AJ76" i="1" s="1"/>
  <c r="AB76" i="1"/>
  <c r="W76" i="1"/>
  <c r="AE75" i="1"/>
  <c r="AJ75" i="1" s="1"/>
  <c r="W75" i="1"/>
  <c r="AB75" i="1" s="1"/>
  <c r="AE74" i="1"/>
  <c r="AJ74" i="1" s="1"/>
  <c r="W74" i="1"/>
  <c r="AB74" i="1" s="1"/>
  <c r="AE73" i="1"/>
  <c r="AE395" i="1" s="1"/>
  <c r="AB73" i="1"/>
  <c r="W73" i="1"/>
  <c r="AE72" i="1"/>
  <c r="AB72" i="1"/>
  <c r="W72" i="1"/>
  <c r="AJ71" i="1"/>
  <c r="AJ70" i="1"/>
  <c r="AJ67" i="1"/>
  <c r="AF67" i="1"/>
  <c r="X67" i="1"/>
  <c r="AB67" i="1" s="1"/>
  <c r="AJ66" i="1"/>
  <c r="AG66" i="1"/>
  <c r="Y66" i="1"/>
  <c r="AB66" i="1" s="1"/>
  <c r="AJ65" i="1"/>
  <c r="AF65" i="1"/>
  <c r="X65" i="1"/>
  <c r="AB65" i="1" s="1"/>
  <c r="AJ64" i="1"/>
  <c r="AF64" i="1"/>
  <c r="X64" i="1"/>
  <c r="AB64" i="1" s="1"/>
  <c r="AJ63" i="1"/>
  <c r="AG63" i="1"/>
  <c r="Y63" i="1"/>
  <c r="AB63" i="1" s="1"/>
  <c r="AJ62" i="1"/>
  <c r="AG62" i="1"/>
  <c r="Y62" i="1"/>
  <c r="AJ61" i="1"/>
  <c r="AF61" i="1"/>
  <c r="X61" i="1"/>
  <c r="X368" i="1" s="1"/>
  <c r="X374" i="1" s="1"/>
  <c r="AJ60" i="1"/>
  <c r="AB60" i="1"/>
  <c r="AJ59" i="1"/>
  <c r="AB59" i="1"/>
  <c r="AD56" i="1"/>
  <c r="AJ56" i="1" s="1"/>
  <c r="V56" i="1"/>
  <c r="AB56" i="1" s="1"/>
  <c r="AJ55" i="1"/>
  <c r="AD55" i="1"/>
  <c r="V55" i="1"/>
  <c r="AB55" i="1" s="1"/>
  <c r="AD54" i="1"/>
  <c r="AJ54" i="1" s="1"/>
  <c r="V54" i="1"/>
  <c r="AB54" i="1" s="1"/>
  <c r="AD53" i="1"/>
  <c r="AJ53" i="1" s="1"/>
  <c r="V53" i="1"/>
  <c r="AB53" i="1" s="1"/>
  <c r="AD52" i="1"/>
  <c r="AJ52" i="1" s="1"/>
  <c r="V52" i="1"/>
  <c r="AB52" i="1" s="1"/>
  <c r="AJ51" i="1"/>
  <c r="AD51" i="1"/>
  <c r="V51" i="1"/>
  <c r="AB51" i="1" s="1"/>
  <c r="AD50" i="1"/>
  <c r="AJ50" i="1" s="1"/>
  <c r="V50" i="1"/>
  <c r="AB50" i="1" s="1"/>
  <c r="AD49" i="1"/>
  <c r="AJ49" i="1" s="1"/>
  <c r="V49" i="1"/>
  <c r="AB49" i="1" s="1"/>
  <c r="AJ48" i="1"/>
  <c r="AD48" i="1"/>
  <c r="V48" i="1"/>
  <c r="AB48" i="1" s="1"/>
  <c r="AJ47" i="1"/>
  <c r="AD47" i="1"/>
  <c r="V47" i="1"/>
  <c r="AB47" i="1" s="1"/>
  <c r="AD46" i="1"/>
  <c r="AJ46" i="1" s="1"/>
  <c r="V46" i="1"/>
  <c r="AB46" i="1" s="1"/>
  <c r="AD45" i="1"/>
  <c r="AJ45" i="1" s="1"/>
  <c r="V45" i="1"/>
  <c r="AB45" i="1" s="1"/>
  <c r="AJ44" i="1"/>
  <c r="AD44" i="1"/>
  <c r="V44" i="1"/>
  <c r="AB44" i="1" s="1"/>
  <c r="AJ43" i="1"/>
  <c r="AD43" i="1"/>
  <c r="V43" i="1"/>
  <c r="AB43" i="1" s="1"/>
  <c r="AD42" i="1"/>
  <c r="AJ42" i="1" s="1"/>
  <c r="V42" i="1"/>
  <c r="AB42" i="1" s="1"/>
  <c r="AD41" i="1"/>
  <c r="AJ41" i="1" s="1"/>
  <c r="V41" i="1"/>
  <c r="AB41" i="1" s="1"/>
  <c r="AJ40" i="1"/>
  <c r="AD40" i="1"/>
  <c r="V40" i="1"/>
  <c r="AB40" i="1" s="1"/>
  <c r="AJ39" i="1"/>
  <c r="AD39" i="1"/>
  <c r="V39" i="1"/>
  <c r="AB39" i="1" s="1"/>
  <c r="AD38" i="1"/>
  <c r="AJ38" i="1" s="1"/>
  <c r="V38" i="1"/>
  <c r="AB38" i="1" s="1"/>
  <c r="AD37" i="1"/>
  <c r="AJ37" i="1" s="1"/>
  <c r="V37" i="1"/>
  <c r="AB37" i="1" s="1"/>
  <c r="AJ36" i="1"/>
  <c r="AD36" i="1"/>
  <c r="V36" i="1"/>
  <c r="AB36" i="1" s="1"/>
  <c r="AJ35" i="1"/>
  <c r="AD35" i="1"/>
  <c r="V35" i="1"/>
  <c r="AB35" i="1" s="1"/>
  <c r="AD34" i="1"/>
  <c r="AJ34" i="1" s="1"/>
  <c r="V34" i="1"/>
  <c r="AB34" i="1" s="1"/>
  <c r="AD33" i="1"/>
  <c r="AJ33" i="1" s="1"/>
  <c r="V33" i="1"/>
  <c r="AB33" i="1" s="1"/>
  <c r="AJ32" i="1"/>
  <c r="AD32" i="1"/>
  <c r="V32" i="1"/>
  <c r="AB32" i="1" s="1"/>
  <c r="AJ31" i="1"/>
  <c r="AD31" i="1"/>
  <c r="V31" i="1"/>
  <c r="AB31" i="1" s="1"/>
  <c r="AD30" i="1"/>
  <c r="AJ30" i="1" s="1"/>
  <c r="V30" i="1"/>
  <c r="AB30" i="1" s="1"/>
  <c r="AD29" i="1"/>
  <c r="AJ29" i="1" s="1"/>
  <c r="V29" i="1"/>
  <c r="AB29" i="1" s="1"/>
  <c r="AD28" i="1"/>
  <c r="AJ28" i="1" s="1"/>
  <c r="V28" i="1"/>
  <c r="AB28" i="1" s="1"/>
  <c r="AJ27" i="1"/>
  <c r="AD27" i="1"/>
  <c r="V27" i="1"/>
  <c r="AB27" i="1" s="1"/>
  <c r="AD26" i="1"/>
  <c r="AJ26" i="1" s="1"/>
  <c r="V26" i="1"/>
  <c r="AB26" i="1" s="1"/>
  <c r="AD25" i="1"/>
  <c r="AJ25" i="1" s="1"/>
  <c r="V25" i="1"/>
  <c r="AB25" i="1" s="1"/>
  <c r="AJ24" i="1"/>
  <c r="AD24" i="1"/>
  <c r="V24" i="1"/>
  <c r="AB24" i="1" s="1"/>
  <c r="AJ23" i="1"/>
  <c r="AD23" i="1"/>
  <c r="V23" i="1"/>
  <c r="AB23" i="1" s="1"/>
  <c r="AD22" i="1"/>
  <c r="AJ22" i="1" s="1"/>
  <c r="V22" i="1"/>
  <c r="AB22" i="1" s="1"/>
  <c r="AD21" i="1"/>
  <c r="AJ21" i="1" s="1"/>
  <c r="V21" i="1"/>
  <c r="AB21" i="1" s="1"/>
  <c r="AJ20" i="1"/>
  <c r="AD20" i="1"/>
  <c r="V20" i="1"/>
  <c r="AB20" i="1" s="1"/>
  <c r="AJ19" i="1"/>
  <c r="AD19" i="1"/>
  <c r="V19" i="1"/>
  <c r="AB19" i="1" s="1"/>
  <c r="AD18" i="1"/>
  <c r="AJ18" i="1" s="1"/>
  <c r="V18" i="1"/>
  <c r="AB18" i="1" s="1"/>
  <c r="AJ17" i="1"/>
  <c r="AI17" i="1"/>
  <c r="AA17" i="1"/>
  <c r="AJ16" i="1"/>
  <c r="AD16" i="1"/>
  <c r="V16" i="1"/>
  <c r="AE368" i="1" l="1"/>
  <c r="AE374" i="1" s="1"/>
  <c r="AJ199" i="1"/>
  <c r="G399" i="1"/>
  <c r="G401" i="1" s="1"/>
  <c r="K399" i="1"/>
  <c r="K401" i="1" s="1"/>
  <c r="O399" i="1"/>
  <c r="O401" i="1" s="1"/>
  <c r="O403" i="1"/>
  <c r="B423" i="1"/>
  <c r="AA368" i="1"/>
  <c r="AA374" i="1" s="1"/>
  <c r="G404" i="1"/>
  <c r="G406" i="1" s="1"/>
  <c r="K404" i="1"/>
  <c r="K406" i="1" s="1"/>
  <c r="N404" i="1"/>
  <c r="V368" i="1"/>
  <c r="V374" i="1" s="1"/>
  <c r="F399" i="1"/>
  <c r="F401" i="1" s="1"/>
  <c r="N399" i="1"/>
  <c r="N401" i="1" s="1"/>
  <c r="J404" i="1"/>
  <c r="J406" i="1" s="1"/>
  <c r="H403" i="1"/>
  <c r="L403" i="1"/>
  <c r="Q396" i="1"/>
  <c r="H402" i="1"/>
  <c r="L402" i="1"/>
  <c r="E414" i="1"/>
  <c r="F414" i="1" s="1"/>
  <c r="G414" i="1" s="1"/>
  <c r="H414" i="1" s="1"/>
  <c r="I414" i="1" s="1"/>
  <c r="J414" i="1" s="1"/>
  <c r="K414" i="1" s="1"/>
  <c r="L414" i="1" s="1"/>
  <c r="M414" i="1" s="1"/>
  <c r="N414" i="1" s="1"/>
  <c r="O414" i="1" s="1"/>
  <c r="C427" i="1" s="1"/>
  <c r="D427" i="1" s="1"/>
  <c r="E427" i="1" s="1"/>
  <c r="F427" i="1" s="1"/>
  <c r="G427" i="1" s="1"/>
  <c r="H427" i="1" s="1"/>
  <c r="I427" i="1" s="1"/>
  <c r="J427" i="1" s="1"/>
  <c r="K427" i="1" s="1"/>
  <c r="L427" i="1" s="1"/>
  <c r="M427" i="1" s="1"/>
  <c r="N427" i="1" s="1"/>
  <c r="O427" i="1" s="1"/>
  <c r="Y368" i="1"/>
  <c r="Y374" i="1" s="1"/>
  <c r="AI372" i="1"/>
  <c r="D399" i="1"/>
  <c r="D401" i="1" s="1"/>
  <c r="H399" i="1"/>
  <c r="H401" i="1" s="1"/>
  <c r="L399" i="1"/>
  <c r="L401" i="1" s="1"/>
  <c r="I399" i="1"/>
  <c r="I401" i="1" s="1"/>
  <c r="J399" i="1"/>
  <c r="J401" i="1" s="1"/>
  <c r="D406" i="1"/>
  <c r="H404" i="1"/>
  <c r="H406" i="1" s="1"/>
  <c r="L404" i="1"/>
  <c r="L406" i="1" s="1"/>
  <c r="P398" i="1"/>
  <c r="F404" i="1"/>
  <c r="H448" i="1"/>
  <c r="M448" i="1"/>
  <c r="AB16" i="1"/>
  <c r="AB61" i="1"/>
  <c r="AB62" i="1"/>
  <c r="AJ72" i="1"/>
  <c r="AJ73" i="1"/>
  <c r="AB17" i="1"/>
  <c r="AD368" i="1"/>
  <c r="AF368" i="1"/>
  <c r="AF374" i="1" s="1"/>
  <c r="AG368" i="1"/>
  <c r="AG374" i="1" s="1"/>
  <c r="W368" i="1"/>
  <c r="W374" i="1" s="1"/>
  <c r="AJ197" i="1"/>
  <c r="AI197" i="1"/>
  <c r="AI368" i="1" s="1"/>
  <c r="AI374" i="1" s="1"/>
  <c r="AB199" i="1"/>
  <c r="AG387" i="1"/>
  <c r="AJ260" i="1"/>
  <c r="P392" i="1"/>
  <c r="E404" i="1"/>
  <c r="E406" i="1" s="1"/>
  <c r="I404" i="1"/>
  <c r="I406" i="1" s="1"/>
  <c r="M404" i="1"/>
  <c r="M406" i="1" s="1"/>
  <c r="B427" i="1"/>
  <c r="B414" i="1"/>
  <c r="F403" i="1"/>
  <c r="J403" i="1"/>
  <c r="N403" i="1"/>
  <c r="E402" i="1"/>
  <c r="I402" i="1"/>
  <c r="M402" i="1"/>
  <c r="K402" i="1"/>
  <c r="C418" i="1"/>
  <c r="D448" i="1"/>
  <c r="Y387" i="1"/>
  <c r="B422" i="1"/>
  <c r="B409" i="1"/>
  <c r="P391" i="1"/>
  <c r="Q399" i="1" s="1"/>
  <c r="B426" i="1"/>
  <c r="B413" i="1"/>
  <c r="P395" i="1"/>
  <c r="B441" i="1"/>
  <c r="B439" i="1"/>
  <c r="E415" i="1" s="1"/>
  <c r="F415" i="1" s="1"/>
  <c r="G415" i="1" s="1"/>
  <c r="H415" i="1" s="1"/>
  <c r="I415" i="1" s="1"/>
  <c r="J415" i="1" s="1"/>
  <c r="K415" i="1" s="1"/>
  <c r="L415" i="1" s="1"/>
  <c r="M415" i="1" s="1"/>
  <c r="N415" i="1" s="1"/>
  <c r="O415" i="1" s="1"/>
  <c r="E448" i="1"/>
  <c r="B425" i="1"/>
  <c r="B412" i="1"/>
  <c r="P396" i="1"/>
  <c r="G402" i="1"/>
  <c r="O402" i="1"/>
  <c r="F406" i="1"/>
  <c r="N406" i="1"/>
  <c r="B424" i="1"/>
  <c r="B411" i="1"/>
  <c r="E403" i="1"/>
  <c r="I403" i="1"/>
  <c r="M403" i="1"/>
  <c r="O404" i="1"/>
  <c r="O406" i="1" s="1"/>
  <c r="C443" i="1"/>
  <c r="D413" i="1"/>
  <c r="P464" i="1"/>
  <c r="Q464" i="1" s="1"/>
  <c r="B428" i="1"/>
  <c r="C399" i="1"/>
  <c r="C401" i="1" s="1"/>
  <c r="O448" i="1"/>
  <c r="C449" i="1" s="1"/>
  <c r="H449" i="1" s="1"/>
  <c r="K448" i="1"/>
  <c r="G448" i="1"/>
  <c r="J448" i="1"/>
  <c r="F448" i="1"/>
  <c r="D449" i="1"/>
  <c r="Q458" i="1"/>
  <c r="Q455" i="1"/>
  <c r="Q463" i="1"/>
  <c r="E381" i="1"/>
  <c r="F381" i="1" s="1"/>
  <c r="G381" i="1" s="1"/>
  <c r="H381" i="1" s="1"/>
  <c r="I381" i="1" s="1"/>
  <c r="J381" i="1" s="1"/>
  <c r="K381" i="1" s="1"/>
  <c r="L381" i="1" s="1"/>
  <c r="M381" i="1" s="1"/>
  <c r="N381" i="1" s="1"/>
  <c r="B383" i="1" s="1"/>
  <c r="B417" i="1"/>
  <c r="I448" i="1"/>
  <c r="C428" i="1" l="1"/>
  <c r="D428" i="1" s="1"/>
  <c r="E428" i="1" s="1"/>
  <c r="F428" i="1" s="1"/>
  <c r="G428" i="1" s="1"/>
  <c r="H428" i="1" s="1"/>
  <c r="I428" i="1" s="1"/>
  <c r="J428" i="1" s="1"/>
  <c r="K428" i="1" s="1"/>
  <c r="L428" i="1" s="1"/>
  <c r="M428" i="1" s="1"/>
  <c r="N428" i="1" s="1"/>
  <c r="O428" i="1" s="1"/>
  <c r="P415" i="1"/>
  <c r="D383" i="1"/>
  <c r="E383" i="1" s="1"/>
  <c r="F383" i="1" s="1"/>
  <c r="G383" i="1" s="1"/>
  <c r="H383" i="1" s="1"/>
  <c r="I383" i="1" s="1"/>
  <c r="J383" i="1" s="1"/>
  <c r="K383" i="1" s="1"/>
  <c r="L383" i="1" s="1"/>
  <c r="M383" i="1" s="1"/>
  <c r="N383" i="1" s="1"/>
  <c r="G449" i="1"/>
  <c r="I449" i="1"/>
  <c r="F449" i="1"/>
  <c r="E449" i="1"/>
  <c r="N449" i="1"/>
  <c r="M449" i="1"/>
  <c r="J449" i="1"/>
  <c r="Q465" i="1"/>
  <c r="P463" i="1"/>
  <c r="K449" i="1"/>
  <c r="L449" i="1"/>
  <c r="O381" i="1"/>
  <c r="AD374" i="1"/>
  <c r="AJ368" i="1"/>
  <c r="Q460" i="1"/>
  <c r="P458" i="1"/>
  <c r="O449" i="1"/>
  <c r="E413" i="1"/>
  <c r="D443" i="1"/>
  <c r="D418" i="1"/>
  <c r="AB368" i="1"/>
  <c r="O383" i="1" l="1"/>
  <c r="E443" i="1"/>
  <c r="F413" i="1"/>
  <c r="E418" i="1"/>
  <c r="P465" i="1"/>
  <c r="M458" i="1"/>
  <c r="M460" i="1" s="1"/>
  <c r="I458" i="1"/>
  <c r="I460" i="1" s="1"/>
  <c r="E458" i="1"/>
  <c r="E460" i="1" s="1"/>
  <c r="L458" i="1"/>
  <c r="L460" i="1" s="1"/>
  <c r="H458" i="1"/>
  <c r="H460" i="1" s="1"/>
  <c r="D458" i="1"/>
  <c r="D460" i="1" s="1"/>
  <c r="P460" i="1"/>
  <c r="K458" i="1"/>
  <c r="K460" i="1" s="1"/>
  <c r="J458" i="1"/>
  <c r="J460" i="1" s="1"/>
  <c r="F458" i="1"/>
  <c r="F460" i="1" s="1"/>
  <c r="O458" i="1"/>
  <c r="N458" i="1"/>
  <c r="N460" i="1" s="1"/>
  <c r="G458" i="1"/>
  <c r="G460" i="1" s="1"/>
  <c r="F443" i="1" l="1"/>
  <c r="F418" i="1"/>
  <c r="G413" i="1"/>
  <c r="O460" i="1"/>
  <c r="C463" i="1"/>
  <c r="G443" i="1" l="1"/>
  <c r="G418" i="1"/>
  <c r="H413" i="1"/>
  <c r="C465" i="1"/>
  <c r="M463" i="1"/>
  <c r="M465" i="1" s="1"/>
  <c r="G463" i="1"/>
  <c r="G465" i="1" s="1"/>
  <c r="F463" i="1"/>
  <c r="F465" i="1" s="1"/>
  <c r="H463" i="1"/>
  <c r="H465" i="1" s="1"/>
  <c r="N463" i="1"/>
  <c r="N465" i="1" s="1"/>
  <c r="I463" i="1"/>
  <c r="I465" i="1" s="1"/>
  <c r="L463" i="1"/>
  <c r="L465" i="1" s="1"/>
  <c r="K463" i="1"/>
  <c r="K465" i="1" s="1"/>
  <c r="D463" i="1"/>
  <c r="D465" i="1" s="1"/>
  <c r="O463" i="1"/>
  <c r="O465" i="1" s="1"/>
  <c r="J463" i="1"/>
  <c r="J465" i="1" s="1"/>
  <c r="E463" i="1"/>
  <c r="E465" i="1" s="1"/>
  <c r="H443" i="1" l="1"/>
  <c r="I413" i="1"/>
  <c r="H418" i="1"/>
  <c r="I443" i="1" l="1"/>
  <c r="J413" i="1"/>
  <c r="I418" i="1"/>
  <c r="J443" i="1" l="1"/>
  <c r="K413" i="1"/>
  <c r="J418" i="1"/>
  <c r="K443" i="1" l="1"/>
  <c r="L413" i="1"/>
  <c r="K418" i="1"/>
  <c r="M413" i="1" l="1"/>
  <c r="L443" i="1"/>
  <c r="L418" i="1"/>
  <c r="M443" i="1" l="1"/>
  <c r="N413" i="1"/>
  <c r="M418" i="1"/>
  <c r="N443" i="1" l="1"/>
  <c r="O413" i="1"/>
  <c r="N418" i="1"/>
  <c r="C426" i="1" l="1"/>
  <c r="O443" i="1"/>
  <c r="P443" i="1" s="1"/>
  <c r="O418" i="1"/>
  <c r="C444" i="1" l="1"/>
  <c r="D426" i="1"/>
  <c r="C431" i="1"/>
  <c r="D444" i="1" l="1"/>
  <c r="E426" i="1"/>
  <c r="D431" i="1"/>
  <c r="F426" i="1" l="1"/>
  <c r="E444" i="1"/>
  <c r="E431" i="1"/>
  <c r="G426" i="1" l="1"/>
  <c r="F444" i="1"/>
  <c r="F431" i="1"/>
  <c r="G444" i="1" l="1"/>
  <c r="H426" i="1"/>
  <c r="G431" i="1"/>
  <c r="H444" i="1" l="1"/>
  <c r="I426" i="1"/>
  <c r="H431" i="1"/>
  <c r="J426" i="1" l="1"/>
  <c r="I444" i="1"/>
  <c r="I431" i="1"/>
  <c r="K426" i="1" l="1"/>
  <c r="J444" i="1"/>
  <c r="J431" i="1"/>
  <c r="K444" i="1" l="1"/>
  <c r="L426" i="1"/>
  <c r="K431" i="1"/>
  <c r="L444" i="1" l="1"/>
  <c r="M426" i="1"/>
  <c r="L431" i="1"/>
  <c r="N426" i="1" l="1"/>
  <c r="M444" i="1"/>
  <c r="M431" i="1"/>
  <c r="O426" i="1" l="1"/>
  <c r="N444" i="1"/>
  <c r="N431" i="1"/>
  <c r="O444" i="1" l="1"/>
  <c r="P444" i="1" s="1"/>
  <c r="O431" i="1"/>
</calcChain>
</file>

<file path=xl/comments1.xml><?xml version="1.0" encoding="utf-8"?>
<comments xmlns="http://schemas.openxmlformats.org/spreadsheetml/2006/main">
  <authors>
    <author>Setup</author>
    <author>curtis_young</author>
    <author>Welch, Kathy</author>
  </authors>
  <commentList>
    <comment ref="Z128" authorId="0" shapeId="0">
      <text>
        <r>
          <rPr>
            <b/>
            <sz val="9"/>
            <color indexed="81"/>
            <rFont val="Tahoma"/>
            <family val="2"/>
          </rPr>
          <t>Setup:</t>
        </r>
        <r>
          <rPr>
            <sz val="9"/>
            <color indexed="81"/>
            <rFont val="Tahoma"/>
            <family val="2"/>
          </rPr>
          <t xml:space="preserve">
This is removed because the offset is in FC and is not being included because it is shown as customer deposits even though it is not.  Actually relates to credits in ECIS related to customers who overpaid their bills.</t>
        </r>
      </text>
    </comment>
    <comment ref="Z167" authorId="0" shapeId="0">
      <text>
        <r>
          <rPr>
            <b/>
            <sz val="9"/>
            <color indexed="81"/>
            <rFont val="Tahoma"/>
            <family val="2"/>
          </rPr>
          <t>Setup:</t>
        </r>
        <r>
          <rPr>
            <sz val="9"/>
            <color indexed="81"/>
            <rFont val="Tahoma"/>
            <family val="2"/>
          </rPr>
          <t xml:space="preserve">
An order removed 9% of these inventory accounts as non-utility.  Therefore, they are t in the working capital column but 9% is eliminated in the adjustments.</t>
        </r>
      </text>
    </comment>
    <comment ref="AA198" authorId="1" shapeId="0">
      <text>
        <r>
          <rPr>
            <b/>
            <sz val="9"/>
            <color indexed="81"/>
            <rFont val="Tahoma"/>
            <family val="2"/>
          </rPr>
          <t>curtis_young:</t>
        </r>
        <r>
          <rPr>
            <sz val="9"/>
            <color indexed="81"/>
            <rFont val="Tahoma"/>
            <family val="2"/>
          </rPr>
          <t xml:space="preserve">
see acct 25AA-2832- changed to amount on acq. Adj. schedule to tie to ordered amount and not booked amount.</t>
        </r>
      </text>
    </comment>
    <comment ref="AA290" authorId="2" shapeId="0">
      <text>
        <r>
          <rPr>
            <b/>
            <sz val="9"/>
            <color indexed="81"/>
            <rFont val="Tahoma"/>
            <family val="2"/>
          </rPr>
          <t>Welch, Kathy:</t>
        </r>
        <r>
          <rPr>
            <sz val="9"/>
            <color indexed="81"/>
            <rFont val="Tahoma"/>
            <family val="2"/>
          </rPr>
          <t xml:space="preserve">
changed to amount in acq. Adj. schedule because have to use ordered amount and not booked amount.  Tax reform reduced the book amount
</t>
        </r>
      </text>
    </comment>
    <comment ref="Y322" authorId="0" shapeId="0">
      <text>
        <r>
          <rPr>
            <b/>
            <sz val="9"/>
            <color indexed="81"/>
            <rFont val="Tahoma"/>
            <family val="2"/>
          </rPr>
          <t>Setup:</t>
        </r>
        <r>
          <rPr>
            <sz val="9"/>
            <color indexed="81"/>
            <rFont val="Tahoma"/>
            <family val="2"/>
          </rPr>
          <t xml:space="preserve">
Based on an order part of environmental was allowed and part was not.  This is the part that was not and is eliminated on the rate base schedule.</t>
        </r>
      </text>
    </comment>
  </commentList>
</comments>
</file>

<file path=xl/sharedStrings.xml><?xml version="1.0" encoding="utf-8"?>
<sst xmlns="http://schemas.openxmlformats.org/spreadsheetml/2006/main" count="1269" uniqueCount="516">
  <si>
    <t>FPU Natural Gas</t>
  </si>
  <si>
    <t>Balance Sheet by FERC Account</t>
  </si>
  <si>
    <t>13-Month Average</t>
  </si>
  <si>
    <t>December 31, 2021</t>
  </si>
  <si>
    <t>13-Month Average ROR</t>
  </si>
  <si>
    <t>Year End ROR</t>
  </si>
  <si>
    <t>December</t>
  </si>
  <si>
    <t>January</t>
  </si>
  <si>
    <t>February</t>
  </si>
  <si>
    <t>March</t>
  </si>
  <si>
    <t>April</t>
  </si>
  <si>
    <t>May</t>
  </si>
  <si>
    <t>June</t>
  </si>
  <si>
    <t>July</t>
  </si>
  <si>
    <t>August</t>
  </si>
  <si>
    <t>September</t>
  </si>
  <si>
    <t>October</t>
  </si>
  <si>
    <t>November</t>
  </si>
  <si>
    <t>BS-13MO</t>
  </si>
  <si>
    <t>Plant in</t>
  </si>
  <si>
    <t>Acc Depr</t>
  </si>
  <si>
    <t>CWIP</t>
  </si>
  <si>
    <t>Working</t>
  </si>
  <si>
    <t>Work-Cap</t>
  </si>
  <si>
    <t>Capital</t>
  </si>
  <si>
    <t>2020</t>
  </si>
  <si>
    <t>2021</t>
  </si>
  <si>
    <t>Total</t>
  </si>
  <si>
    <t>13-Mo Avg</t>
  </si>
  <si>
    <t>Line #</t>
  </si>
  <si>
    <t>Reference</t>
  </si>
  <si>
    <t>Service</t>
  </si>
  <si>
    <t>and Amort</t>
  </si>
  <si>
    <t>Eliminations</t>
  </si>
  <si>
    <t>Structure</t>
  </si>
  <si>
    <t>Check total</t>
  </si>
  <si>
    <t>Consolidated IC Check - 1460</t>
  </si>
  <si>
    <t>13??1460</t>
  </si>
  <si>
    <t>Assets</t>
  </si>
  <si>
    <t>Property, Plant &amp; Equipment</t>
  </si>
  <si>
    <t>Plant in service</t>
  </si>
  <si>
    <t>Plant in service (detail in PowerPlan)</t>
  </si>
  <si>
    <t>10101010</t>
  </si>
  <si>
    <t>Plant In Service</t>
  </si>
  <si>
    <t>Non-utility Property</t>
  </si>
  <si>
    <t>10101210</t>
  </si>
  <si>
    <t>Miscellaneous Intangible Plant</t>
  </si>
  <si>
    <t>10103030</t>
  </si>
  <si>
    <t>Land &amp; Land Rights</t>
  </si>
  <si>
    <t>10103740</t>
  </si>
  <si>
    <t>Land Rights</t>
  </si>
  <si>
    <t>10103741</t>
  </si>
  <si>
    <t>Structures &amp; Improvements</t>
  </si>
  <si>
    <t>10103750</t>
  </si>
  <si>
    <t>Mains-Plastic</t>
  </si>
  <si>
    <t>10103761</t>
  </si>
  <si>
    <t>Mains-Steel</t>
  </si>
  <si>
    <t>10103762</t>
  </si>
  <si>
    <t>Mains-GRIP</t>
  </si>
  <si>
    <t>1010376G</t>
  </si>
  <si>
    <t>M&amp;R Station Equipment-General</t>
  </si>
  <si>
    <t>10103780</t>
  </si>
  <si>
    <t>M&amp;R Station Equipment-City Gate</t>
  </si>
  <si>
    <t>10103790</t>
  </si>
  <si>
    <t>Services-Plastic</t>
  </si>
  <si>
    <t>10103801</t>
  </si>
  <si>
    <t>Services-Steel</t>
  </si>
  <si>
    <t>10103802</t>
  </si>
  <si>
    <t>Services-GRIP</t>
  </si>
  <si>
    <t>1010380G</t>
  </si>
  <si>
    <t>Meters</t>
  </si>
  <si>
    <t>10103810</t>
  </si>
  <si>
    <t>Meter Installations</t>
  </si>
  <si>
    <t>10103820</t>
  </si>
  <si>
    <t>House Regulators</t>
  </si>
  <si>
    <t>10103830</t>
  </si>
  <si>
    <t>House Regulator Installations</t>
  </si>
  <si>
    <t>10103840</t>
  </si>
  <si>
    <t>M&amp;R Station Equipment-Industrial</t>
  </si>
  <si>
    <t>10103850</t>
  </si>
  <si>
    <t>Other Equipment</t>
  </si>
  <si>
    <t>10103870</t>
  </si>
  <si>
    <t>10103890</t>
  </si>
  <si>
    <t>Rights-of-way (allocated)</t>
  </si>
  <si>
    <t>1010389A</t>
  </si>
  <si>
    <t>10103900</t>
  </si>
  <si>
    <t>Structures &amp; Improvements (allocated)</t>
  </si>
  <si>
    <t>1010390A</t>
  </si>
  <si>
    <t>Office Furniture &amp; Equipment</t>
  </si>
  <si>
    <t>10103910</t>
  </si>
  <si>
    <t>Computers &amp; Peripherals</t>
  </si>
  <si>
    <t>10103911</t>
  </si>
  <si>
    <t>Computer Hardware</t>
  </si>
  <si>
    <t>10103912</t>
  </si>
  <si>
    <t>Furniture &amp; Fixtures</t>
  </si>
  <si>
    <t>10103913</t>
  </si>
  <si>
    <t>System Software</t>
  </si>
  <si>
    <t>10103914</t>
  </si>
  <si>
    <t>System Software (allocated)</t>
  </si>
  <si>
    <t>1010391S</t>
  </si>
  <si>
    <t>Office Furniture &amp; Equipment (allocated)</t>
  </si>
  <si>
    <t>1010391A</t>
  </si>
  <si>
    <t>Transportation Equip-Cars</t>
  </si>
  <si>
    <t>10103921</t>
  </si>
  <si>
    <t>Transportation Equip-Light Duty Trucks/Vans</t>
  </si>
  <si>
    <t>10103922</t>
  </si>
  <si>
    <t>Transportation Equip-Trailers</t>
  </si>
  <si>
    <t>10103924</t>
  </si>
  <si>
    <t>Stores Equipment</t>
  </si>
  <si>
    <t>10103930</t>
  </si>
  <si>
    <t>Tools, Shop &amp; Garage Equipment</t>
  </si>
  <si>
    <t>10103940</t>
  </si>
  <si>
    <t>Power Operated Equipment</t>
  </si>
  <si>
    <t>10103960</t>
  </si>
  <si>
    <t>Communication Equipment</t>
  </si>
  <si>
    <t>10103970</t>
  </si>
  <si>
    <t>Miscellaneous Equipment</t>
  </si>
  <si>
    <t>10103980</t>
  </si>
  <si>
    <t>Miscellaneous Equipment (allocated)</t>
  </si>
  <si>
    <t>1010398A</t>
  </si>
  <si>
    <t>Completed Construction Not Classified</t>
  </si>
  <si>
    <t>10601060</t>
  </si>
  <si>
    <t>-</t>
  </si>
  <si>
    <t>Total plant in service</t>
  </si>
  <si>
    <t>CWIP - Construction Work in Progress</t>
  </si>
  <si>
    <t>10701070</t>
  </si>
  <si>
    <t>CWIP - Other Accounts Receivable (Contractor Damages)</t>
  </si>
  <si>
    <t>10701430</t>
  </si>
  <si>
    <t>Working Capital</t>
  </si>
  <si>
    <t>SWIP - Service Work in Progress (Storms)</t>
  </si>
  <si>
    <t>10711430</t>
  </si>
  <si>
    <t>Damage Claims</t>
  </si>
  <si>
    <t>10721072</t>
  </si>
  <si>
    <t>CWIP Accruals - Construction Work in Progress</t>
  </si>
  <si>
    <t>107A1070</t>
  </si>
  <si>
    <t>CWIP Accruals - Other Accounts Receivable (Contractor Damages)</t>
  </si>
  <si>
    <t>107A1430</t>
  </si>
  <si>
    <t>CWIP Accruals GRIP - Construction Work in Progress</t>
  </si>
  <si>
    <t>107G1070</t>
  </si>
  <si>
    <t>Total CWIP</t>
  </si>
  <si>
    <t>Accum depr &amp; amort (incl RWIP)</t>
  </si>
  <si>
    <t>Accumulated Depreciation</t>
  </si>
  <si>
    <t>10801080</t>
  </si>
  <si>
    <t>Acc Depr &amp; Amort</t>
  </si>
  <si>
    <t>10803030</t>
  </si>
  <si>
    <t>10803741</t>
  </si>
  <si>
    <t>10803750</t>
  </si>
  <si>
    <t>10803761</t>
  </si>
  <si>
    <t>10803762</t>
  </si>
  <si>
    <t>1080376G</t>
  </si>
  <si>
    <t>10803780</t>
  </si>
  <si>
    <t>10803790</t>
  </si>
  <si>
    <t>10803801</t>
  </si>
  <si>
    <t>10803802</t>
  </si>
  <si>
    <t>1080380G</t>
  </si>
  <si>
    <t>10803810</t>
  </si>
  <si>
    <t>10803820</t>
  </si>
  <si>
    <t>10803830</t>
  </si>
  <si>
    <t>10803840</t>
  </si>
  <si>
    <t>10803850</t>
  </si>
  <si>
    <t>10803870</t>
  </si>
  <si>
    <t>10803900</t>
  </si>
  <si>
    <t>1080390A</t>
  </si>
  <si>
    <t>10803910</t>
  </si>
  <si>
    <t>10803911</t>
  </si>
  <si>
    <t>10803912</t>
  </si>
  <si>
    <t>10803913</t>
  </si>
  <si>
    <t>10803914</t>
  </si>
  <si>
    <t>1080391A</t>
  </si>
  <si>
    <t>1080391S</t>
  </si>
  <si>
    <t>10803921</t>
  </si>
  <si>
    <t>10803922</t>
  </si>
  <si>
    <t>10803924</t>
  </si>
  <si>
    <t>10803930</t>
  </si>
  <si>
    <t>10803940</t>
  </si>
  <si>
    <t>10803960</t>
  </si>
  <si>
    <t>10803970</t>
  </si>
  <si>
    <t>10803980</t>
  </si>
  <si>
    <t>1080398A</t>
  </si>
  <si>
    <t>RWIP - Retirement Work in Progress</t>
  </si>
  <si>
    <t>10891089</t>
  </si>
  <si>
    <t>RWIP Accruals</t>
  </si>
  <si>
    <t>108A1089</t>
  </si>
  <si>
    <t>RWIP Accruals (GRIP only)</t>
  </si>
  <si>
    <t>108G1089</t>
  </si>
  <si>
    <t>Cost Pool Clearing - Vehicles</t>
  </si>
  <si>
    <t>108V1080</t>
  </si>
  <si>
    <t>Cost Pool Cleairng Offset</t>
  </si>
  <si>
    <t>108Z1080</t>
  </si>
  <si>
    <t>Total accum depr &amp; amort (incl RWIP)</t>
  </si>
  <si>
    <t>Total property, plant &amp; equipment</t>
  </si>
  <si>
    <t>Current Assets</t>
  </si>
  <si>
    <t>Cash &amp; cash equivalents</t>
  </si>
  <si>
    <t>Imprest Account - Petty Cash</t>
  </si>
  <si>
    <t>11301350</t>
  </si>
  <si>
    <t>Petty Cash - Petty Cash</t>
  </si>
  <si>
    <t>11701350</t>
  </si>
  <si>
    <t>Total cash &amp; cash equivalents</t>
  </si>
  <si>
    <t>Trade receivables</t>
  </si>
  <si>
    <t>Accounts Receivable - Accounts Receivable</t>
  </si>
  <si>
    <t>12201420</t>
  </si>
  <si>
    <t>Provision for Bad Debts - Provision for Uncollectible Accounts</t>
  </si>
  <si>
    <t>12251440</t>
  </si>
  <si>
    <t>Accounts Receivable Credits - Accounts Receivable</t>
  </si>
  <si>
    <t>12CR1420</t>
  </si>
  <si>
    <t>Working Capital Eliminations</t>
  </si>
  <si>
    <t>Total trade receivables</t>
  </si>
  <si>
    <t>Other receivables</t>
  </si>
  <si>
    <t>Miscellaneous Accounts Receivable - Other Accounts Receivable</t>
  </si>
  <si>
    <t>12991430</t>
  </si>
  <si>
    <t>Total other receivables</t>
  </si>
  <si>
    <t>Accrued revenue (margin)</t>
  </si>
  <si>
    <t>Unbilled Revenue (Margin) - Accrued Utility Revenue</t>
  </si>
  <si>
    <t>12751730</t>
  </si>
  <si>
    <t>Total accrued revenue (margin)</t>
  </si>
  <si>
    <t>Accrued revenue (fuel)</t>
  </si>
  <si>
    <t>Unbilled Revenue (Fuel) - Accrued Utility Revenue</t>
  </si>
  <si>
    <t>12761730</t>
  </si>
  <si>
    <t>Total accrued revenue (fuel)</t>
  </si>
  <si>
    <t>IC receivable (payable) - NO DRILLDOWN</t>
  </si>
  <si>
    <t>IC with Delmarva Natural Gas</t>
  </si>
  <si>
    <t>13101460</t>
  </si>
  <si>
    <t>Capital Structure</t>
  </si>
  <si>
    <t>IC with Florida</t>
  </si>
  <si>
    <t>13301460</t>
  </si>
  <si>
    <t>IC with FPU Alloc Group</t>
  </si>
  <si>
    <t>13401460</t>
  </si>
  <si>
    <t>IC with Aspire Energy of Ohio, LLC</t>
  </si>
  <si>
    <t>13A11460</t>
  </si>
  <si>
    <t>IC with Central Florida Gas</t>
  </si>
  <si>
    <t>13CF1460</t>
  </si>
  <si>
    <t>IC with CU</t>
  </si>
  <si>
    <t>13CU1460</t>
  </si>
  <si>
    <t>IC with Eastern Shore</t>
  </si>
  <si>
    <t>13ES1460</t>
  </si>
  <si>
    <t>IC with FPU Corporate (Parent)</t>
  </si>
  <si>
    <t>13FC1460</t>
  </si>
  <si>
    <t>IC with FPU Electric</t>
  </si>
  <si>
    <t>13FE1460</t>
  </si>
  <si>
    <t>IC with Flo-Gas</t>
  </si>
  <si>
    <t>13FF1460</t>
  </si>
  <si>
    <t>IC with FPU Indiantown</t>
  </si>
  <si>
    <t>13FI1460</t>
  </si>
  <si>
    <t>IC with FPU M&amp;J</t>
  </si>
  <si>
    <t>13FM1460</t>
  </si>
  <si>
    <t>IC with FPU Natural Gas</t>
  </si>
  <si>
    <t>13FN1460</t>
  </si>
  <si>
    <t>IC with Ft. Meade</t>
  </si>
  <si>
    <t>13FT1460</t>
  </si>
  <si>
    <t>IC with Sharp Energy</t>
  </si>
  <si>
    <t>13SE1460</t>
  </si>
  <si>
    <t>Total IC receivable (payable)</t>
  </si>
  <si>
    <t>Other inventory</t>
  </si>
  <si>
    <t>Construction/Service Inventory - Plant Materials &amp; Operating Supplies</t>
  </si>
  <si>
    <t>14311540</t>
  </si>
  <si>
    <t>Purchase Price Variance - Plant Materials &amp; Operating Supplies</t>
  </si>
  <si>
    <t>14381540</t>
  </si>
  <si>
    <t>Total other inventory</t>
  </si>
  <si>
    <t>Prepaid expenses</t>
  </si>
  <si>
    <t>Prepaid Taxes - Prepayments</t>
  </si>
  <si>
    <t>15001650</t>
  </si>
  <si>
    <t>Prepaid Insurance - Prepayments</t>
  </si>
  <si>
    <t>15101650</t>
  </si>
  <si>
    <t>Prepaid Security Deposits - Prepayments</t>
  </si>
  <si>
    <t>15321650</t>
  </si>
  <si>
    <t>Prepaid Other - Prepayments</t>
  </si>
  <si>
    <t>15501650</t>
  </si>
  <si>
    <t>Total prepaid expenses</t>
  </si>
  <si>
    <t>Regulatory assets</t>
  </si>
  <si>
    <t>Self Insurance Asset - Other Regulatory Assets</t>
  </si>
  <si>
    <t>16201823</t>
  </si>
  <si>
    <t>GRIP Clearing - Miscellaneous Deferred Debits GRIP</t>
  </si>
  <si>
    <t>1609186G</t>
  </si>
  <si>
    <t>Unrecovered PGC-DB CLR - Miscellaneous Deferred Debits</t>
  </si>
  <si>
    <t>16PG1860</t>
  </si>
  <si>
    <t>Total regulatory assets</t>
  </si>
  <si>
    <t>Total current assets</t>
  </si>
  <si>
    <t>Deferred Charges &amp; Other Assets</t>
  </si>
  <si>
    <t>Environmental Regulatory Assets - Other Regulatory Assets</t>
  </si>
  <si>
    <t>17201823</t>
  </si>
  <si>
    <t>Deferred Rate Case - Miscellaneous Deferred Debits</t>
  </si>
  <si>
    <t>17601860</t>
  </si>
  <si>
    <t>Unrecovered Piping &amp; Conversion - Miscellaneous Deferred Debits</t>
  </si>
  <si>
    <t>17731860</t>
  </si>
  <si>
    <t>Unrecovered Area Expansion Costs - Accounts Receivable</t>
  </si>
  <si>
    <t>17741420</t>
  </si>
  <si>
    <t>Retirement Plans - Other Regulatory Assets</t>
  </si>
  <si>
    <t>17811823</t>
  </si>
  <si>
    <t>Regulatory Asset - Acquisition Adjustment</t>
  </si>
  <si>
    <t>17991140</t>
  </si>
  <si>
    <t>Regulatory Asset - Acquisition Adjustment (2nd acct)</t>
  </si>
  <si>
    <t>17991141</t>
  </si>
  <si>
    <t>Regulatory Asset - Accumulated Amort Acquisition Adjustment</t>
  </si>
  <si>
    <t>17991150</t>
  </si>
  <si>
    <t>Really unprotected reg liab.</t>
  </si>
  <si>
    <t>Regulatory Asset - Accumulated Amort Acquisition Adjustment (2nd acct)</t>
  </si>
  <si>
    <t>17991151</t>
  </si>
  <si>
    <t>Regulatory Asset-COVID-19 - Other Regulatory Assets</t>
  </si>
  <si>
    <t>17CO1823</t>
  </si>
  <si>
    <t>Operating lease assets</t>
  </si>
  <si>
    <t>Operating Lease-RoU Asset 101.1 - Capital Leases</t>
  </si>
  <si>
    <t>101L1011</t>
  </si>
  <si>
    <t>Lease Amort-RoU Asset 101.1 - Capital Leases</t>
  </si>
  <si>
    <t>108L1011</t>
  </si>
  <si>
    <t>Total operating lease assets</t>
  </si>
  <si>
    <t>Goodwill</t>
  </si>
  <si>
    <t>Goodwill - Intangibles</t>
  </si>
  <si>
    <t>18101869</t>
  </si>
  <si>
    <t>Total goodwill</t>
  </si>
  <si>
    <t>Other deferred charges</t>
  </si>
  <si>
    <t>Clearing Account - Clearing Accounts</t>
  </si>
  <si>
    <t>19901840</t>
  </si>
  <si>
    <t>Clearing Account - Clearing Accounts GRIP</t>
  </si>
  <si>
    <t>1990184G</t>
  </si>
  <si>
    <t>Total other deferred charges</t>
  </si>
  <si>
    <t>Total deferred charges &amp; other assets</t>
  </si>
  <si>
    <t>Total Assets</t>
  </si>
  <si>
    <t>=</t>
  </si>
  <si>
    <t>Capitalization &amp; Liabilities</t>
  </si>
  <si>
    <t>Current Liabilities</t>
  </si>
  <si>
    <t>Accounts payable</t>
  </si>
  <si>
    <t>AP Hand Accrual - Accounts Payable</t>
  </si>
  <si>
    <t>21002320</t>
  </si>
  <si>
    <t>Accounts Payable-Unmatched Receipts - Accounts Payable</t>
  </si>
  <si>
    <t>21102320</t>
  </si>
  <si>
    <t>Gas Bills Payable - Accounts Payable</t>
  </si>
  <si>
    <t>21122320</t>
  </si>
  <si>
    <t>Accounts Payable Clearing-Leases - Accounts Payable</t>
  </si>
  <si>
    <t>21LS2320</t>
  </si>
  <si>
    <t>Total accounts payable</t>
  </si>
  <si>
    <t>Customer deposits &amp; refunds</t>
  </si>
  <si>
    <t>Customer Deposits - Customer Deposits</t>
  </si>
  <si>
    <t>22102350</t>
  </si>
  <si>
    <t>Customer Advances-Construction - Customer Advances for Construction</t>
  </si>
  <si>
    <t>22302520</t>
  </si>
  <si>
    <t>Total customer deposits &amp; refunds</t>
  </si>
  <si>
    <t>Accrued interest</t>
  </si>
  <si>
    <t>Customer Deposits - Accrued Interest</t>
  </si>
  <si>
    <t>23302370</t>
  </si>
  <si>
    <t>Total accrued interest</t>
  </si>
  <si>
    <t>Income taxes</t>
  </si>
  <si>
    <t>State - Accrued - Current</t>
  </si>
  <si>
    <t>24012365</t>
  </si>
  <si>
    <t>State - Accrued - Prior</t>
  </si>
  <si>
    <t>24012367</t>
  </si>
  <si>
    <t>Federal - Accrued - Current</t>
  </si>
  <si>
    <t>24202365</t>
  </si>
  <si>
    <t>Federal - Accrued - Prior</t>
  </si>
  <si>
    <t>24202367</t>
  </si>
  <si>
    <t>FL - Accrued - Prior</t>
  </si>
  <si>
    <t>24FL2367</t>
  </si>
  <si>
    <t>Total income taxes</t>
  </si>
  <si>
    <t>Regulatory liabilities</t>
  </si>
  <si>
    <t>Conservation Cost Recovery Liability - Other Deferred Credits</t>
  </si>
  <si>
    <t>26002530</t>
  </si>
  <si>
    <t>Over/Under Collections GRIP - Other Deferred Credits GRIP</t>
  </si>
  <si>
    <t>2605253G</t>
  </si>
  <si>
    <t>GRIP Clearing - Other Deferred Credits GRIP</t>
  </si>
  <si>
    <t>2609253G</t>
  </si>
  <si>
    <t>Self Insurance-Current - Accumulated Provision for Injuries &amp; Damages</t>
  </si>
  <si>
    <t>26202282</t>
  </si>
  <si>
    <t>Over-recovered PGC - Other Deferred Credits</t>
  </si>
  <si>
    <t>26PG2530</t>
  </si>
  <si>
    <t>Total regulatory liabilities</t>
  </si>
  <si>
    <t>Other accrued liabilities</t>
  </si>
  <si>
    <t>Accumulated Provision for Rate Refund - Accum Provision for Rate Refunds</t>
  </si>
  <si>
    <t>27402290</t>
  </si>
  <si>
    <t>Operating Lease Liability - Capital Lease Obligations-Current</t>
  </si>
  <si>
    <t>27772430</t>
  </si>
  <si>
    <t>Deferred Environmental Liability - Other Deferred Credits</t>
  </si>
  <si>
    <t>27782530</t>
  </si>
  <si>
    <t>Property Taxes - Tax Collections Payable</t>
  </si>
  <si>
    <t>27812410</t>
  </si>
  <si>
    <t>Franchise Tax - Tax Collections Payable</t>
  </si>
  <si>
    <t>27822410</t>
  </si>
  <si>
    <t>Accrued State Regulatory Tax - Tax Collections Payable</t>
  </si>
  <si>
    <t>27852410</t>
  </si>
  <si>
    <t>Accrued Gross Receipts Tax - Tax Collections Payable</t>
  </si>
  <si>
    <t>27882410</t>
  </si>
  <si>
    <t>Accrued Utility Tax - Tax Collections Payable</t>
  </si>
  <si>
    <t>27892410</t>
  </si>
  <si>
    <t>FL Taxes Other - Sales Tax</t>
  </si>
  <si>
    <t>27FL2413</t>
  </si>
  <si>
    <t>Total other accrued liabilities</t>
  </si>
  <si>
    <t>Total current liabilities</t>
  </si>
  <si>
    <t>Deferred Credits &amp; Other Liabilities</t>
  </si>
  <si>
    <t>Deferred income taxes (non-current)</t>
  </si>
  <si>
    <t>ADIT Federal - Property</t>
  </si>
  <si>
    <t>25002820</t>
  </si>
  <si>
    <t>ADIT Federal - Other</t>
  </si>
  <si>
    <t>25002830</t>
  </si>
  <si>
    <t>General - Other (TEMP CU Merger Costs)</t>
  </si>
  <si>
    <t>25002832</t>
  </si>
  <si>
    <t>ADIT State - Property</t>
  </si>
  <si>
    <t>25012820</t>
  </si>
  <si>
    <t>ADIT State - Other</t>
  </si>
  <si>
    <t>25012830</t>
  </si>
  <si>
    <t>Acquisition Adjustment - Other</t>
  </si>
  <si>
    <t>25AA2832</t>
  </si>
  <si>
    <t>Amortization - Other</t>
  </si>
  <si>
    <t>25AM2832</t>
  </si>
  <si>
    <t>Tax Rate Change-Acq Adj - Other</t>
  </si>
  <si>
    <t>25AX2832</t>
  </si>
  <si>
    <t>Bad Debts - Other</t>
  </si>
  <si>
    <t>25BD2831</t>
  </si>
  <si>
    <t>Conservation - Other</t>
  </si>
  <si>
    <t>25CN2831</t>
  </si>
  <si>
    <t>Depreciation - Property</t>
  </si>
  <si>
    <t>25DP2822</t>
  </si>
  <si>
    <t>Environmental - Other</t>
  </si>
  <si>
    <t>25EN2832</t>
  </si>
  <si>
    <t>GRIP - Property</t>
  </si>
  <si>
    <t>25GP2821</t>
  </si>
  <si>
    <t>Insurance Deductibles - Other</t>
  </si>
  <si>
    <t>25ID2831</t>
  </si>
  <si>
    <t>Leases - Other</t>
  </si>
  <si>
    <t>25LS2832</t>
  </si>
  <si>
    <t>Piping &amp; Conversion - Property</t>
  </si>
  <si>
    <t>25PC2822</t>
  </si>
  <si>
    <t>Pension - Other</t>
  </si>
  <si>
    <t>25PN2832</t>
  </si>
  <si>
    <t>Post-retirement Benefits - Other</t>
  </si>
  <si>
    <t>25PR2832</t>
  </si>
  <si>
    <t>Reacquired Debt - Other</t>
  </si>
  <si>
    <t>25RD2832</t>
  </si>
  <si>
    <t>Repairs - Property</t>
  </si>
  <si>
    <t>25RE2822</t>
  </si>
  <si>
    <t>State Decoupling - Other</t>
  </si>
  <si>
    <t>25SD2832</t>
  </si>
  <si>
    <t>Self Insurance - Other</t>
  </si>
  <si>
    <t>25SI2831</t>
  </si>
  <si>
    <t>Tax Rate Change - Property</t>
  </si>
  <si>
    <t>25TX2822</t>
  </si>
  <si>
    <t>Tax Rate Change - Other</t>
  </si>
  <si>
    <t>25TX2832</t>
  </si>
  <si>
    <t>Storm (weather) Reserve - Other</t>
  </si>
  <si>
    <t>25WR2832</t>
  </si>
  <si>
    <t>Total deferred income taxes (non-current)</t>
  </si>
  <si>
    <t>Storm Reserve - Accum Provision for Property Insurance</t>
  </si>
  <si>
    <t>28052281</t>
  </si>
  <si>
    <t>Regulatory Liability Tax Rate Change - Othr Reg Liab-Not Protected</t>
  </si>
  <si>
    <t>280R254N</t>
  </si>
  <si>
    <t>Regulatory Liability Tax Rate Change - Othr Reg Liab-Protected</t>
  </si>
  <si>
    <t>280R254P</t>
  </si>
  <si>
    <t>Regulatory Liability ADIT - Property</t>
  </si>
  <si>
    <t>280X2822</t>
  </si>
  <si>
    <t>Environmental liabilities</t>
  </si>
  <si>
    <t>Deferred Environmental Costs - Other Deferred Credits</t>
  </si>
  <si>
    <t>28102530</t>
  </si>
  <si>
    <t>28152530</t>
  </si>
  <si>
    <t>Deferred Environmental Liability - Other Deferred Credits 2</t>
  </si>
  <si>
    <t>28152531</t>
  </si>
  <si>
    <t>Deferred Environmental Contra - Other Deferred Credits</t>
  </si>
  <si>
    <t>28192530</t>
  </si>
  <si>
    <t>Total environmental liabilities</t>
  </si>
  <si>
    <t>Accrued asset removal cost</t>
  </si>
  <si>
    <t>AARC (detail in PowerPlan)</t>
  </si>
  <si>
    <t>108S108S</t>
  </si>
  <si>
    <t>108S3761</t>
  </si>
  <si>
    <t>108S3762</t>
  </si>
  <si>
    <t>108S376G</t>
  </si>
  <si>
    <t>108S3780</t>
  </si>
  <si>
    <t>108S3790</t>
  </si>
  <si>
    <t>108S3801</t>
  </si>
  <si>
    <t>108S3802</t>
  </si>
  <si>
    <t>108S380G</t>
  </si>
  <si>
    <t>108S3820</t>
  </si>
  <si>
    <t>108S3840</t>
  </si>
  <si>
    <t>Total accrued asset removal cost</t>
  </si>
  <si>
    <t>Other pension &amp; benefit costs</t>
  </si>
  <si>
    <t>Accrued Pensions - Accum Provision for Pensions &amp; Benefits</t>
  </si>
  <si>
    <t>29002283</t>
  </si>
  <si>
    <t>Other Post Retirement Benefits - Accum Provision for Pensions &amp; Benefits</t>
  </si>
  <si>
    <t>29202283</t>
  </si>
  <si>
    <t>Total other pension &amp; benefit costs</t>
  </si>
  <si>
    <t>Operating lease liabilities</t>
  </si>
  <si>
    <t>Operating Lease Liability - Capital Lease Obligations-Non Current</t>
  </si>
  <si>
    <t>29802270</t>
  </si>
  <si>
    <t>Other liabilities</t>
  </si>
  <si>
    <t>Miscellaneous Long-term Liabilities - CIAC</t>
  </si>
  <si>
    <t>29902520</t>
  </si>
  <si>
    <t>Total other liabilities</t>
  </si>
  <si>
    <t>Total deferred credits &amp; other liabilities</t>
  </si>
  <si>
    <t>Capitalization</t>
  </si>
  <si>
    <t>Stockholders' equity</t>
  </si>
  <si>
    <t>Retained Earnings (Auto) - NO DRILLDOWN</t>
  </si>
  <si>
    <t>34002160</t>
  </si>
  <si>
    <t>Retained Earnings (Beg Bal/Manual) - Retained Earnings</t>
  </si>
  <si>
    <t>34102160</t>
  </si>
  <si>
    <t>Total stockholders' equity</t>
  </si>
  <si>
    <t>Total Capitalization</t>
  </si>
  <si>
    <t>Plus Commom Allocation:</t>
  </si>
  <si>
    <t xml:space="preserve">     From Common Plant</t>
  </si>
  <si>
    <t>Total Capitalization &amp; Liabilities</t>
  </si>
  <si>
    <t xml:space="preserve">     From Common Work_Cap</t>
  </si>
  <si>
    <t>Per Books - Schedules 1 &amp; 2, Page 1</t>
  </si>
  <si>
    <t>REG-BS13MON</t>
  </si>
  <si>
    <t>01/31/22</t>
  </si>
  <si>
    <t>Bal Sheet -- 13 Mo. Avg.</t>
  </si>
  <si>
    <t>03:54 PM</t>
  </si>
  <si>
    <t>Eliminate, if a positive number</t>
  </si>
  <si>
    <t>Other deferred credits</t>
  </si>
  <si>
    <t>From Curtis forecast</t>
  </si>
  <si>
    <t>Amortization</t>
  </si>
  <si>
    <t xml:space="preserve"> 2022 Growth and inflation factors</t>
  </si>
  <si>
    <t>2022 variance</t>
  </si>
  <si>
    <t xml:space="preserve"> 2023 Growth and inflation factors</t>
  </si>
  <si>
    <t>2023 variance</t>
  </si>
  <si>
    <t>Environmental Estimate</t>
  </si>
  <si>
    <t>To G1-6 FN</t>
  </si>
  <si>
    <t>To G1-8 FN</t>
  </si>
  <si>
    <t>Accounts Payable projection</t>
  </si>
  <si>
    <t>Accounts receivable projection</t>
  </si>
  <si>
    <t>AEP</t>
  </si>
  <si>
    <t>AR</t>
  </si>
  <si>
    <t>To G1-4 FN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</si>
</sst>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_(* #,##0_);_(* \(#,##0\);_(* &quot;-&quot;??_);_(@_)"/>
    <numFmt numFmtId="166" formatCode="&quot;$&quot;#,###,##0;\(&quot;$&quot;#,###,##0\)"/>
    <numFmt numFmtId="167" formatCode="[$-409]mmm\-yy;@"/>
  </numFmts>
  <fonts count="15" x14ac:knownFonts="1">
    <font>
      <sz val="10"/>
      <name val="Arial"/>
      <family val="2"/>
    </font>
    <font>
      <sz val="10"/>
      <name val="Arial"/>
      <family val="2"/>
    </font>
    <font>
      <sz val="14"/>
      <color indexed="0"/>
      <name val="Arial Black"/>
      <family val="2"/>
    </font>
    <font>
      <sz val="10"/>
      <color indexed="0"/>
      <name val="Arial"/>
      <family val="2"/>
    </font>
    <font>
      <sz val="12"/>
      <color indexed="0"/>
      <name val="Arial Black"/>
      <family val="2"/>
    </font>
    <font>
      <b/>
      <sz val="10"/>
      <color indexed="0"/>
      <name val="Arial"/>
      <family val="2"/>
    </font>
    <font>
      <sz val="10"/>
      <color indexed="0"/>
      <name val="Arial Black"/>
      <family val="2"/>
    </font>
    <font>
      <sz val="10"/>
      <color rgb="FFFF0000"/>
      <name val="Arial"/>
      <family val="2"/>
    </font>
    <font>
      <i/>
      <sz val="10"/>
      <color indexed="0"/>
      <name val="Arial"/>
      <family val="2"/>
    </font>
    <font>
      <b/>
      <sz val="10"/>
      <name val="Arial"/>
      <family val="2"/>
    </font>
    <font>
      <b/>
      <u/>
      <sz val="10"/>
      <name val="Arial"/>
      <family val="2"/>
    </font>
    <font>
      <b/>
      <i/>
      <u/>
      <sz val="10"/>
      <color rgb="FF0000FF"/>
      <name val="Arial"/>
      <family val="2"/>
    </font>
    <font>
      <b/>
      <sz val="10"/>
      <color rgb="FF0000FF"/>
      <name val="Arial"/>
      <family val="2"/>
    </font>
    <font>
      <b/>
      <sz val="9"/>
      <color indexed="81"/>
      <name val="Tahoma"/>
      <family val="2"/>
    </font>
    <font>
      <sz val="9"/>
      <color indexed="81"/>
      <name val="Tahoma"/>
      <family val="2"/>
    </font>
  </fonts>
  <fills count="10">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indexed="8"/>
      </patternFill>
    </fill>
    <fill>
      <patternFill patternType="solid">
        <fgColor rgb="FFFFC000"/>
        <bgColor indexed="64"/>
      </patternFill>
    </fill>
    <fill>
      <patternFill patternType="solid">
        <fgColor theme="9" tint="0.59999389629810485"/>
        <bgColor indexed="64"/>
      </patternFill>
    </fill>
    <fill>
      <patternFill patternType="solid">
        <fgColor rgb="FF0070C0"/>
        <bgColor indexed="64"/>
      </patternFill>
    </fill>
    <fill>
      <patternFill patternType="solid">
        <fgColor rgb="FFFFFF00"/>
        <bgColor indexed="64"/>
      </patternFill>
    </fill>
    <fill>
      <patternFill patternType="solid">
        <fgColor theme="0" tint="-0.249977111117893"/>
        <bgColor indexed="64"/>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164" fontId="3" fillId="0" borderId="0"/>
  </cellStyleXfs>
  <cellXfs count="68">
    <xf numFmtId="0" fontId="0" fillId="0" borderId="0" xfId="0"/>
    <xf numFmtId="0" fontId="2" fillId="0" borderId="0" xfId="0" applyFont="1" applyAlignment="1">
      <alignment horizontal="left"/>
    </xf>
    <xf numFmtId="164" fontId="3" fillId="0" borderId="0" xfId="2"/>
    <xf numFmtId="43" fontId="0" fillId="0" borderId="0" xfId="1" applyFont="1"/>
    <xf numFmtId="0" fontId="4" fillId="0" borderId="0" xfId="0" applyFont="1" applyAlignment="1">
      <alignment horizontal="left"/>
    </xf>
    <xf numFmtId="165" fontId="0" fillId="0" borderId="0" xfId="0" applyNumberFormat="1"/>
    <xf numFmtId="0" fontId="0" fillId="2" borderId="0" xfId="0" applyFill="1"/>
    <xf numFmtId="49" fontId="3" fillId="0" borderId="0" xfId="2" applyNumberFormat="1" applyAlignment="1">
      <alignment horizontal="center"/>
    </xf>
    <xf numFmtId="0" fontId="0" fillId="0" borderId="0" xfId="0" applyAlignment="1">
      <alignment horizontal="center"/>
    </xf>
    <xf numFmtId="0" fontId="0" fillId="2" borderId="0" xfId="0" applyFill="1" applyAlignment="1">
      <alignment horizontal="center"/>
    </xf>
    <xf numFmtId="43" fontId="0" fillId="0" borderId="0" xfId="1" applyFont="1" applyAlignment="1">
      <alignment horizontal="center"/>
    </xf>
    <xf numFmtId="49" fontId="3" fillId="0" borderId="1" xfId="2" applyNumberFormat="1" applyBorder="1" applyAlignment="1">
      <alignment horizontal="center"/>
    </xf>
    <xf numFmtId="49" fontId="5" fillId="0" borderId="1" xfId="2" applyNumberFormat="1" applyFont="1" applyBorder="1" applyAlignment="1">
      <alignment horizontal="center"/>
    </xf>
    <xf numFmtId="0" fontId="0" fillId="0" borderId="0" xfId="0" applyAlignment="1">
      <alignment horizontal="left"/>
    </xf>
    <xf numFmtId="166" fontId="3" fillId="0" borderId="0" xfId="2" applyNumberFormat="1"/>
    <xf numFmtId="165" fontId="0" fillId="0" borderId="0" xfId="1" applyNumberFormat="1" applyFont="1"/>
    <xf numFmtId="165" fontId="0" fillId="2" borderId="0" xfId="1" applyNumberFormat="1" applyFont="1" applyFill="1"/>
    <xf numFmtId="0" fontId="4" fillId="0" borderId="0" xfId="0" applyFont="1"/>
    <xf numFmtId="164" fontId="4" fillId="0" borderId="0" xfId="2" applyFont="1"/>
    <xf numFmtId="0" fontId="6" fillId="0" borderId="0" xfId="0" applyFont="1" applyAlignment="1">
      <alignment horizontal="left"/>
    </xf>
    <xf numFmtId="0" fontId="6" fillId="0" borderId="0" xfId="0" applyFont="1"/>
    <xf numFmtId="164" fontId="6" fillId="0" borderId="0" xfId="2" applyFont="1"/>
    <xf numFmtId="0" fontId="5" fillId="0" borderId="0" xfId="0" applyFont="1" applyAlignment="1">
      <alignment horizontal="left"/>
    </xf>
    <xf numFmtId="0" fontId="5" fillId="0" borderId="0" xfId="0" applyFont="1"/>
    <xf numFmtId="164" fontId="5" fillId="0" borderId="0" xfId="2" applyFont="1"/>
    <xf numFmtId="165" fontId="0" fillId="3" borderId="0" xfId="1" applyNumberFormat="1" applyFont="1" applyFill="1"/>
    <xf numFmtId="165" fontId="7" fillId="2" borderId="0" xfId="1" applyNumberFormat="1" applyFont="1" applyFill="1"/>
    <xf numFmtId="49" fontId="3" fillId="0" borderId="0" xfId="2" applyNumberFormat="1" applyAlignment="1">
      <alignment horizontal="fill"/>
    </xf>
    <xf numFmtId="0" fontId="8" fillId="4" borderId="0" xfId="0" applyFont="1" applyFill="1" applyAlignment="1">
      <alignment horizontal="left"/>
    </xf>
    <xf numFmtId="164" fontId="8" fillId="4" borderId="0" xfId="2" applyFont="1" applyFill="1"/>
    <xf numFmtId="164" fontId="3" fillId="2" borderId="0" xfId="2" applyFill="1"/>
    <xf numFmtId="165" fontId="0" fillId="5" borderId="0" xfId="1" applyNumberFormat="1" applyFont="1" applyFill="1"/>
    <xf numFmtId="0" fontId="0" fillId="6" borderId="0" xfId="0" applyFill="1"/>
    <xf numFmtId="165" fontId="0" fillId="6" borderId="0" xfId="1" applyNumberFormat="1" applyFont="1" applyFill="1"/>
    <xf numFmtId="43" fontId="0" fillId="6" borderId="0" xfId="1" applyFont="1" applyFill="1"/>
    <xf numFmtId="0" fontId="0" fillId="0" borderId="2" xfId="0" applyBorder="1" applyAlignment="1">
      <alignment horizontal="left"/>
    </xf>
    <xf numFmtId="0" fontId="0" fillId="0" borderId="3" xfId="0" applyBorder="1" applyAlignment="1">
      <alignment horizontal="left"/>
    </xf>
    <xf numFmtId="164" fontId="3" fillId="0" borderId="3" xfId="2" applyBorder="1"/>
    <xf numFmtId="164" fontId="3" fillId="0" borderId="4" xfId="2" applyBorder="1"/>
    <xf numFmtId="165" fontId="0" fillId="7" borderId="0" xfId="1" applyNumberFormat="1" applyFont="1" applyFill="1"/>
    <xf numFmtId="0" fontId="5" fillId="0" borderId="1" xfId="0" applyFont="1" applyBorder="1" applyAlignment="1">
      <alignment horizontal="left"/>
    </xf>
    <xf numFmtId="0" fontId="5" fillId="0" borderId="1" xfId="0" applyFont="1" applyBorder="1"/>
    <xf numFmtId="164" fontId="5" fillId="0" borderId="1" xfId="2" applyFont="1" applyBorder="1"/>
    <xf numFmtId="164" fontId="3" fillId="3" borderId="4" xfId="2" applyFill="1" applyBorder="1"/>
    <xf numFmtId="165" fontId="0" fillId="8" borderId="0" xfId="1" applyNumberFormat="1" applyFont="1" applyFill="1"/>
    <xf numFmtId="165" fontId="1" fillId="0" borderId="0" xfId="1" applyNumberFormat="1" applyFont="1"/>
    <xf numFmtId="0" fontId="0" fillId="2" borderId="0" xfId="0" applyFill="1" applyAlignment="1">
      <alignment horizontal="left"/>
    </xf>
    <xf numFmtId="164" fontId="3" fillId="3" borderId="0" xfId="2" applyFill="1"/>
    <xf numFmtId="165" fontId="9" fillId="2" borderId="5" xfId="1" applyNumberFormat="1" applyFont="1" applyFill="1" applyBorder="1"/>
    <xf numFmtId="43" fontId="0" fillId="8" borderId="0" xfId="1" applyFont="1" applyFill="1"/>
    <xf numFmtId="49" fontId="3" fillId="0" borderId="0" xfId="2" applyNumberFormat="1" applyAlignment="1">
      <alignment horizontal="right"/>
    </xf>
    <xf numFmtId="164" fontId="0" fillId="0" borderId="0" xfId="0" applyNumberFormat="1"/>
    <xf numFmtId="167" fontId="3" fillId="0" borderId="0" xfId="2" quotePrefix="1" applyNumberFormat="1"/>
    <xf numFmtId="0" fontId="1" fillId="0" borderId="0" xfId="0" applyFont="1"/>
    <xf numFmtId="0" fontId="9" fillId="0" borderId="0" xfId="0" applyFont="1"/>
    <xf numFmtId="165" fontId="3" fillId="7" borderId="0" xfId="1" applyNumberFormat="1" applyFont="1" applyFill="1"/>
    <xf numFmtId="165" fontId="3" fillId="0" borderId="0" xfId="1" applyNumberFormat="1" applyFont="1"/>
    <xf numFmtId="167" fontId="10" fillId="0" borderId="0" xfId="2" quotePrefix="1" applyNumberFormat="1" applyFont="1"/>
    <xf numFmtId="164" fontId="3" fillId="5" borderId="0" xfId="2" applyFill="1"/>
    <xf numFmtId="0" fontId="0" fillId="0" borderId="0" xfId="0" applyAlignment="1">
      <alignment horizontal="right"/>
    </xf>
    <xf numFmtId="0" fontId="11" fillId="0" borderId="0" xfId="0" applyFont="1" applyAlignment="1">
      <alignment horizontal="left" indent="15"/>
    </xf>
    <xf numFmtId="0" fontId="12" fillId="0" borderId="0" xfId="0" applyFont="1"/>
    <xf numFmtId="164" fontId="3" fillId="0" borderId="0" xfId="2" applyAlignment="1">
      <alignment horizontal="right"/>
    </xf>
    <xf numFmtId="165" fontId="3" fillId="0" borderId="5" xfId="1" applyNumberFormat="1" applyFont="1" applyBorder="1"/>
    <xf numFmtId="164" fontId="3" fillId="5" borderId="5" xfId="2" applyFill="1" applyBorder="1"/>
    <xf numFmtId="164" fontId="3" fillId="0" borderId="5" xfId="2" applyBorder="1"/>
    <xf numFmtId="0" fontId="0" fillId="9" borderId="0" xfId="0" applyFill="1"/>
    <xf numFmtId="0" fontId="0" fillId="0" borderId="5" xfId="0" applyBorder="1"/>
  </cellXfs>
  <cellStyles count="3">
    <cellStyle name="Comma" xfId="1" builtinId="3"/>
    <cellStyle name="FRxAmtStyle"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externalLink" Target="externalLinks/externalLink12.xml" Id="rId13" /><Relationship Type="http://schemas.openxmlformats.org/officeDocument/2006/relationships/externalLink" Target="externalLinks/externalLink17.xml" Id="rId18" /><Relationship Type="http://schemas.openxmlformats.org/officeDocument/2006/relationships/externalLink" Target="externalLinks/externalLink25.xml" Id="rId26" /><Relationship Type="http://schemas.openxmlformats.org/officeDocument/2006/relationships/externalLink" Target="externalLinks/externalLink38.xml" Id="rId39" /><Relationship Type="http://schemas.openxmlformats.org/officeDocument/2006/relationships/externalLink" Target="externalLinks/externalLink20.xml" Id="rId21" /><Relationship Type="http://schemas.openxmlformats.org/officeDocument/2006/relationships/externalLink" Target="externalLinks/externalLink33.xml" Id="rId34" /><Relationship Type="http://schemas.openxmlformats.org/officeDocument/2006/relationships/externalLink" Target="externalLinks/externalLink41.xml" Id="rId42" /><Relationship Type="http://schemas.openxmlformats.org/officeDocument/2006/relationships/externalLink" Target="externalLinks/externalLink46.xml" Id="rId47" /><Relationship Type="http://schemas.openxmlformats.org/officeDocument/2006/relationships/externalLink" Target="externalLinks/externalLink49.xml" Id="rId50" /><Relationship Type="http://schemas.openxmlformats.org/officeDocument/2006/relationships/externalLink" Target="externalLinks/externalLink54.xml" Id="rId55" /><Relationship Type="http://schemas.openxmlformats.org/officeDocument/2006/relationships/theme" Target="theme/theme1.xml" Id="rId63" /><Relationship Type="http://schemas.openxmlformats.org/officeDocument/2006/relationships/externalLink" Target="externalLinks/externalLink6.xml" Id="rId7" /><Relationship Type="http://schemas.openxmlformats.org/officeDocument/2006/relationships/externalLink" Target="externalLinks/externalLink1.xml" Id="rId2" /><Relationship Type="http://schemas.openxmlformats.org/officeDocument/2006/relationships/externalLink" Target="externalLinks/externalLink15.xml" Id="rId16" /><Relationship Type="http://schemas.openxmlformats.org/officeDocument/2006/relationships/externalLink" Target="externalLinks/externalLink19.xml" Id="rId20" /><Relationship Type="http://schemas.openxmlformats.org/officeDocument/2006/relationships/externalLink" Target="externalLinks/externalLink28.xml" Id="rId29" /><Relationship Type="http://schemas.openxmlformats.org/officeDocument/2006/relationships/externalLink" Target="externalLinks/externalLink40.xml" Id="rId41" /><Relationship Type="http://schemas.openxmlformats.org/officeDocument/2006/relationships/externalLink" Target="externalLinks/externalLink53.xml" Id="rId54" /><Relationship Type="http://schemas.openxmlformats.org/officeDocument/2006/relationships/externalLink" Target="externalLinks/externalLink61.xml" Id="rId62" /><Relationship Type="http://schemas.openxmlformats.org/officeDocument/2006/relationships/worksheet" Target="worksheets/sheet1.xml" Id="rId1" /><Relationship Type="http://schemas.openxmlformats.org/officeDocument/2006/relationships/externalLink" Target="externalLinks/externalLink5.xml" Id="rId6" /><Relationship Type="http://schemas.openxmlformats.org/officeDocument/2006/relationships/externalLink" Target="externalLinks/externalLink10.xml" Id="rId11" /><Relationship Type="http://schemas.openxmlformats.org/officeDocument/2006/relationships/externalLink" Target="externalLinks/externalLink23.xml" Id="rId24" /><Relationship Type="http://schemas.openxmlformats.org/officeDocument/2006/relationships/externalLink" Target="externalLinks/externalLink31.xml" Id="rId32" /><Relationship Type="http://schemas.openxmlformats.org/officeDocument/2006/relationships/externalLink" Target="externalLinks/externalLink36.xml" Id="rId37" /><Relationship Type="http://schemas.openxmlformats.org/officeDocument/2006/relationships/externalLink" Target="externalLinks/externalLink39.xml" Id="rId40" /><Relationship Type="http://schemas.openxmlformats.org/officeDocument/2006/relationships/externalLink" Target="externalLinks/externalLink44.xml" Id="rId45" /><Relationship Type="http://schemas.openxmlformats.org/officeDocument/2006/relationships/externalLink" Target="externalLinks/externalLink52.xml" Id="rId53" /><Relationship Type="http://schemas.openxmlformats.org/officeDocument/2006/relationships/externalLink" Target="externalLinks/externalLink57.xml" Id="rId58" /><Relationship Type="http://schemas.openxmlformats.org/officeDocument/2006/relationships/calcChain" Target="calcChain.xml" Id="rId66" /><Relationship Type="http://schemas.openxmlformats.org/officeDocument/2006/relationships/externalLink" Target="externalLinks/externalLink4.xml" Id="rId5" /><Relationship Type="http://schemas.openxmlformats.org/officeDocument/2006/relationships/externalLink" Target="externalLinks/externalLink14.xml" Id="rId15" /><Relationship Type="http://schemas.openxmlformats.org/officeDocument/2006/relationships/externalLink" Target="externalLinks/externalLink22.xml" Id="rId23" /><Relationship Type="http://schemas.openxmlformats.org/officeDocument/2006/relationships/externalLink" Target="externalLinks/externalLink27.xml" Id="rId28" /><Relationship Type="http://schemas.openxmlformats.org/officeDocument/2006/relationships/externalLink" Target="externalLinks/externalLink35.xml" Id="rId36" /><Relationship Type="http://schemas.openxmlformats.org/officeDocument/2006/relationships/externalLink" Target="externalLinks/externalLink48.xml" Id="rId49" /><Relationship Type="http://schemas.openxmlformats.org/officeDocument/2006/relationships/externalLink" Target="externalLinks/externalLink56.xml" Id="rId57" /><Relationship Type="http://schemas.openxmlformats.org/officeDocument/2006/relationships/externalLink" Target="externalLinks/externalLink60.xml" Id="rId61" /><Relationship Type="http://schemas.openxmlformats.org/officeDocument/2006/relationships/externalLink" Target="externalLinks/externalLink9.xml" Id="rId10" /><Relationship Type="http://schemas.openxmlformats.org/officeDocument/2006/relationships/externalLink" Target="externalLinks/externalLink18.xml" Id="rId19" /><Relationship Type="http://schemas.openxmlformats.org/officeDocument/2006/relationships/externalLink" Target="externalLinks/externalLink30.xml" Id="rId31" /><Relationship Type="http://schemas.openxmlformats.org/officeDocument/2006/relationships/externalLink" Target="externalLinks/externalLink43.xml" Id="rId44" /><Relationship Type="http://schemas.openxmlformats.org/officeDocument/2006/relationships/externalLink" Target="externalLinks/externalLink51.xml" Id="rId52" /><Relationship Type="http://schemas.openxmlformats.org/officeDocument/2006/relationships/externalLink" Target="externalLinks/externalLink59.xml" Id="rId60" /><Relationship Type="http://schemas.openxmlformats.org/officeDocument/2006/relationships/sharedStrings" Target="sharedStrings.xml" Id="rId65" /><Relationship Type="http://schemas.openxmlformats.org/officeDocument/2006/relationships/externalLink" Target="externalLinks/externalLink3.xml" Id="rId4" /><Relationship Type="http://schemas.openxmlformats.org/officeDocument/2006/relationships/externalLink" Target="externalLinks/externalLink8.xml" Id="rId9" /><Relationship Type="http://schemas.openxmlformats.org/officeDocument/2006/relationships/externalLink" Target="externalLinks/externalLink13.xml" Id="rId14" /><Relationship Type="http://schemas.openxmlformats.org/officeDocument/2006/relationships/externalLink" Target="externalLinks/externalLink21.xml" Id="rId22" /><Relationship Type="http://schemas.openxmlformats.org/officeDocument/2006/relationships/externalLink" Target="externalLinks/externalLink26.xml" Id="rId27" /><Relationship Type="http://schemas.openxmlformats.org/officeDocument/2006/relationships/externalLink" Target="externalLinks/externalLink29.xml" Id="rId30" /><Relationship Type="http://schemas.openxmlformats.org/officeDocument/2006/relationships/externalLink" Target="externalLinks/externalLink34.xml" Id="rId35" /><Relationship Type="http://schemas.openxmlformats.org/officeDocument/2006/relationships/externalLink" Target="externalLinks/externalLink42.xml" Id="rId43" /><Relationship Type="http://schemas.openxmlformats.org/officeDocument/2006/relationships/externalLink" Target="externalLinks/externalLink47.xml" Id="rId48" /><Relationship Type="http://schemas.openxmlformats.org/officeDocument/2006/relationships/externalLink" Target="externalLinks/externalLink55.xml" Id="rId56" /><Relationship Type="http://schemas.openxmlformats.org/officeDocument/2006/relationships/styles" Target="styles.xml" Id="rId64" /><Relationship Type="http://schemas.openxmlformats.org/officeDocument/2006/relationships/externalLink" Target="externalLinks/externalLink7.xml" Id="rId8" /><Relationship Type="http://schemas.openxmlformats.org/officeDocument/2006/relationships/externalLink" Target="externalLinks/externalLink50.xml" Id="rId51" /><Relationship Type="http://schemas.openxmlformats.org/officeDocument/2006/relationships/externalLink" Target="externalLinks/externalLink2.xml" Id="rId3" /><Relationship Type="http://schemas.openxmlformats.org/officeDocument/2006/relationships/externalLink" Target="externalLinks/externalLink11.xml" Id="rId12" /><Relationship Type="http://schemas.openxmlformats.org/officeDocument/2006/relationships/externalLink" Target="externalLinks/externalLink16.xml" Id="rId17" /><Relationship Type="http://schemas.openxmlformats.org/officeDocument/2006/relationships/externalLink" Target="externalLinks/externalLink24.xml" Id="rId25" /><Relationship Type="http://schemas.openxmlformats.org/officeDocument/2006/relationships/externalLink" Target="externalLinks/externalLink32.xml" Id="rId33" /><Relationship Type="http://schemas.openxmlformats.org/officeDocument/2006/relationships/externalLink" Target="externalLinks/externalLink37.xml" Id="rId38" /><Relationship Type="http://schemas.openxmlformats.org/officeDocument/2006/relationships/externalLink" Target="externalLinks/externalLink45.xml" Id="rId46" /><Relationship Type="http://schemas.openxmlformats.org/officeDocument/2006/relationships/externalLink" Target="externalLinks/externalLink58.xml" Id="rId59" /><Relationship Type="http://schemas.openxmlformats.org/officeDocument/2006/relationships/customXml" Target="/customXML/item.xml" Id="imanage.xml" /></Relationships>
</file>

<file path=xl/drawings/drawing1.xml><?xml version="1.0" encoding="utf-8"?>
<xdr:wsDr xmlns:xdr="http://schemas.openxmlformats.org/drawingml/2006/spreadsheetDrawing" xmlns:a="http://schemas.openxmlformats.org/drawingml/2006/main">
  <xdr:twoCellAnchor>
    <xdr:from>
      <xdr:col>15</xdr:col>
      <xdr:colOff>190500</xdr:colOff>
      <xdr:row>416</xdr:row>
      <xdr:rowOff>123263</xdr:rowOff>
    </xdr:from>
    <xdr:to>
      <xdr:col>16</xdr:col>
      <xdr:colOff>235324</xdr:colOff>
      <xdr:row>419</xdr:row>
      <xdr:rowOff>123263</xdr:rowOff>
    </xdr:to>
    <xdr:sp macro="" textlink="">
      <xdr:nvSpPr>
        <xdr:cNvPr id="3" name="TextBox 2"/>
        <xdr:cNvSpPr txBox="1"/>
      </xdr:nvSpPr>
      <xdr:spPr>
        <a:xfrm>
          <a:off x="19440525" y="68207963"/>
          <a:ext cx="1340224" cy="485775"/>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To G1-6 FN</a:t>
          </a:r>
        </a:p>
      </xdr:txBody>
    </xdr:sp>
    <xdr:clientData/>
  </xdr:twoCellAnchor>
  <xdr:twoCellAnchor>
    <xdr:from>
      <xdr:col>15</xdr:col>
      <xdr:colOff>0</xdr:colOff>
      <xdr:row>430</xdr:row>
      <xdr:rowOff>0</xdr:rowOff>
    </xdr:from>
    <xdr:to>
      <xdr:col>16</xdr:col>
      <xdr:colOff>44824</xdr:colOff>
      <xdr:row>433</xdr:row>
      <xdr:rowOff>0</xdr:rowOff>
    </xdr:to>
    <xdr:sp macro="" textlink="">
      <xdr:nvSpPr>
        <xdr:cNvPr id="4" name="TextBox 3"/>
        <xdr:cNvSpPr txBox="1"/>
      </xdr:nvSpPr>
      <xdr:spPr>
        <a:xfrm>
          <a:off x="19250025" y="70351650"/>
          <a:ext cx="1340224" cy="485775"/>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To G1-8 FN</a:t>
          </a:r>
        </a:p>
      </xdr:txBody>
    </xdr:sp>
    <xdr:clientData/>
  </xdr:twoCellAnchor>
  <xdr:twoCellAnchor>
    <xdr:from>
      <xdr:col>17</xdr:col>
      <xdr:colOff>176893</xdr:colOff>
      <xdr:row>458</xdr:row>
      <xdr:rowOff>54428</xdr:rowOff>
    </xdr:from>
    <xdr:to>
      <xdr:col>19</xdr:col>
      <xdr:colOff>876461</xdr:colOff>
      <xdr:row>460</xdr:row>
      <xdr:rowOff>72839</xdr:rowOff>
    </xdr:to>
    <xdr:sp macro="" textlink="">
      <xdr:nvSpPr>
        <xdr:cNvPr id="6" name="TextBox 5"/>
        <xdr:cNvSpPr txBox="1"/>
      </xdr:nvSpPr>
      <xdr:spPr>
        <a:xfrm>
          <a:off x="21855793" y="74939978"/>
          <a:ext cx="1509193" cy="342261"/>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To G1-5 FN</a:t>
          </a:r>
        </a:p>
      </xdr:txBody>
    </xdr:sp>
    <xdr:clientData/>
  </xdr:twoCellAnchor>
  <xdr:twoCellAnchor>
    <xdr:from>
      <xdr:col>18</xdr:col>
      <xdr:colOff>29935</xdr:colOff>
      <xdr:row>463</xdr:row>
      <xdr:rowOff>43543</xdr:rowOff>
    </xdr:from>
    <xdr:to>
      <xdr:col>19</xdr:col>
      <xdr:colOff>988039</xdr:colOff>
      <xdr:row>465</xdr:row>
      <xdr:rowOff>61953</xdr:rowOff>
    </xdr:to>
    <xdr:sp macro="" textlink="">
      <xdr:nvSpPr>
        <xdr:cNvPr id="7" name="TextBox 6"/>
        <xdr:cNvSpPr txBox="1"/>
      </xdr:nvSpPr>
      <xdr:spPr>
        <a:xfrm>
          <a:off x="21966010" y="75738718"/>
          <a:ext cx="1510554" cy="342260"/>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To G1-7 FN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urtis_young.CPK\AppData\Local\Microsoft\Windows\Temporary%20Internet%20Files\Content.Outlook\4BJ31546\Cash%20Projections\Cash%20Projection%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KAMAL\GIBRALTA\COMPLET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M&amp;AHEALT\PROJECTS\CAREMATR\HIST2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PNY01\User\DATA\EXCEL\Fenway%20Partners\2001%20Annual%20Report\Fund%20Valuation%20031902%20v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mard\yubarb\blizzard\model\model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PNY01\User\Documents%20and%20Settings\scharnow\Local%20Settings\Temporary%20Internet%20Files\OLK6\2003_FenwayLetterCharts%20Consolidated%20Budget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Documents%20and%20Settings\Blake\Desktop\Old%20Models\H&amp;F%20One%20Pagers\Wingtip%20Model%206_1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Documents%20and%20Settings\lnazareth\Local%20Settings\Temp\Weighted%20Average%20Cost%20of%20Capital%202006%20Q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psfps01\P_Drive\Accounting\Plant%20-%20Capital\2001%20Budget\Sharpgas%20Budget%20Summary\Revised%202001%20SHG%20Cap%20Summar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L:\mard\Yuwono\Musketeer\mini_merger_10179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KAMAL\GIBRALTA\DCFYN2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rjcamfield\My%20Documents\FPU\Template_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data\Projects\Blockbuster\Blockbuster%20Overview_12_0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Documents%20and%20Settings\Blake\Desktop\Old%20Models\LBO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PNY01\User\DATA\EXCEL\GregSmith\Dead%20deals\OMC\OMC%20model1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COMPANY\HELMET\SENSHELM.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L:\mard\DermanC\Snug\models\Recap\snugrecap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Thomas%20Mo\Regal\Model\Deals\Corillian\Equity\krugcomps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TEMP\Rolex-Timex.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data\Projects\Takefuji\Takefuji_Jan2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M:\Documents%20and%20Settings\Blake\Desktop\Old%20Models\SandLB020-CashTaxes-10YEAR-MAN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Departments%20&amp;%20Divisions/Florida%20Regulatory/Gross%20Margin%20Forecast/2015/Gas/Gas%20Gross%20Margin%20Forecast%20-%2006-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y%20Documents\TPG\LBO\Bally\BFT%20Forecast%20Mode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L:\mard\Kleinman\Catalyst\Valuation%20Matrix\ValMatrix.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Documents%20and%20Settings\jennifer_starr\Local%20Settings\Temporary%20Internet%20Files\OLK36\FORECAST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Departments%20&amp;%20Divisions/Florida%20Regulatory/Gross%20Margin%20Budget/2016/FINAL%202016%20Electric%20Margin%20Budget.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E:\data\AMS\Model\Snickers%20Model%2011-1-04%20v1%20-%20Post%20IC%20-%20Bank%20Model%20v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data\Projects\Texas%20Genco\Tx%20Genco%20model%20v12_SP.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M:\My%20Documents\TPG\Telecom\Convergent\Models\denver_model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CRAIG\MATH\MODEL\MATH1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wpsfps01\P_Drive\2006%20ESN%20Rate%20Case%20Files\Data%20Requests%20%20Staff-ES-COS-1\To%20Sergio%20re-amended%20sched-data%20request%20responses\Amended%20St%20H-3%20(1)%20-%20attachment%20to%20COS1-74%20-%20all%20tab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L:\mard\Colby\Snug\Model\Linens329.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M:\Ari\Extendicare\RECAP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Thomas%20Mo\Regal\Model\_Files\Deals\Regal\Comps\Regal%20Equity%20Comps%20(v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L:\mard\Colby\Tool%20Box\Model\mixer827.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G:\HEALTH\M&amp;AHEALT\PROJECTS\FOUNDATI\Pitch\IPONE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M:\TEMP\budis112700quarterly.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L:\mard\yubarb\blizzard\model\model3.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E:\Documents%20and%20Settings\nmaini\Local%20Settings\Temp\Outlook\Regal%20DivRecap%20Model%20v173alt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M:\Comps\3q99\cro%203Q99%20being%20updated.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wpsfps01\P_Drive\Documents%20and%20Settings\epearson\Local%20Settings\Temporary%20Internet%20Files\OLK134\Return%20Calcs\ESN%20ROR%2012-08%20-%20prorated%20plant%20bal.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A:\TEMP\Timex-Rolex%20Merger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wpsfps01\p_drive\Departments%20&amp;%20Divisions\Florida%20Regulatory\Gross%20Margin%20Budget\2018\Electric%20Gross%20Margin%20Forecast%20-%204+8%20Tie%20Out.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G:\M&amp;AHEALT\PROJECTS\CAREMATR\HIST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psfps01\P_Drive\Accounting\Plant%20-%20Capital\2002%20Budget\ESNG\2002%20ESNG%20Capital%20Summary.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TEMP\New%20Pooling%20Analysis%20Two.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E:\Thomas%20Mo\Regal\Model\_Files\Deals\Regal\United%20Artists\Valuation%20Analysis%20v3.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H:\My%20Documents\TPG\LBO\Bally\BFT%20Forecast%20Mode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M:\Documents%20and%20Settings\scott\Local%20Settings\Temporary%20Internet%20Files\OLK31\RHT\RHT_Overview6_27.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L:\mard\Colby\Apex\Model\Comb417.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wpsfps01\P_Drive\Accounting\Plant%20-%20Capital\2001%20Project%20Accounting\November\2001%20Project%20Accounting%20-%20November.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L:\mard\Damast\Templates\Fendi.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G:\HEALTH\COMPANY\HELMET\TPG12.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M:\DEPT\SalesReport\2000%20Sales%20Report\Blackbaud%20Sales%20Report%202000.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M:\DEPT\SalesReport\ContractSales9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ata\Project%20Plum\PLUM%20Analysis\HF%20Model\Project%20Engine%20H&amp;F%20Model4.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Adam02\DATA\FFA\September%202009%20Forecast\PGG%20Consolidated%20Analyses\Division%20Presentations\BWCC%20CY09-3%20General%20Corp%20Template%20(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4.%20FPUC%20GAS%20ROR%20December%2031,%2020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Documents%20and%20Settings\njnichols\Local%20Settings\Temporary%20Internet%20Files\Content.Outlook\F56EJI00\5%20Year%20Plan%2009-13%20v5.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Strategic%20Plan\2012\B&amp;W%20Acquisition%20Valuation%20Model%2018Jun2011%20-%2010%20Year%20View.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mard\Colby\Apex\Apex%202000\Model\Comb2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ORMA BUDGET"/>
      <sheetName val="Updates"/>
      <sheetName val="Assumptions "/>
      <sheetName val="Assumptions"/>
      <sheetName val="Reconciliation"/>
      <sheetName val="Capital - Historical"/>
      <sheetName val="Balance Sheet "/>
      <sheetName val="CASH 2002"/>
      <sheetName val="BOD Summary"/>
      <sheetName val="BOD Summary (2)"/>
      <sheetName val="FPU PV Tax effected (2)"/>
      <sheetName val="BOD Summary (5)"/>
      <sheetName val="5 YR CASH"/>
      <sheetName val="CASH 2003"/>
      <sheetName val="CASH 2004"/>
      <sheetName val="CASH 2005"/>
      <sheetName val="CASH 2006"/>
      <sheetName val="CASH 2007"/>
      <sheetName val="CASH 2008"/>
      <sheetName val="CASH 2009"/>
      <sheetName val="$10M LT DEBT"/>
      <sheetName val="$5.5M LT DEBT "/>
      <sheetName val="$8M LT DEBT"/>
      <sheetName val=" Pension Contributions"/>
      <sheetName val="Environ Exp Rev"/>
      <sheetName val="Env Exp OLD"/>
      <sheetName val="Environmental Exp (2)"/>
      <sheetName val="Environmental Exp (3)"/>
      <sheetName val="Dividends"/>
      <sheetName val="Equity Offering"/>
      <sheetName val="BUDGET CASH 2002"/>
      <sheetName val="CASH 2001"/>
      <sheetName val="TAX PAYMENTS &amp; FOR 2006"/>
      <sheetName val="Income Tax"/>
      <sheetName val="Income Tax - Old"/>
      <sheetName val="2004-2008 CASH PROJ"/>
      <sheetName val="Def Tax Bonus Depn"/>
      <sheetName val="TOTI"/>
      <sheetName val="Def Tax Bonus Depn - Original"/>
      <sheetName val="Property Tax"/>
      <sheetName val="SF Op Center"/>
      <sheetName val="Tax 2006"/>
      <sheetName val="Actual Tax 2005"/>
      <sheetName val="Construction 2006 Actual"/>
      <sheetName val="Construction 2005 Actual"/>
      <sheetName val="Construction "/>
      <sheetName val="Construction  (2)"/>
      <sheetName val="Construction Summary  2006"/>
      <sheetName val="Construction 2006 Detail"/>
      <sheetName val="Construction 2007 Actual"/>
      <sheetName val="Construction Final Budget 2007"/>
      <sheetName val="Construction 2005 (4)"/>
      <sheetName val="Construction 2005"/>
      <sheetName val="CAPEX 2002-2004"/>
      <sheetName val="Construction 2005 (3)"/>
      <sheetName val="Construction 2005 (2)"/>
      <sheetName val="Construction 2004"/>
      <sheetName val="Construction 2003"/>
      <sheetName val="CONSTRUCTION 2002"/>
      <sheetName val="Budget 2004 Orginal Summary "/>
      <sheetName val="Construction 2004 Actual"/>
      <sheetName val="Budget 2004 Summary"/>
      <sheetName val="Electric Rate Case Rulings"/>
      <sheetName val="Op Rev &amp; Exp 2005"/>
      <sheetName val="Op Rev &amp; Exp 2005 Original"/>
      <sheetName val="Cust Dep Int 2003"/>
      <sheetName val="CAPEX 2003 Revised Budget"/>
      <sheetName val="CAPEX Actual Aug YTD"/>
      <sheetName val="CAPEX 2004-Revised"/>
      <sheetName val="CAPEX Summary"/>
      <sheetName val="CAPEX 2003 Original"/>
      <sheetName val="CAPEX 2003 Actual&amp;Budgeted"/>
      <sheetName val="CAPEX 2004-Prelim Budget"/>
      <sheetName val="CAP EX"/>
      <sheetName val="TOTI (ACTUAL)"/>
      <sheetName val="consbud"/>
      <sheetName val="input"/>
      <sheetName val="ITBUD"/>
      <sheetName val="upload"/>
      <sheetName val="Environ Exp Old (2)"/>
      <sheetName val="ADDITIONS &gt; 10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 I By Time"/>
      <sheetName val="Fund II By Time"/>
      <sheetName val="Fund I Capital Exposed"/>
      <sheetName val="Total Capital Allocation"/>
      <sheetName val="Ownership"/>
      <sheetName val="New Investment Activity"/>
      <sheetName val="Investments By Year"/>
      <sheetName val="Summary History"/>
      <sheetName val="Technology Investments"/>
      <sheetName val="Summary Financials"/>
      <sheetName val="Investment History"/>
      <sheetName val="Fenway Holdings Backup"/>
    </sheetNames>
    <sheetDataSet>
      <sheetData sheetId="0" refreshError="1"/>
      <sheetData sheetId="1" refreshError="1"/>
      <sheetData sheetId="2"/>
      <sheetData sheetId="3"/>
      <sheetData sheetId="4"/>
      <sheetData sheetId="5"/>
      <sheetData sheetId="6"/>
      <sheetData sheetId="7" refreshError="1">
        <row r="2">
          <cell r="C2">
            <v>37256</v>
          </cell>
        </row>
        <row r="3">
          <cell r="C3">
            <v>37256</v>
          </cell>
        </row>
      </sheetData>
      <sheetData sheetId="8"/>
      <sheetData sheetId="9"/>
      <sheetData sheetId="10"/>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rol"/>
      <sheetName val="__FDSCACHE__"/>
      <sheetName val="Inputs"/>
      <sheetName val="cases"/>
      <sheetName val="statements"/>
      <sheetName val="DCF Inputs"/>
      <sheetName val="DCF Matrix"/>
      <sheetName val="Val_sum"/>
      <sheetName val="Val_sum (2)"/>
      <sheetName val="Trad_m"/>
      <sheetName val="LBO_statements "/>
      <sheetName val="LBO_bal_rec"/>
      <sheetName val="LBO_summary"/>
      <sheetName val="Snow_recap"/>
      <sheetName val="sens_all"/>
      <sheetName val="sens_all2"/>
      <sheetName val="sens_all3"/>
      <sheetName val="FL"/>
      <sheetName val="FL (2)"/>
      <sheetName val="all_recap"/>
    </sheetNames>
    <sheetDataSet>
      <sheetData sheetId="0" refreshError="1">
        <row r="16">
          <cell r="B16">
            <v>2</v>
          </cell>
        </row>
      </sheetData>
      <sheetData sheetId="1"/>
      <sheetData sheetId="2" refreshError="1">
        <row r="2">
          <cell r="B2">
            <v>36357</v>
          </cell>
        </row>
      </sheetData>
      <sheetData sheetId="3"/>
      <sheetData sheetId="4"/>
      <sheetData sheetId="5"/>
      <sheetData sheetId="6"/>
      <sheetData sheetId="7"/>
      <sheetData sheetId="8"/>
      <sheetData sheetId="9"/>
      <sheetData sheetId="10"/>
      <sheetData sheetId="11"/>
      <sheetData sheetId="12"/>
      <sheetData sheetId="13" refreshError="1">
        <row r="9">
          <cell r="R9">
            <v>65</v>
          </cell>
        </row>
      </sheetData>
      <sheetData sheetId="14"/>
      <sheetData sheetId="15"/>
      <sheetData sheetId="16"/>
      <sheetData sheetId="17"/>
      <sheetData sheetId="18"/>
      <sheetData sheetId="1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op adjust PY"/>
      <sheetName val="Earn stmt-Qtr."/>
      <sheetName val="Earn stmt-YTD"/>
      <sheetName val="Earn stmt-Mo."/>
      <sheetName val="Sales Deductions"/>
      <sheetName val="Sales deduc formatted"/>
      <sheetName val="GM"/>
      <sheetName val="Unit AUSP"/>
      <sheetName val="Sales &amp; Margin by Prod"/>
      <sheetName val="Total SG&amp;A"/>
      <sheetName val="Adjusted EBITDA"/>
      <sheetName val="Breakeven"/>
      <sheetName val="Free Cash Flow"/>
      <sheetName val="Depr &amp; Amort"/>
      <sheetName val="Curr Mo - fcst"/>
      <sheetName val="Earn - fcst Q3"/>
      <sheetName val="Earn - fcst TY"/>
      <sheetName val="Qtr by Qtr1"/>
      <sheetName val="Qtr by Qtr"/>
      <sheetName val="AppendixA"/>
      <sheetName val="Earn Q2 2002"/>
      <sheetName val="BS w-scusa"/>
      <sheetName val="Balance Sheet (Post consolid)"/>
      <sheetName val="Sheet1"/>
      <sheetName val="Appendix D"/>
      <sheetName val="warranty % "/>
      <sheetName val="Appendix E"/>
      <sheetName val="Appendix F"/>
      <sheetName val="COGS Breakout"/>
      <sheetName val="Other COGS"/>
      <sheetName val="Var SG&amp;A"/>
      <sheetName val="Fixed SG&amp;A"/>
      <sheetName val="Other SG&amp;A"/>
      <sheetName val="EBITDA REC"/>
      <sheetName val="Data"/>
      <sheetName val="Data2"/>
      <sheetName val="Bank Adj Ebitda"/>
      <sheetName val="int exp and sales rep comp"/>
      <sheetName val="Dropdowns"/>
      <sheetName val="Macro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refreshError="1"/>
      <sheetData sheetId="33" refreshError="1"/>
      <sheetData sheetId="34">
        <row r="1">
          <cell r="C1" t="str">
            <v>Consolidated Simmons Company</v>
          </cell>
          <cell r="F1" t="str">
            <v>All Cost Centers</v>
          </cell>
        </row>
        <row r="2">
          <cell r="B2" t="str">
            <v>Dec YTD</v>
          </cell>
          <cell r="C2" t="str">
            <v>Dec YTD</v>
          </cell>
          <cell r="D2" t="str">
            <v>Dec YTD</v>
          </cell>
          <cell r="E2" t="str">
            <v>Dec YTD</v>
          </cell>
          <cell r="F2" t="str">
            <v>Dec YTD</v>
          </cell>
          <cell r="G2" t="str">
            <v>Dec YTD</v>
          </cell>
          <cell r="H2" t="str">
            <v>Dec YTD</v>
          </cell>
          <cell r="I2" t="str">
            <v>Dec YTD</v>
          </cell>
          <cell r="J2" t="str">
            <v>Dec YTD</v>
          </cell>
          <cell r="K2" t="str">
            <v>Dec YTD</v>
          </cell>
          <cell r="L2" t="str">
            <v>Dec YTD</v>
          </cell>
          <cell r="M2" t="str">
            <v>Dec YTD</v>
          </cell>
          <cell r="N2" t="str">
            <v>Dec YTD</v>
          </cell>
          <cell r="O2" t="str">
            <v>Dec YTD</v>
          </cell>
          <cell r="P2" t="str">
            <v>Dec YTD</v>
          </cell>
          <cell r="Q2" t="str">
            <v>Dec YTD</v>
          </cell>
          <cell r="R2" t="str">
            <v>Dec YTD</v>
          </cell>
          <cell r="S2" t="str">
            <v>Dec YTD</v>
          </cell>
          <cell r="T2" t="str">
            <v>Dec YTD</v>
          </cell>
          <cell r="U2" t="str">
            <v>Dec YTD</v>
          </cell>
          <cell r="W2" t="str">
            <v>January</v>
          </cell>
          <cell r="X2" t="str">
            <v>January</v>
          </cell>
          <cell r="Y2" t="str">
            <v>January</v>
          </cell>
          <cell r="Z2" t="str">
            <v>January</v>
          </cell>
          <cell r="AA2" t="str">
            <v>January</v>
          </cell>
          <cell r="AB2" t="str">
            <v>January</v>
          </cell>
          <cell r="AC2" t="str">
            <v>January</v>
          </cell>
          <cell r="AD2" t="str">
            <v>January</v>
          </cell>
          <cell r="AE2" t="str">
            <v>January</v>
          </cell>
          <cell r="AF2" t="str">
            <v>January</v>
          </cell>
          <cell r="AG2" t="str">
            <v>January</v>
          </cell>
          <cell r="AH2" t="str">
            <v>January</v>
          </cell>
          <cell r="AI2" t="str">
            <v>January</v>
          </cell>
          <cell r="AJ2" t="str">
            <v>January</v>
          </cell>
          <cell r="AK2" t="str">
            <v>January</v>
          </cell>
          <cell r="AL2" t="str">
            <v>January</v>
          </cell>
          <cell r="AN2" t="str">
            <v>Dec YTD</v>
          </cell>
          <cell r="AO2" t="str">
            <v>Dec YTD</v>
          </cell>
          <cell r="AP2" t="str">
            <v>Dec YTD</v>
          </cell>
          <cell r="AQ2" t="str">
            <v>Dec YTD</v>
          </cell>
          <cell r="AR2" t="str">
            <v>Dec YTD</v>
          </cell>
          <cell r="AS2" t="str">
            <v>Dec YTD</v>
          </cell>
          <cell r="AT2" t="str">
            <v>Dec YTD</v>
          </cell>
          <cell r="AU2" t="str">
            <v>Dec YTD</v>
          </cell>
          <cell r="AV2" t="str">
            <v>Dec YTD</v>
          </cell>
          <cell r="AX2" t="str">
            <v>Fiscal Year</v>
          </cell>
          <cell r="AY2" t="str">
            <v>Fiscal Year</v>
          </cell>
          <cell r="AZ2" t="str">
            <v>Fiscal Year</v>
          </cell>
          <cell r="BA2" t="str">
            <v>Fiscal Year</v>
          </cell>
          <cell r="BB2" t="str">
            <v>Fiscal Year</v>
          </cell>
          <cell r="BC2" t="str">
            <v>Fiscal Year</v>
          </cell>
          <cell r="BD2" t="str">
            <v>Fiscal Year</v>
          </cell>
          <cell r="BE2" t="str">
            <v>Fiscal Year</v>
          </cell>
          <cell r="BF2" t="str">
            <v>Fiscal Year</v>
          </cell>
          <cell r="BG2" t="str">
            <v>Fiscal Year</v>
          </cell>
          <cell r="BI2" t="str">
            <v>Apr YTD</v>
          </cell>
          <cell r="BJ2" t="str">
            <v>Apr YTD</v>
          </cell>
          <cell r="BK2" t="str">
            <v>Apr YTD</v>
          </cell>
          <cell r="BL2" t="str">
            <v>Apr YTD</v>
          </cell>
          <cell r="BM2" t="str">
            <v>Apr YTD</v>
          </cell>
          <cell r="BN2" t="str">
            <v>Apr YTD</v>
          </cell>
          <cell r="BO2" t="str">
            <v>Apr YTD</v>
          </cell>
          <cell r="BP2" t="str">
            <v>Apr YTD</v>
          </cell>
          <cell r="BQ2" t="str">
            <v>Apr YTD</v>
          </cell>
          <cell r="BR2" t="str">
            <v>Apr YTD</v>
          </cell>
          <cell r="BS2" t="str">
            <v>Apr YTD</v>
          </cell>
          <cell r="BT2" t="str">
            <v>Apr YTD</v>
          </cell>
          <cell r="BU2" t="str">
            <v>Apr YTD</v>
          </cell>
          <cell r="BW2" t="str">
            <v>Quarter 2</v>
          </cell>
          <cell r="BX2" t="str">
            <v>Quarter 2</v>
          </cell>
          <cell r="BY2" t="str">
            <v>Quarter 2</v>
          </cell>
          <cell r="BZ2" t="str">
            <v>Quarter 2</v>
          </cell>
          <cell r="CA2" t="str">
            <v>Quarter 2</v>
          </cell>
          <cell r="CB2" t="str">
            <v>Quarter 2</v>
          </cell>
          <cell r="CC2" t="str">
            <v>Quarter 2</v>
          </cell>
          <cell r="CD2" t="str">
            <v>Quarter 2</v>
          </cell>
          <cell r="CE2" t="str">
            <v>Quarter 2</v>
          </cell>
          <cell r="CF2" t="str">
            <v>Quarter 2</v>
          </cell>
          <cell r="CG2" t="str">
            <v>Quarter 2</v>
          </cell>
          <cell r="CH2" t="str">
            <v>Quarter 2</v>
          </cell>
          <cell r="CI2" t="str">
            <v>Quarter 2</v>
          </cell>
          <cell r="CK2" t="str">
            <v>Quarter 1</v>
          </cell>
          <cell r="CL2" t="str">
            <v>Quarter 1</v>
          </cell>
          <cell r="CM2" t="str">
            <v>Quarter 1</v>
          </cell>
          <cell r="CN2" t="str">
            <v>Quarter 1</v>
          </cell>
          <cell r="CO2" t="str">
            <v>Quarter 1</v>
          </cell>
          <cell r="CP2" t="str">
            <v>Quarter 1</v>
          </cell>
          <cell r="CQ2" t="str">
            <v>Quarter 1</v>
          </cell>
          <cell r="CR2" t="str">
            <v>Quarter 1</v>
          </cell>
          <cell r="CS2" t="str">
            <v>Quarter 1</v>
          </cell>
          <cell r="CT2" t="str">
            <v>Quarter 1</v>
          </cell>
          <cell r="CU2" t="str">
            <v>Quarter 1</v>
          </cell>
          <cell r="CV2" t="str">
            <v>Quarter 1</v>
          </cell>
          <cell r="CW2" t="str">
            <v>Quarter 1</v>
          </cell>
          <cell r="CY2" t="str">
            <v>Quarter 2</v>
          </cell>
          <cell r="CZ2" t="str">
            <v>Quarter 2</v>
          </cell>
          <cell r="DA2" t="str">
            <v>Quarter 2</v>
          </cell>
          <cell r="DC2" t="str">
            <v>Quarter 1</v>
          </cell>
          <cell r="DD2" t="str">
            <v>Quarter 1</v>
          </cell>
          <cell r="DE2" t="str">
            <v>Quarter 1</v>
          </cell>
          <cell r="DG2" t="str">
            <v>Quarter 2</v>
          </cell>
          <cell r="DH2" t="str">
            <v>Quarter 2</v>
          </cell>
          <cell r="DI2" t="str">
            <v>Quarter 2</v>
          </cell>
          <cell r="DJ2" t="str">
            <v>Quarter 2</v>
          </cell>
          <cell r="DK2" t="str">
            <v>Quarter 2</v>
          </cell>
          <cell r="DL2" t="str">
            <v>Quarter 2</v>
          </cell>
          <cell r="DN2" t="str">
            <v>Quarter 3</v>
          </cell>
          <cell r="DO2" t="str">
            <v>Quarter 3</v>
          </cell>
          <cell r="DP2" t="str">
            <v>Quarter 3</v>
          </cell>
          <cell r="DQ2" t="str">
            <v>Quarter 3</v>
          </cell>
          <cell r="DR2" t="str">
            <v>Quarter 3</v>
          </cell>
          <cell r="DS2" t="str">
            <v>Quarter 3</v>
          </cell>
          <cell r="DT2" t="str">
            <v>Quarter 3</v>
          </cell>
          <cell r="DU2" t="str">
            <v>Quarter 3</v>
          </cell>
          <cell r="DV2" t="str">
            <v>Quarter 3</v>
          </cell>
          <cell r="DW2" t="str">
            <v>Quarter 3</v>
          </cell>
          <cell r="DX2" t="str">
            <v>Quarter 3</v>
          </cell>
          <cell r="DY2" t="str">
            <v>Quarter 3</v>
          </cell>
        </row>
        <row r="3">
          <cell r="B3" t="str">
            <v>Fixed</v>
          </cell>
          <cell r="C3" t="str">
            <v>Fixed</v>
          </cell>
          <cell r="D3" t="str">
            <v>Fixed</v>
          </cell>
          <cell r="E3" t="str">
            <v>Fixed</v>
          </cell>
          <cell r="F3" t="str">
            <v>Fixed</v>
          </cell>
          <cell r="G3" t="str">
            <v>Variable</v>
          </cell>
          <cell r="H3" t="str">
            <v>Variable</v>
          </cell>
          <cell r="I3" t="str">
            <v>Variable</v>
          </cell>
          <cell r="J3" t="str">
            <v>Variable</v>
          </cell>
          <cell r="K3" t="str">
            <v>Variable</v>
          </cell>
          <cell r="L3" t="str">
            <v>Revenue</v>
          </cell>
          <cell r="M3" t="str">
            <v>Revenue</v>
          </cell>
          <cell r="N3" t="str">
            <v>Revenue</v>
          </cell>
          <cell r="O3" t="str">
            <v>Revenue</v>
          </cell>
          <cell r="P3" t="str">
            <v>Revenue</v>
          </cell>
          <cell r="Q3" t="str">
            <v>Other AT</v>
          </cell>
          <cell r="R3" t="str">
            <v>Other AT</v>
          </cell>
          <cell r="S3" t="str">
            <v>Other AT</v>
          </cell>
          <cell r="T3" t="str">
            <v>Other AT</v>
          </cell>
          <cell r="U3" t="str">
            <v>Other AT</v>
          </cell>
          <cell r="W3" t="str">
            <v>Fixed</v>
          </cell>
          <cell r="X3" t="str">
            <v>Fixed</v>
          </cell>
          <cell r="Y3" t="str">
            <v>Fixed</v>
          </cell>
          <cell r="Z3" t="str">
            <v>Fixed</v>
          </cell>
          <cell r="AA3" t="str">
            <v>Variable</v>
          </cell>
          <cell r="AB3" t="str">
            <v>Variable</v>
          </cell>
          <cell r="AC3" t="str">
            <v>Variable</v>
          </cell>
          <cell r="AD3" t="str">
            <v>Variable</v>
          </cell>
          <cell r="AE3" t="str">
            <v>Revenue</v>
          </cell>
          <cell r="AF3" t="str">
            <v>Revenue</v>
          </cell>
          <cell r="AG3" t="str">
            <v>Revenue</v>
          </cell>
          <cell r="AH3" t="str">
            <v>Revenue</v>
          </cell>
          <cell r="AI3" t="str">
            <v>Other AT</v>
          </cell>
          <cell r="AJ3" t="str">
            <v>Other AT</v>
          </cell>
          <cell r="AK3" t="str">
            <v>Other AT</v>
          </cell>
          <cell r="AL3" t="str">
            <v>Other AT</v>
          </cell>
          <cell r="AN3" t="str">
            <v>Fixed</v>
          </cell>
          <cell r="AO3" t="str">
            <v>Fixed</v>
          </cell>
          <cell r="AP3" t="str">
            <v>Fixed</v>
          </cell>
          <cell r="AQ3" t="str">
            <v>Variable</v>
          </cell>
          <cell r="AR3" t="str">
            <v>Variable</v>
          </cell>
          <cell r="AS3" t="str">
            <v>Variable</v>
          </cell>
          <cell r="AT3" t="str">
            <v>Other AT</v>
          </cell>
          <cell r="AU3" t="str">
            <v>Other AT</v>
          </cell>
          <cell r="AV3" t="str">
            <v>Other AT</v>
          </cell>
          <cell r="AX3" t="str">
            <v>Fixed</v>
          </cell>
          <cell r="AY3" t="str">
            <v>Variable</v>
          </cell>
          <cell r="AZ3" t="str">
            <v>Other AT</v>
          </cell>
          <cell r="BA3" t="str">
            <v>Fixed</v>
          </cell>
          <cell r="BB3" t="str">
            <v>Variable</v>
          </cell>
          <cell r="BC3" t="str">
            <v>Other AT</v>
          </cell>
          <cell r="BD3" t="str">
            <v>Fixed</v>
          </cell>
          <cell r="BE3" t="str">
            <v>Variable</v>
          </cell>
          <cell r="BF3" t="str">
            <v>Other AT</v>
          </cell>
          <cell r="BG3" t="str">
            <v>Other AT</v>
          </cell>
          <cell r="BI3" t="str">
            <v>Fixed</v>
          </cell>
          <cell r="BJ3" t="str">
            <v>Variable</v>
          </cell>
          <cell r="BK3" t="str">
            <v>Other AT</v>
          </cell>
          <cell r="BL3" t="str">
            <v>Fixed</v>
          </cell>
          <cell r="BM3" t="str">
            <v>Variable</v>
          </cell>
          <cell r="BN3" t="str">
            <v>Other AT</v>
          </cell>
          <cell r="BO3" t="str">
            <v>Fixed</v>
          </cell>
          <cell r="BP3" t="str">
            <v>Variable</v>
          </cell>
          <cell r="BQ3" t="str">
            <v>Other AT</v>
          </cell>
          <cell r="BR3" t="str">
            <v>Other AT</v>
          </cell>
          <cell r="BS3" t="str">
            <v>Fixed</v>
          </cell>
          <cell r="BT3" t="str">
            <v>Variable</v>
          </cell>
          <cell r="BU3" t="str">
            <v>Other AT</v>
          </cell>
          <cell r="BW3" t="str">
            <v>Fixed</v>
          </cell>
          <cell r="BX3" t="str">
            <v>Variable</v>
          </cell>
          <cell r="BY3" t="str">
            <v>Other AT</v>
          </cell>
          <cell r="BZ3" t="str">
            <v>Fixed</v>
          </cell>
          <cell r="CA3" t="str">
            <v>Variable</v>
          </cell>
          <cell r="CB3" t="str">
            <v>Other AT</v>
          </cell>
          <cell r="CC3" t="str">
            <v>Fixed</v>
          </cell>
          <cell r="CD3" t="str">
            <v>Variable</v>
          </cell>
          <cell r="CE3" t="str">
            <v>Other AT</v>
          </cell>
          <cell r="CF3" t="str">
            <v>Other AT</v>
          </cell>
          <cell r="CG3" t="str">
            <v>Fixed</v>
          </cell>
          <cell r="CH3" t="str">
            <v>Variable</v>
          </cell>
          <cell r="CI3" t="str">
            <v>Other AT</v>
          </cell>
          <cell r="CK3" t="str">
            <v>Fixed</v>
          </cell>
          <cell r="CL3" t="str">
            <v>Variable</v>
          </cell>
          <cell r="CM3" t="str">
            <v>Other AT</v>
          </cell>
          <cell r="CN3" t="str">
            <v>Fixed</v>
          </cell>
          <cell r="CO3" t="str">
            <v>Variable</v>
          </cell>
          <cell r="CP3" t="str">
            <v>Other AT</v>
          </cell>
          <cell r="CQ3" t="str">
            <v>Fixed</v>
          </cell>
          <cell r="CR3" t="str">
            <v>Variable</v>
          </cell>
          <cell r="CS3" t="str">
            <v>Other AT</v>
          </cell>
          <cell r="CT3" t="str">
            <v>Other AT</v>
          </cell>
          <cell r="CU3" t="str">
            <v>Fixed</v>
          </cell>
          <cell r="CV3" t="str">
            <v>Variable</v>
          </cell>
          <cell r="CW3" t="str">
            <v>Other AT</v>
          </cell>
          <cell r="CY3" t="str">
            <v>Fixed</v>
          </cell>
          <cell r="CZ3" t="str">
            <v>Variable</v>
          </cell>
          <cell r="DA3" t="str">
            <v>Other AT</v>
          </cell>
          <cell r="DC3" t="str">
            <v>Fixed</v>
          </cell>
          <cell r="DD3" t="str">
            <v>Variable</v>
          </cell>
          <cell r="DE3" t="str">
            <v>Other AT</v>
          </cell>
          <cell r="DG3" t="str">
            <v>Fixed</v>
          </cell>
          <cell r="DH3" t="str">
            <v>Variable</v>
          </cell>
          <cell r="DI3" t="str">
            <v>Other AT</v>
          </cell>
          <cell r="DJ3" t="str">
            <v>Fixed</v>
          </cell>
          <cell r="DK3" t="str">
            <v>Variable</v>
          </cell>
          <cell r="DL3" t="str">
            <v>Other AT</v>
          </cell>
          <cell r="DN3" t="str">
            <v>Fixed</v>
          </cell>
          <cell r="DO3" t="str">
            <v>Variable</v>
          </cell>
          <cell r="DP3" t="str">
            <v>Other AT</v>
          </cell>
          <cell r="DQ3" t="str">
            <v>Fixed</v>
          </cell>
          <cell r="DR3" t="str">
            <v>Variable</v>
          </cell>
          <cell r="DS3" t="str">
            <v>Other AT</v>
          </cell>
          <cell r="DT3" t="str">
            <v>Fixed</v>
          </cell>
          <cell r="DU3" t="str">
            <v>Variable</v>
          </cell>
          <cell r="DV3" t="str">
            <v>Other AT</v>
          </cell>
          <cell r="DW3" t="str">
            <v>Fixed</v>
          </cell>
          <cell r="DX3" t="str">
            <v>Variable</v>
          </cell>
          <cell r="DY3" t="str">
            <v>Other AT</v>
          </cell>
        </row>
        <row r="4">
          <cell r="B4" t="str">
            <v>CYAct</v>
          </cell>
          <cell r="C4" t="str">
            <v>PYAct</v>
          </cell>
          <cell r="D4" t="str">
            <v>CYBud</v>
          </cell>
          <cell r="E4" t="str">
            <v>Current Forecast</v>
          </cell>
          <cell r="F4" t="str">
            <v>Prior Month Forecast</v>
          </cell>
          <cell r="G4" t="str">
            <v>CYAct</v>
          </cell>
          <cell r="H4" t="str">
            <v>PYAct</v>
          </cell>
          <cell r="I4" t="str">
            <v>CYBud</v>
          </cell>
          <cell r="J4" t="str">
            <v>Current Forecast</v>
          </cell>
          <cell r="K4" t="str">
            <v>Prior Month Forecast</v>
          </cell>
          <cell r="L4" t="str">
            <v>CYAct</v>
          </cell>
          <cell r="M4" t="str">
            <v>PYAct</v>
          </cell>
          <cell r="N4" t="str">
            <v>CYBud</v>
          </cell>
          <cell r="O4" t="str">
            <v>Current Forecast</v>
          </cell>
          <cell r="P4" t="str">
            <v>Prior Month Forecast</v>
          </cell>
          <cell r="Q4" t="str">
            <v>CYAct</v>
          </cell>
          <cell r="R4" t="str">
            <v>PYAct</v>
          </cell>
          <cell r="S4" t="str">
            <v>CYBud</v>
          </cell>
          <cell r="T4" t="str">
            <v>Current Forecast</v>
          </cell>
          <cell r="U4" t="str">
            <v>Prior Month Forecast</v>
          </cell>
          <cell r="W4" t="str">
            <v>PYAct</v>
          </cell>
          <cell r="X4" t="str">
            <v>CYBud</v>
          </cell>
          <cell r="Y4" t="str">
            <v>Current Forecast</v>
          </cell>
          <cell r="Z4" t="str">
            <v>Prior Month Forecast</v>
          </cell>
          <cell r="AA4" t="str">
            <v>PYAct</v>
          </cell>
          <cell r="AB4" t="str">
            <v>CYBud</v>
          </cell>
          <cell r="AC4" t="str">
            <v>Current Forecast</v>
          </cell>
          <cell r="AD4" t="str">
            <v>Prior Month Forecast</v>
          </cell>
          <cell r="AE4" t="str">
            <v>PYAct</v>
          </cell>
          <cell r="AF4" t="str">
            <v>CYBud</v>
          </cell>
          <cell r="AG4" t="str">
            <v>Current Forecast</v>
          </cell>
          <cell r="AH4" t="str">
            <v>Prior Month Forecast</v>
          </cell>
          <cell r="AI4" t="str">
            <v>PYAct</v>
          </cell>
          <cell r="AJ4" t="str">
            <v>CYBud</v>
          </cell>
          <cell r="AK4" t="str">
            <v>Current Forecast</v>
          </cell>
          <cell r="AL4" t="str">
            <v>Prior Month Forecast</v>
          </cell>
          <cell r="AN4" t="str">
            <v>CYAct</v>
          </cell>
          <cell r="AO4" t="str">
            <v>PYAct</v>
          </cell>
          <cell r="AP4" t="str">
            <v>CYBud</v>
          </cell>
          <cell r="AQ4" t="str">
            <v>CYAct</v>
          </cell>
          <cell r="AR4" t="str">
            <v>PYAct</v>
          </cell>
          <cell r="AS4" t="str">
            <v>CYBud</v>
          </cell>
          <cell r="AT4" t="str">
            <v>CYAct</v>
          </cell>
          <cell r="AU4" t="str">
            <v>PYAct</v>
          </cell>
          <cell r="AV4" t="str">
            <v>CYBud</v>
          </cell>
          <cell r="AX4" t="str">
            <v>CYBud</v>
          </cell>
          <cell r="AY4" t="str">
            <v>CYBud</v>
          </cell>
          <cell r="AZ4" t="str">
            <v>CYBud</v>
          </cell>
          <cell r="BA4" t="str">
            <v>PYAct</v>
          </cell>
          <cell r="BB4" t="str">
            <v>PYAct</v>
          </cell>
          <cell r="BC4" t="str">
            <v>PYAct</v>
          </cell>
          <cell r="BD4" t="str">
            <v>Current Forecast</v>
          </cell>
          <cell r="BE4" t="str">
            <v>Current Forecast</v>
          </cell>
          <cell r="BF4" t="str">
            <v>Current Forecast</v>
          </cell>
          <cell r="BG4" t="str">
            <v>Prior Month Forecast</v>
          </cell>
          <cell r="BI4" t="str">
            <v>CYBud</v>
          </cell>
          <cell r="BJ4" t="str">
            <v>CYBud</v>
          </cell>
          <cell r="BK4" t="str">
            <v>CYBud</v>
          </cell>
          <cell r="BL4" t="str">
            <v>PYAct</v>
          </cell>
          <cell r="BM4" t="str">
            <v>PYAct</v>
          </cell>
          <cell r="BN4" t="str">
            <v>PYAct</v>
          </cell>
          <cell r="BO4" t="str">
            <v>Current Forecast</v>
          </cell>
          <cell r="BP4" t="str">
            <v>Current Forecast</v>
          </cell>
          <cell r="BQ4" t="str">
            <v>Current Forecast</v>
          </cell>
          <cell r="BR4" t="str">
            <v>Prior Month Forecast</v>
          </cell>
          <cell r="BS4" t="str">
            <v>CYAct</v>
          </cell>
          <cell r="BT4" t="str">
            <v>CYAct</v>
          </cell>
          <cell r="BU4" t="str">
            <v>CYAct</v>
          </cell>
          <cell r="BW4" t="str">
            <v>CYBud</v>
          </cell>
          <cell r="BX4" t="str">
            <v>CYBud</v>
          </cell>
          <cell r="BY4" t="str">
            <v>CYBud</v>
          </cell>
          <cell r="BZ4" t="str">
            <v>PYAct</v>
          </cell>
          <cell r="CA4" t="str">
            <v>PYAct</v>
          </cell>
          <cell r="CB4" t="str">
            <v>PYAct</v>
          </cell>
          <cell r="CC4" t="str">
            <v>Current Forecast</v>
          </cell>
          <cell r="CD4" t="str">
            <v>Current Forecast</v>
          </cell>
          <cell r="CE4" t="str">
            <v>Current Forecast</v>
          </cell>
          <cell r="CF4" t="str">
            <v>Prior Month Forecast</v>
          </cell>
          <cell r="CG4" t="str">
            <v>CYAct</v>
          </cell>
          <cell r="CH4" t="str">
            <v>CYAct</v>
          </cell>
          <cell r="CI4" t="str">
            <v>CYAct</v>
          </cell>
          <cell r="CK4" t="str">
            <v>CYBud</v>
          </cell>
          <cell r="CL4" t="str">
            <v>CYBud</v>
          </cell>
          <cell r="CM4" t="str">
            <v>CYBud</v>
          </cell>
          <cell r="CN4" t="str">
            <v>PYAct</v>
          </cell>
          <cell r="CO4" t="str">
            <v>PYAct</v>
          </cell>
          <cell r="CP4" t="str">
            <v>PYAct</v>
          </cell>
          <cell r="CQ4" t="str">
            <v>Current Forecast</v>
          </cell>
          <cell r="CR4" t="str">
            <v>Current Forecast</v>
          </cell>
          <cell r="CS4" t="str">
            <v>Current Forecast</v>
          </cell>
          <cell r="CT4" t="str">
            <v>Prior Month Forecast</v>
          </cell>
          <cell r="CU4" t="str">
            <v>CYAct</v>
          </cell>
          <cell r="CV4" t="str">
            <v>CYAct</v>
          </cell>
          <cell r="CW4" t="str">
            <v>CYAct</v>
          </cell>
          <cell r="CY4" t="str">
            <v>CYBud</v>
          </cell>
          <cell r="CZ4" t="str">
            <v>CYBud</v>
          </cell>
          <cell r="DA4" t="str">
            <v>CYBud</v>
          </cell>
          <cell r="DC4" t="str">
            <v>CYAct</v>
          </cell>
          <cell r="DD4" t="str">
            <v>CYAct</v>
          </cell>
          <cell r="DE4" t="str">
            <v>CYAct</v>
          </cell>
          <cell r="DG4" t="str">
            <v>CYAct</v>
          </cell>
          <cell r="DH4" t="str">
            <v>CYAct</v>
          </cell>
          <cell r="DI4" t="str">
            <v>CYAct</v>
          </cell>
          <cell r="DJ4" t="str">
            <v>PYAct</v>
          </cell>
          <cell r="DK4" t="str">
            <v>PYAct</v>
          </cell>
          <cell r="DL4" t="str">
            <v>PYAct</v>
          </cell>
          <cell r="DN4" t="str">
            <v>Current Forecast</v>
          </cell>
          <cell r="DO4" t="str">
            <v>Current Forecast</v>
          </cell>
          <cell r="DP4" t="str">
            <v>Current Forecast</v>
          </cell>
          <cell r="DQ4" t="str">
            <v>PYAct</v>
          </cell>
          <cell r="DR4" t="str">
            <v>PYAct</v>
          </cell>
          <cell r="DS4" t="str">
            <v>PYAct</v>
          </cell>
          <cell r="DT4" t="str">
            <v>CYBud</v>
          </cell>
          <cell r="DU4" t="str">
            <v>CYBud</v>
          </cell>
          <cell r="DV4" t="str">
            <v>CYBud</v>
          </cell>
          <cell r="DW4" t="str">
            <v>CYAct</v>
          </cell>
          <cell r="DX4" t="str">
            <v>CYAct</v>
          </cell>
          <cell r="DY4" t="str">
            <v>CYAct</v>
          </cell>
        </row>
        <row r="5">
          <cell r="A5" t="str">
            <v>Gross Sales</v>
          </cell>
          <cell r="B5" t="str">
            <v>0</v>
          </cell>
          <cell r="C5" t="str">
            <v>0</v>
          </cell>
          <cell r="D5" t="str">
            <v>0</v>
          </cell>
          <cell r="E5" t="str">
            <v>0</v>
          </cell>
          <cell r="F5" t="str">
            <v>0</v>
          </cell>
          <cell r="G5" t="str">
            <v>0</v>
          </cell>
          <cell r="H5" t="str">
            <v>0</v>
          </cell>
          <cell r="I5" t="str">
            <v>0</v>
          </cell>
          <cell r="J5" t="str">
            <v>0</v>
          </cell>
          <cell r="K5" t="str">
            <v>0</v>
          </cell>
          <cell r="L5">
            <v>342940819.72999996</v>
          </cell>
          <cell r="M5">
            <v>760635428.82000017</v>
          </cell>
          <cell r="N5">
            <v>834106936</v>
          </cell>
          <cell r="O5">
            <v>873972739.34144032</v>
          </cell>
          <cell r="P5">
            <v>783240163.8588562</v>
          </cell>
          <cell r="Q5" t="str">
            <v>0</v>
          </cell>
          <cell r="R5" t="str">
            <v>0</v>
          </cell>
          <cell r="S5" t="str">
            <v>0</v>
          </cell>
          <cell r="T5" t="str">
            <v>0</v>
          </cell>
          <cell r="U5" t="str">
            <v>0</v>
          </cell>
          <cell r="W5" t="str">
            <v>0</v>
          </cell>
          <cell r="X5" t="str">
            <v>0</v>
          </cell>
          <cell r="Y5" t="str">
            <v>0</v>
          </cell>
          <cell r="Z5" t="str">
            <v>0</v>
          </cell>
          <cell r="AA5" t="str">
            <v>0</v>
          </cell>
          <cell r="AB5" t="str">
            <v>0</v>
          </cell>
          <cell r="AC5" t="str">
            <v>0</v>
          </cell>
          <cell r="AD5" t="str">
            <v>0</v>
          </cell>
          <cell r="AE5">
            <v>76942183.449999988</v>
          </cell>
          <cell r="AF5">
            <v>75177083</v>
          </cell>
          <cell r="AG5">
            <v>81424135.219999999</v>
          </cell>
          <cell r="AH5">
            <v>75212494.439999998</v>
          </cell>
          <cell r="AI5" t="str">
            <v>0</v>
          </cell>
          <cell r="AJ5" t="str">
            <v>0</v>
          </cell>
          <cell r="AK5" t="str">
            <v>0</v>
          </cell>
          <cell r="AL5" t="str">
            <v>0</v>
          </cell>
          <cell r="AN5" t="str">
            <v>0</v>
          </cell>
          <cell r="AO5" t="str">
            <v>0</v>
          </cell>
          <cell r="AP5" t="str">
            <v>0</v>
          </cell>
          <cell r="AQ5" t="str">
            <v>0</v>
          </cell>
          <cell r="AR5" t="str">
            <v>0</v>
          </cell>
          <cell r="AS5" t="str">
            <v>0</v>
          </cell>
          <cell r="AT5" t="str">
            <v>0</v>
          </cell>
          <cell r="AU5" t="str">
            <v>0</v>
          </cell>
          <cell r="AV5" t="str">
            <v>0</v>
          </cell>
          <cell r="AX5" t="str">
            <v>0</v>
          </cell>
          <cell r="AY5" t="str">
            <v>0</v>
          </cell>
          <cell r="AZ5" t="str">
            <v>0</v>
          </cell>
          <cell r="BA5" t="str">
            <v>0</v>
          </cell>
          <cell r="BB5" t="str">
            <v>0</v>
          </cell>
          <cell r="BC5" t="str">
            <v>0</v>
          </cell>
          <cell r="BD5" t="str">
            <v>0</v>
          </cell>
          <cell r="BE5" t="str">
            <v>0</v>
          </cell>
          <cell r="BF5" t="str">
            <v>0</v>
          </cell>
          <cell r="BG5" t="str">
            <v>0</v>
          </cell>
          <cell r="BI5" t="str">
            <v>0</v>
          </cell>
          <cell r="BJ5" t="str">
            <v>0</v>
          </cell>
          <cell r="BK5" t="str">
            <v>0</v>
          </cell>
          <cell r="BL5" t="str">
            <v>0</v>
          </cell>
          <cell r="BM5" t="str">
            <v>0</v>
          </cell>
          <cell r="BN5" t="str">
            <v>0</v>
          </cell>
          <cell r="BO5" t="str">
            <v>0</v>
          </cell>
          <cell r="BP5" t="str">
            <v>0</v>
          </cell>
          <cell r="BQ5" t="str">
            <v>0</v>
          </cell>
          <cell r="BR5" t="str">
            <v>0</v>
          </cell>
          <cell r="BS5" t="str">
            <v>0</v>
          </cell>
          <cell r="BT5" t="str">
            <v>0</v>
          </cell>
          <cell r="BU5" t="str">
            <v>0</v>
          </cell>
          <cell r="BW5" t="str">
            <v>0</v>
          </cell>
          <cell r="BX5" t="str">
            <v>0</v>
          </cell>
          <cell r="BY5" t="str">
            <v>0</v>
          </cell>
          <cell r="BZ5" t="str">
            <v>0</v>
          </cell>
          <cell r="CA5" t="str">
            <v>0</v>
          </cell>
          <cell r="CB5" t="str">
            <v>0</v>
          </cell>
          <cell r="CC5" t="str">
            <v>0</v>
          </cell>
          <cell r="CD5" t="str">
            <v>0</v>
          </cell>
          <cell r="CE5" t="str">
            <v>0</v>
          </cell>
          <cell r="CF5" t="str">
            <v>0</v>
          </cell>
          <cell r="CG5" t="str">
            <v>0</v>
          </cell>
          <cell r="CH5" t="str">
            <v>0</v>
          </cell>
          <cell r="CI5" t="str">
            <v>0</v>
          </cell>
          <cell r="CK5" t="str">
            <v>0</v>
          </cell>
          <cell r="CL5" t="str">
            <v>0</v>
          </cell>
          <cell r="CM5" t="str">
            <v>0</v>
          </cell>
          <cell r="CN5" t="str">
            <v>0</v>
          </cell>
          <cell r="CO5" t="str">
            <v>0</v>
          </cell>
          <cell r="CP5" t="str">
            <v>0</v>
          </cell>
          <cell r="CQ5" t="str">
            <v>0</v>
          </cell>
          <cell r="CR5" t="str">
            <v>0</v>
          </cell>
          <cell r="CS5" t="str">
            <v>0</v>
          </cell>
          <cell r="CT5" t="str">
            <v>0</v>
          </cell>
          <cell r="CU5" t="str">
            <v>0</v>
          </cell>
          <cell r="CV5" t="str">
            <v>0</v>
          </cell>
          <cell r="CW5" t="str">
            <v>0</v>
          </cell>
          <cell r="CY5" t="str">
            <v>0</v>
          </cell>
          <cell r="CZ5" t="str">
            <v>0</v>
          </cell>
          <cell r="DA5" t="str">
            <v>0</v>
          </cell>
          <cell r="DC5" t="str">
            <v>0</v>
          </cell>
          <cell r="DD5" t="str">
            <v>0</v>
          </cell>
          <cell r="DE5" t="str">
            <v>0</v>
          </cell>
          <cell r="DG5" t="str">
            <v>0</v>
          </cell>
          <cell r="DH5" t="str">
            <v>0</v>
          </cell>
          <cell r="DI5" t="str">
            <v>0</v>
          </cell>
          <cell r="DJ5" t="str">
            <v>0</v>
          </cell>
          <cell r="DK5" t="str">
            <v>0</v>
          </cell>
          <cell r="DL5" t="str">
            <v>0</v>
          </cell>
          <cell r="DN5" t="str">
            <v>0</v>
          </cell>
          <cell r="DO5" t="str">
            <v>0</v>
          </cell>
          <cell r="DP5" t="str">
            <v>0</v>
          </cell>
          <cell r="DQ5" t="str">
            <v>0</v>
          </cell>
          <cell r="DR5" t="str">
            <v>0</v>
          </cell>
          <cell r="DS5" t="str">
            <v>0</v>
          </cell>
          <cell r="DT5" t="str">
            <v>0</v>
          </cell>
          <cell r="DU5" t="str">
            <v>0</v>
          </cell>
          <cell r="DV5" t="str">
            <v>0</v>
          </cell>
          <cell r="DW5" t="str">
            <v>0</v>
          </cell>
          <cell r="DX5" t="str">
            <v>0</v>
          </cell>
          <cell r="DY5" t="str">
            <v>0</v>
          </cell>
        </row>
        <row r="6">
          <cell r="A6" t="str">
            <v>Total Sales Adjustments</v>
          </cell>
          <cell r="B6">
            <v>3086737.14</v>
          </cell>
          <cell r="C6">
            <v>4565557.03</v>
          </cell>
          <cell r="D6">
            <v>6997095</v>
          </cell>
          <cell r="E6">
            <v>7891880.4800000004</v>
          </cell>
          <cell r="F6">
            <v>7173898.6600000001</v>
          </cell>
          <cell r="G6">
            <v>34090008.910000004</v>
          </cell>
          <cell r="H6">
            <v>85679375.200000003</v>
          </cell>
          <cell r="I6">
            <v>64352885</v>
          </cell>
          <cell r="J6">
            <v>75701782.473944634</v>
          </cell>
          <cell r="K6">
            <v>69620054.150460452</v>
          </cell>
          <cell r="L6" t="str">
            <v>0</v>
          </cell>
          <cell r="M6" t="str">
            <v>0</v>
          </cell>
          <cell r="N6" t="str">
            <v>0</v>
          </cell>
          <cell r="O6" t="str">
            <v>0</v>
          </cell>
          <cell r="P6" t="str">
            <v>0</v>
          </cell>
          <cell r="Q6" t="str">
            <v>0</v>
          </cell>
          <cell r="R6" t="str">
            <v>0</v>
          </cell>
          <cell r="S6" t="str">
            <v>0</v>
          </cell>
          <cell r="T6" t="str">
            <v>0</v>
          </cell>
          <cell r="U6" t="str">
            <v>0</v>
          </cell>
          <cell r="W6">
            <v>325101.13</v>
          </cell>
          <cell r="X6">
            <v>632410</v>
          </cell>
          <cell r="Y6">
            <v>626084.65</v>
          </cell>
          <cell r="Z6">
            <v>626084.65</v>
          </cell>
          <cell r="AA6">
            <v>6329315.6699999999</v>
          </cell>
          <cell r="AB6">
            <v>5860488</v>
          </cell>
          <cell r="AC6">
            <v>7708631.629999999</v>
          </cell>
          <cell r="AD6">
            <v>7699797.7599999998</v>
          </cell>
          <cell r="AE6" t="str">
            <v>0</v>
          </cell>
          <cell r="AF6" t="str">
            <v>0</v>
          </cell>
          <cell r="AG6" t="str">
            <v>0</v>
          </cell>
          <cell r="AH6" t="str">
            <v>0</v>
          </cell>
          <cell r="AI6" t="str">
            <v>0</v>
          </cell>
          <cell r="AJ6" t="str">
            <v>0</v>
          </cell>
          <cell r="AK6" t="str">
            <v>0</v>
          </cell>
          <cell r="AL6" t="str">
            <v>0</v>
          </cell>
          <cell r="AN6">
            <v>3086737.14</v>
          </cell>
          <cell r="AO6">
            <v>4565557.03</v>
          </cell>
          <cell r="AP6">
            <v>6997095</v>
          </cell>
          <cell r="AQ6">
            <v>34090008.910000004</v>
          </cell>
          <cell r="AR6">
            <v>85679375.200000003</v>
          </cell>
          <cell r="AS6">
            <v>64352885</v>
          </cell>
          <cell r="AT6" t="str">
            <v>0</v>
          </cell>
          <cell r="AU6" t="str">
            <v>0</v>
          </cell>
          <cell r="AV6" t="str">
            <v>0</v>
          </cell>
          <cell r="AX6">
            <v>6997095</v>
          </cell>
          <cell r="AY6">
            <v>64352885</v>
          </cell>
          <cell r="AZ6" t="str">
            <v>0</v>
          </cell>
          <cell r="BA6">
            <v>4565557.03</v>
          </cell>
          <cell r="BB6">
            <v>85679375.200000003</v>
          </cell>
          <cell r="BC6" t="str">
            <v>0</v>
          </cell>
          <cell r="BD6">
            <v>7891880.4800000004</v>
          </cell>
          <cell r="BE6">
            <v>75701782.473944634</v>
          </cell>
          <cell r="BF6" t="str">
            <v>0</v>
          </cell>
          <cell r="BG6" t="str">
            <v>0</v>
          </cell>
          <cell r="BI6">
            <v>2499813</v>
          </cell>
          <cell r="BJ6">
            <v>21564031</v>
          </cell>
          <cell r="BK6" t="str">
            <v>0</v>
          </cell>
          <cell r="BL6">
            <v>1236435.5900000001</v>
          </cell>
          <cell r="BM6">
            <v>25081691.909999996</v>
          </cell>
          <cell r="BN6" t="str">
            <v>0</v>
          </cell>
          <cell r="BO6">
            <v>2514538.48</v>
          </cell>
          <cell r="BP6">
            <v>30400180.220000003</v>
          </cell>
          <cell r="BQ6" t="str">
            <v>0</v>
          </cell>
          <cell r="BR6" t="str">
            <v>0</v>
          </cell>
          <cell r="BS6">
            <v>2514538.48</v>
          </cell>
          <cell r="BT6">
            <v>30400180.220000003</v>
          </cell>
          <cell r="BU6" t="str">
            <v>0</v>
          </cell>
          <cell r="BW6">
            <v>1797019</v>
          </cell>
          <cell r="BX6">
            <v>15610743</v>
          </cell>
          <cell r="BY6" t="str">
            <v>0</v>
          </cell>
          <cell r="BZ6">
            <v>1053577.71</v>
          </cell>
          <cell r="CA6">
            <v>22443164.160000004</v>
          </cell>
          <cell r="CB6" t="str">
            <v>0</v>
          </cell>
          <cell r="CC6">
            <v>1990066.82</v>
          </cell>
          <cell r="CD6">
            <v>20052968.986817483</v>
          </cell>
          <cell r="CE6" t="str">
            <v>0</v>
          </cell>
          <cell r="CF6" t="str">
            <v>0</v>
          </cell>
          <cell r="CG6">
            <v>1224872.48</v>
          </cell>
          <cell r="CH6">
            <v>13336642.26</v>
          </cell>
          <cell r="CI6" t="str">
            <v>0</v>
          </cell>
          <cell r="CK6">
            <v>1895444</v>
          </cell>
          <cell r="CL6">
            <v>15788826</v>
          </cell>
          <cell r="CM6" t="str">
            <v>0</v>
          </cell>
          <cell r="CN6">
            <v>950636.79</v>
          </cell>
          <cell r="CO6">
            <v>17669457.889999997</v>
          </cell>
          <cell r="CP6" t="str">
            <v>0</v>
          </cell>
          <cell r="CQ6">
            <v>1861864.66</v>
          </cell>
          <cell r="CR6">
            <v>20753366.649999999</v>
          </cell>
          <cell r="CS6" t="str">
            <v>0</v>
          </cell>
          <cell r="CT6" t="str">
            <v>0</v>
          </cell>
          <cell r="CU6">
            <v>1861864.66</v>
          </cell>
          <cell r="CV6">
            <v>20753366.649999999</v>
          </cell>
          <cell r="CW6" t="str">
            <v>0</v>
          </cell>
          <cell r="CY6">
            <v>1797019</v>
          </cell>
          <cell r="CZ6">
            <v>15610743</v>
          </cell>
          <cell r="DA6" t="str">
            <v>0</v>
          </cell>
          <cell r="DC6">
            <v>1861864.66</v>
          </cell>
          <cell r="DD6">
            <v>20753366.649999999</v>
          </cell>
          <cell r="DE6" t="str">
            <v>0</v>
          </cell>
          <cell r="DG6">
            <v>1224872.48</v>
          </cell>
          <cell r="DH6">
            <v>13336642.26</v>
          </cell>
          <cell r="DI6" t="str">
            <v>0</v>
          </cell>
          <cell r="DJ6">
            <v>1053577.71</v>
          </cell>
          <cell r="DK6">
            <v>22443164.160000004</v>
          </cell>
          <cell r="DL6" t="str">
            <v>0</v>
          </cell>
          <cell r="DN6">
            <v>2047574</v>
          </cell>
          <cell r="DO6">
            <v>18730543.360507555</v>
          </cell>
          <cell r="DP6" t="str">
            <v>0</v>
          </cell>
          <cell r="DQ6">
            <v>1169698.08</v>
          </cell>
          <cell r="DR6">
            <v>21630323.599999998</v>
          </cell>
          <cell r="DS6" t="str">
            <v>0</v>
          </cell>
          <cell r="DT6">
            <v>1703680</v>
          </cell>
          <cell r="DU6">
            <v>17577428</v>
          </cell>
          <cell r="DV6" t="str">
            <v>0</v>
          </cell>
          <cell r="DW6" t="str">
            <v>0</v>
          </cell>
          <cell r="DX6" t="str">
            <v>0</v>
          </cell>
          <cell r="DY6" t="str">
            <v>0</v>
          </cell>
        </row>
        <row r="7">
          <cell r="A7" t="str">
            <v>Net Sales</v>
          </cell>
          <cell r="B7">
            <v>3086737.14</v>
          </cell>
          <cell r="C7">
            <v>4565557.03</v>
          </cell>
          <cell r="D7">
            <v>6997095</v>
          </cell>
          <cell r="E7">
            <v>7891880.4800000004</v>
          </cell>
          <cell r="F7">
            <v>7173898.6600000001</v>
          </cell>
          <cell r="G7">
            <v>34090008.910000004</v>
          </cell>
          <cell r="H7">
            <v>85679375.200000003</v>
          </cell>
          <cell r="I7">
            <v>64352885</v>
          </cell>
          <cell r="J7">
            <v>75701782.473944634</v>
          </cell>
          <cell r="K7">
            <v>69620054.150460452</v>
          </cell>
          <cell r="L7">
            <v>342940819.72999996</v>
          </cell>
          <cell r="M7">
            <v>760635428.82000017</v>
          </cell>
          <cell r="N7">
            <v>834106936</v>
          </cell>
          <cell r="O7">
            <v>873972739.34144032</v>
          </cell>
          <cell r="P7">
            <v>783240163.8588562</v>
          </cell>
          <cell r="Q7" t="str">
            <v>0</v>
          </cell>
          <cell r="R7" t="str">
            <v>0</v>
          </cell>
          <cell r="S7" t="str">
            <v>0</v>
          </cell>
          <cell r="T7" t="str">
            <v>0</v>
          </cell>
          <cell r="U7" t="str">
            <v>0</v>
          </cell>
          <cell r="W7">
            <v>325101.13</v>
          </cell>
          <cell r="X7">
            <v>632410</v>
          </cell>
          <cell r="Y7">
            <v>626084.65</v>
          </cell>
          <cell r="Z7">
            <v>626084.65</v>
          </cell>
          <cell r="AA7">
            <v>6329315.6699999999</v>
          </cell>
          <cell r="AB7">
            <v>5860488</v>
          </cell>
          <cell r="AC7">
            <v>7708631.629999999</v>
          </cell>
          <cell r="AD7">
            <v>7699797.7599999998</v>
          </cell>
          <cell r="AE7">
            <v>76942183.449999988</v>
          </cell>
          <cell r="AF7">
            <v>75177083</v>
          </cell>
          <cell r="AG7">
            <v>81424135.219999999</v>
          </cell>
          <cell r="AH7">
            <v>75212494.439999998</v>
          </cell>
          <cell r="AI7" t="str">
            <v>0</v>
          </cell>
          <cell r="AJ7" t="str">
            <v>0</v>
          </cell>
          <cell r="AK7" t="str">
            <v>0</v>
          </cell>
          <cell r="AL7" t="str">
            <v>0</v>
          </cell>
          <cell r="AN7">
            <v>3086737.14</v>
          </cell>
          <cell r="AO7">
            <v>4565557.03</v>
          </cell>
          <cell r="AP7">
            <v>6997095</v>
          </cell>
          <cell r="AQ7">
            <v>34090008.910000004</v>
          </cell>
          <cell r="AR7">
            <v>85679375.200000003</v>
          </cell>
          <cell r="AS7">
            <v>64352885</v>
          </cell>
          <cell r="AT7" t="str">
            <v>0</v>
          </cell>
          <cell r="AU7" t="str">
            <v>0</v>
          </cell>
          <cell r="AV7" t="str">
            <v>0</v>
          </cell>
          <cell r="AX7">
            <v>6997095</v>
          </cell>
          <cell r="AY7">
            <v>64352885</v>
          </cell>
          <cell r="AZ7" t="str">
            <v>0</v>
          </cell>
          <cell r="BA7">
            <v>4565557.03</v>
          </cell>
          <cell r="BB7">
            <v>85679375.200000003</v>
          </cell>
          <cell r="BC7" t="str">
            <v>0</v>
          </cell>
          <cell r="BD7">
            <v>7891880.4800000004</v>
          </cell>
          <cell r="BE7">
            <v>75701782.473944634</v>
          </cell>
          <cell r="BF7" t="str">
            <v>0</v>
          </cell>
          <cell r="BG7" t="str">
            <v>0</v>
          </cell>
          <cell r="BI7">
            <v>2499813</v>
          </cell>
          <cell r="BJ7">
            <v>21564031</v>
          </cell>
          <cell r="BK7" t="str">
            <v>0</v>
          </cell>
          <cell r="BL7">
            <v>1236435.5900000001</v>
          </cell>
          <cell r="BM7">
            <v>25081691.909999996</v>
          </cell>
          <cell r="BN7" t="str">
            <v>0</v>
          </cell>
          <cell r="BO7">
            <v>2514538.48</v>
          </cell>
          <cell r="BP7">
            <v>30400180.220000003</v>
          </cell>
          <cell r="BQ7" t="str">
            <v>0</v>
          </cell>
          <cell r="BR7" t="str">
            <v>0</v>
          </cell>
          <cell r="BS7">
            <v>2514538.48</v>
          </cell>
          <cell r="BT7">
            <v>30400180.220000003</v>
          </cell>
          <cell r="BU7" t="str">
            <v>0</v>
          </cell>
          <cell r="BW7">
            <v>1797019</v>
          </cell>
          <cell r="BX7">
            <v>15610743</v>
          </cell>
          <cell r="BY7" t="str">
            <v>0</v>
          </cell>
          <cell r="BZ7">
            <v>1053577.71</v>
          </cell>
          <cell r="CA7">
            <v>22443164.160000004</v>
          </cell>
          <cell r="CB7" t="str">
            <v>0</v>
          </cell>
          <cell r="CC7">
            <v>1990066.82</v>
          </cell>
          <cell r="CD7">
            <v>20052968.986817483</v>
          </cell>
          <cell r="CE7" t="str">
            <v>0</v>
          </cell>
          <cell r="CF7" t="str">
            <v>0</v>
          </cell>
          <cell r="CG7">
            <v>1224872.48</v>
          </cell>
          <cell r="CH7">
            <v>13336642.26</v>
          </cell>
          <cell r="CI7" t="str">
            <v>0</v>
          </cell>
          <cell r="CK7">
            <v>1895444</v>
          </cell>
          <cell r="CL7">
            <v>15788826</v>
          </cell>
          <cell r="CM7" t="str">
            <v>0</v>
          </cell>
          <cell r="CN7">
            <v>950636.79</v>
          </cell>
          <cell r="CO7">
            <v>17669457.889999997</v>
          </cell>
          <cell r="CP7" t="str">
            <v>0</v>
          </cell>
          <cell r="CQ7">
            <v>1861864.66</v>
          </cell>
          <cell r="CR7">
            <v>20753366.649999999</v>
          </cell>
          <cell r="CS7" t="str">
            <v>0</v>
          </cell>
          <cell r="CT7" t="str">
            <v>0</v>
          </cell>
          <cell r="CU7">
            <v>1861864.66</v>
          </cell>
          <cell r="CV7">
            <v>20753366.649999999</v>
          </cell>
          <cell r="CW7" t="str">
            <v>0</v>
          </cell>
          <cell r="CY7">
            <v>1797019</v>
          </cell>
          <cell r="CZ7">
            <v>15610743</v>
          </cell>
          <cell r="DA7" t="str">
            <v>0</v>
          </cell>
          <cell r="DC7">
            <v>1861864.66</v>
          </cell>
          <cell r="DD7">
            <v>20753366.649999999</v>
          </cell>
          <cell r="DE7" t="str">
            <v>0</v>
          </cell>
          <cell r="DG7">
            <v>1224872.48</v>
          </cell>
          <cell r="DH7">
            <v>13336642.26</v>
          </cell>
          <cell r="DI7" t="str">
            <v>0</v>
          </cell>
          <cell r="DJ7">
            <v>1053577.71</v>
          </cell>
          <cell r="DK7">
            <v>22443164.160000004</v>
          </cell>
          <cell r="DL7" t="str">
            <v>0</v>
          </cell>
          <cell r="DN7">
            <v>2047574</v>
          </cell>
          <cell r="DO7">
            <v>18730543.360507555</v>
          </cell>
          <cell r="DP7" t="str">
            <v>0</v>
          </cell>
          <cell r="DQ7">
            <v>1169698.08</v>
          </cell>
          <cell r="DR7">
            <v>21630323.599999998</v>
          </cell>
          <cell r="DS7" t="str">
            <v>0</v>
          </cell>
          <cell r="DT7">
            <v>1703680</v>
          </cell>
          <cell r="DU7">
            <v>17577428</v>
          </cell>
          <cell r="DV7" t="str">
            <v>0</v>
          </cell>
          <cell r="DW7" t="str">
            <v>0</v>
          </cell>
          <cell r="DX7" t="str">
            <v>0</v>
          </cell>
          <cell r="DY7" t="str">
            <v>0</v>
          </cell>
        </row>
        <row r="8">
          <cell r="A8" t="str">
            <v>Standard Material Cost</v>
          </cell>
          <cell r="B8" t="str">
            <v>0</v>
          </cell>
          <cell r="C8" t="str">
            <v>0</v>
          </cell>
          <cell r="D8" t="str">
            <v>0</v>
          </cell>
          <cell r="E8" t="str">
            <v>0</v>
          </cell>
          <cell r="F8" t="str">
            <v>0</v>
          </cell>
          <cell r="G8">
            <v>124709515.81999998</v>
          </cell>
          <cell r="H8">
            <v>265344591.04999998</v>
          </cell>
          <cell r="I8">
            <v>301191218</v>
          </cell>
          <cell r="J8">
            <v>98110442.910000011</v>
          </cell>
          <cell r="K8">
            <v>66933047.470000014</v>
          </cell>
          <cell r="L8" t="str">
            <v>0</v>
          </cell>
          <cell r="M8" t="str">
            <v>0</v>
          </cell>
          <cell r="N8" t="str">
            <v>0</v>
          </cell>
          <cell r="O8" t="str">
            <v>0</v>
          </cell>
          <cell r="P8" t="str">
            <v>0</v>
          </cell>
          <cell r="Q8" t="str">
            <v>0</v>
          </cell>
          <cell r="R8" t="str">
            <v>0</v>
          </cell>
          <cell r="S8" t="str">
            <v>0</v>
          </cell>
          <cell r="T8" t="str">
            <v>0</v>
          </cell>
          <cell r="U8" t="str">
            <v>0</v>
          </cell>
          <cell r="W8" t="str">
            <v>0</v>
          </cell>
          <cell r="X8" t="str">
            <v>0</v>
          </cell>
          <cell r="Y8" t="str">
            <v>0</v>
          </cell>
          <cell r="Z8" t="str">
            <v>0</v>
          </cell>
          <cell r="AA8">
            <v>25528586.880000003</v>
          </cell>
          <cell r="AB8">
            <v>26796950</v>
          </cell>
          <cell r="AC8">
            <v>27310932.990000002</v>
          </cell>
          <cell r="AD8">
            <v>25719691.380000003</v>
          </cell>
          <cell r="AE8" t="str">
            <v>0</v>
          </cell>
          <cell r="AF8" t="str">
            <v>0</v>
          </cell>
          <cell r="AG8" t="str">
            <v>0</v>
          </cell>
          <cell r="AH8" t="str">
            <v>0</v>
          </cell>
          <cell r="AI8" t="str">
            <v>0</v>
          </cell>
          <cell r="AJ8" t="str">
            <v>0</v>
          </cell>
          <cell r="AK8" t="str">
            <v>0</v>
          </cell>
          <cell r="AL8" t="str">
            <v>0</v>
          </cell>
          <cell r="AN8" t="str">
            <v>0</v>
          </cell>
          <cell r="AO8" t="str">
            <v>0</v>
          </cell>
          <cell r="AP8" t="str">
            <v>0</v>
          </cell>
          <cell r="AQ8">
            <v>124709515.81999998</v>
          </cell>
          <cell r="AR8">
            <v>265344591.04999998</v>
          </cell>
          <cell r="AS8">
            <v>301191218</v>
          </cell>
          <cell r="AT8" t="str">
            <v>0</v>
          </cell>
          <cell r="AU8" t="str">
            <v>0</v>
          </cell>
          <cell r="AV8" t="str">
            <v>0</v>
          </cell>
          <cell r="AX8" t="str">
            <v>0</v>
          </cell>
          <cell r="AY8">
            <v>301191218</v>
          </cell>
          <cell r="AZ8" t="str">
            <v>0</v>
          </cell>
          <cell r="BA8" t="str">
            <v>0</v>
          </cell>
          <cell r="BB8">
            <v>265344591.05000001</v>
          </cell>
          <cell r="BC8" t="str">
            <v>0</v>
          </cell>
          <cell r="BD8" t="str">
            <v>0</v>
          </cell>
          <cell r="BE8">
            <v>98110442.910000011</v>
          </cell>
          <cell r="BF8" t="str">
            <v>0</v>
          </cell>
          <cell r="BG8" t="str">
            <v>0</v>
          </cell>
          <cell r="BI8" t="str">
            <v>0</v>
          </cell>
          <cell r="BJ8">
            <v>99659855</v>
          </cell>
          <cell r="BK8" t="str">
            <v>0</v>
          </cell>
          <cell r="BL8" t="str">
            <v>0</v>
          </cell>
          <cell r="BM8">
            <v>92172595.370000005</v>
          </cell>
          <cell r="BN8" t="str">
            <v>0</v>
          </cell>
          <cell r="BO8" t="str">
            <v>0</v>
          </cell>
          <cell r="BP8">
            <v>98103131.910000011</v>
          </cell>
          <cell r="BQ8" t="str">
            <v>0</v>
          </cell>
          <cell r="BR8" t="str">
            <v>0</v>
          </cell>
          <cell r="BS8" t="str">
            <v>0</v>
          </cell>
          <cell r="BT8">
            <v>98103131.910000011</v>
          </cell>
          <cell r="BU8" t="str">
            <v>0</v>
          </cell>
          <cell r="BW8" t="str">
            <v>0</v>
          </cell>
          <cell r="BX8">
            <v>73667929</v>
          </cell>
          <cell r="BY8" t="str">
            <v>0</v>
          </cell>
          <cell r="BZ8" t="str">
            <v>0</v>
          </cell>
          <cell r="CA8">
            <v>60457289.059999995</v>
          </cell>
          <cell r="CB8" t="str">
            <v>0</v>
          </cell>
          <cell r="CC8" t="str">
            <v>0</v>
          </cell>
          <cell r="CD8">
            <v>26847506.080000006</v>
          </cell>
          <cell r="CE8" t="str">
            <v>0</v>
          </cell>
          <cell r="CF8" t="str">
            <v>0</v>
          </cell>
          <cell r="CG8" t="str">
            <v>0</v>
          </cell>
          <cell r="CH8">
            <v>53452061.99000001</v>
          </cell>
          <cell r="CI8" t="str">
            <v>0</v>
          </cell>
          <cell r="CK8" t="str">
            <v>0</v>
          </cell>
          <cell r="CL8">
            <v>72793962</v>
          </cell>
          <cell r="CM8" t="str">
            <v>0</v>
          </cell>
          <cell r="CN8" t="str">
            <v>0</v>
          </cell>
          <cell r="CO8">
            <v>68027390.340000004</v>
          </cell>
          <cell r="CP8" t="str">
            <v>0</v>
          </cell>
          <cell r="CQ8" t="str">
            <v>0</v>
          </cell>
          <cell r="CR8">
            <v>71257453.830000013</v>
          </cell>
          <cell r="CS8" t="str">
            <v>0</v>
          </cell>
          <cell r="CT8" t="str">
            <v>0</v>
          </cell>
          <cell r="CU8" t="str">
            <v>0</v>
          </cell>
          <cell r="CV8">
            <v>71257453.830000013</v>
          </cell>
          <cell r="CW8" t="str">
            <v>0</v>
          </cell>
          <cell r="CY8" t="str">
            <v>0</v>
          </cell>
          <cell r="CZ8">
            <v>73667929</v>
          </cell>
          <cell r="DA8" t="str">
            <v>0</v>
          </cell>
          <cell r="DC8" t="str">
            <v>0</v>
          </cell>
          <cell r="DD8">
            <v>71257453.830000013</v>
          </cell>
          <cell r="DE8" t="str">
            <v>0</v>
          </cell>
          <cell r="DG8" t="str">
            <v>0</v>
          </cell>
          <cell r="DH8">
            <v>53452061.99000001</v>
          </cell>
          <cell r="DI8" t="str">
            <v>0</v>
          </cell>
          <cell r="DJ8" t="str">
            <v>0</v>
          </cell>
          <cell r="DK8">
            <v>60457289.059999995</v>
          </cell>
          <cell r="DL8" t="str">
            <v>0</v>
          </cell>
          <cell r="DN8" t="str">
            <v>0</v>
          </cell>
          <cell r="DO8">
            <v>2742</v>
          </cell>
          <cell r="DP8" t="str">
            <v>0</v>
          </cell>
          <cell r="DQ8" t="str">
            <v>0</v>
          </cell>
          <cell r="DR8">
            <v>71853721.890000001</v>
          </cell>
          <cell r="DS8" t="str">
            <v>0</v>
          </cell>
          <cell r="DT8" t="str">
            <v>0</v>
          </cell>
          <cell r="DU8">
            <v>84190243</v>
          </cell>
          <cell r="DV8" t="str">
            <v>0</v>
          </cell>
          <cell r="DW8" t="str">
            <v>0</v>
          </cell>
          <cell r="DX8" t="str">
            <v>0</v>
          </cell>
          <cell r="DY8" t="str">
            <v>0</v>
          </cell>
        </row>
        <row r="9">
          <cell r="A9" t="str">
            <v>Std. Direct Labor</v>
          </cell>
          <cell r="B9" t="str">
            <v>0</v>
          </cell>
          <cell r="C9" t="str">
            <v>0</v>
          </cell>
          <cell r="D9" t="str">
            <v>0</v>
          </cell>
          <cell r="E9" t="str">
            <v>0</v>
          </cell>
          <cell r="F9" t="str">
            <v>0</v>
          </cell>
          <cell r="G9">
            <v>16024770.859999998</v>
          </cell>
          <cell r="H9">
            <v>35254245.879999995</v>
          </cell>
          <cell r="I9">
            <v>37945270</v>
          </cell>
          <cell r="J9">
            <v>13489766.069999998</v>
          </cell>
          <cell r="K9">
            <v>9799650.1600000001</v>
          </cell>
          <cell r="L9" t="str">
            <v>0</v>
          </cell>
          <cell r="M9" t="str">
            <v>0</v>
          </cell>
          <cell r="N9" t="str">
            <v>0</v>
          </cell>
          <cell r="O9" t="str">
            <v>0</v>
          </cell>
          <cell r="P9" t="str">
            <v>0</v>
          </cell>
          <cell r="Q9" t="str">
            <v>0</v>
          </cell>
          <cell r="R9" t="str">
            <v>0</v>
          </cell>
          <cell r="S9" t="str">
            <v>0</v>
          </cell>
          <cell r="T9" t="str">
            <v>0</v>
          </cell>
          <cell r="U9" t="str">
            <v>0</v>
          </cell>
          <cell r="W9" t="str">
            <v>0</v>
          </cell>
          <cell r="X9" t="str">
            <v>0</v>
          </cell>
          <cell r="Y9" t="str">
            <v>0</v>
          </cell>
          <cell r="Z9" t="str">
            <v>0</v>
          </cell>
          <cell r="AA9">
            <v>3422138.84</v>
          </cell>
          <cell r="AB9">
            <v>3413882</v>
          </cell>
          <cell r="AC9">
            <v>3757514.04</v>
          </cell>
          <cell r="AD9">
            <v>3757514.04</v>
          </cell>
          <cell r="AE9" t="str">
            <v>0</v>
          </cell>
          <cell r="AF9" t="str">
            <v>0</v>
          </cell>
          <cell r="AG9" t="str">
            <v>0</v>
          </cell>
          <cell r="AH9" t="str">
            <v>0</v>
          </cell>
          <cell r="AI9" t="str">
            <v>0</v>
          </cell>
          <cell r="AJ9" t="str">
            <v>0</v>
          </cell>
          <cell r="AK9" t="str">
            <v>0</v>
          </cell>
          <cell r="AL9" t="str">
            <v>0</v>
          </cell>
          <cell r="AN9" t="str">
            <v>0</v>
          </cell>
          <cell r="AO9" t="str">
            <v>0</v>
          </cell>
          <cell r="AP9" t="str">
            <v>0</v>
          </cell>
          <cell r="AQ9">
            <v>16024770.859999998</v>
          </cell>
          <cell r="AR9">
            <v>35254245.879999995</v>
          </cell>
          <cell r="AS9">
            <v>37945270</v>
          </cell>
          <cell r="AT9" t="str">
            <v>0</v>
          </cell>
          <cell r="AU9" t="str">
            <v>0</v>
          </cell>
          <cell r="AV9" t="str">
            <v>0</v>
          </cell>
          <cell r="AX9" t="str">
            <v>0</v>
          </cell>
          <cell r="AY9">
            <v>37945270</v>
          </cell>
          <cell r="AZ9" t="str">
            <v>0</v>
          </cell>
          <cell r="BA9" t="str">
            <v>0</v>
          </cell>
          <cell r="BB9">
            <v>35254245.880000003</v>
          </cell>
          <cell r="BC9" t="str">
            <v>0</v>
          </cell>
          <cell r="BD9" t="str">
            <v>0</v>
          </cell>
          <cell r="BE9">
            <v>13489766.069999998</v>
          </cell>
          <cell r="BF9" t="str">
            <v>0</v>
          </cell>
          <cell r="BG9" t="str">
            <v>0</v>
          </cell>
          <cell r="BI9" t="str">
            <v>0</v>
          </cell>
          <cell r="BJ9">
            <v>12619968</v>
          </cell>
          <cell r="BK9" t="str">
            <v>0</v>
          </cell>
          <cell r="BL9" t="str">
            <v>0</v>
          </cell>
          <cell r="BM9">
            <v>12299512.210000001</v>
          </cell>
          <cell r="BN9" t="str">
            <v>0</v>
          </cell>
          <cell r="BO9" t="str">
            <v>0</v>
          </cell>
          <cell r="BP9">
            <v>13489766.069999998</v>
          </cell>
          <cell r="BQ9" t="str">
            <v>0</v>
          </cell>
          <cell r="BR9" t="str">
            <v>0</v>
          </cell>
          <cell r="BS9" t="str">
            <v>0</v>
          </cell>
          <cell r="BT9">
            <v>13489766.069999998</v>
          </cell>
          <cell r="BU9" t="str">
            <v>0</v>
          </cell>
          <cell r="BW9" t="str">
            <v>0</v>
          </cell>
          <cell r="BX9">
            <v>9229629</v>
          </cell>
          <cell r="BY9" t="str">
            <v>0</v>
          </cell>
          <cell r="BZ9" t="str">
            <v>0</v>
          </cell>
          <cell r="CA9">
            <v>8207079.0499999998</v>
          </cell>
          <cell r="CB9" t="str">
            <v>0</v>
          </cell>
          <cell r="CC9" t="str">
            <v>0</v>
          </cell>
          <cell r="CD9">
            <v>3690115.91</v>
          </cell>
          <cell r="CE9" t="str">
            <v>0</v>
          </cell>
          <cell r="CF9" t="str">
            <v>0</v>
          </cell>
          <cell r="CG9" t="str">
            <v>0</v>
          </cell>
          <cell r="CH9">
            <v>6225120.7000000002</v>
          </cell>
          <cell r="CI9" t="str">
            <v>0</v>
          </cell>
          <cell r="CK9" t="str">
            <v>0</v>
          </cell>
          <cell r="CL9">
            <v>9213714</v>
          </cell>
          <cell r="CM9" t="str">
            <v>0</v>
          </cell>
          <cell r="CN9" t="str">
            <v>0</v>
          </cell>
          <cell r="CO9">
            <v>9101490.9100000001</v>
          </cell>
          <cell r="CP9" t="str">
            <v>0</v>
          </cell>
          <cell r="CQ9" t="str">
            <v>0</v>
          </cell>
          <cell r="CR9">
            <v>9799650.1600000001</v>
          </cell>
          <cell r="CS9" t="str">
            <v>0</v>
          </cell>
          <cell r="CT9" t="str">
            <v>0</v>
          </cell>
          <cell r="CU9" t="str">
            <v>0</v>
          </cell>
          <cell r="CV9">
            <v>9799650.1600000001</v>
          </cell>
          <cell r="CW9" t="str">
            <v>0</v>
          </cell>
          <cell r="CY9" t="str">
            <v>0</v>
          </cell>
          <cell r="CZ9">
            <v>9229629</v>
          </cell>
          <cell r="DA9" t="str">
            <v>0</v>
          </cell>
          <cell r="DC9" t="str">
            <v>0</v>
          </cell>
          <cell r="DD9">
            <v>9799650.1600000001</v>
          </cell>
          <cell r="DE9" t="str">
            <v>0</v>
          </cell>
          <cell r="DG9" t="str">
            <v>0</v>
          </cell>
          <cell r="DH9">
            <v>6225120.7000000002</v>
          </cell>
          <cell r="DI9" t="str">
            <v>0</v>
          </cell>
          <cell r="DJ9" t="str">
            <v>0</v>
          </cell>
          <cell r="DK9">
            <v>8207079.0499999998</v>
          </cell>
          <cell r="DL9" t="str">
            <v>0</v>
          </cell>
          <cell r="DN9" t="str">
            <v>0</v>
          </cell>
          <cell r="DO9" t="str">
            <v>0</v>
          </cell>
          <cell r="DP9" t="str">
            <v>0</v>
          </cell>
          <cell r="DQ9" t="str">
            <v>0</v>
          </cell>
          <cell r="DR9">
            <v>9496652.75</v>
          </cell>
          <cell r="DS9" t="str">
            <v>0</v>
          </cell>
          <cell r="DT9" t="str">
            <v>0</v>
          </cell>
          <cell r="DU9">
            <v>10470379</v>
          </cell>
          <cell r="DV9" t="str">
            <v>0</v>
          </cell>
          <cell r="DW9" t="str">
            <v>0</v>
          </cell>
          <cell r="DX9" t="str">
            <v>0</v>
          </cell>
          <cell r="DY9" t="str">
            <v>0</v>
          </cell>
        </row>
        <row r="10">
          <cell r="A10" t="str">
            <v>Std. Mfg. O/H</v>
          </cell>
          <cell r="B10" t="str">
            <v>0</v>
          </cell>
          <cell r="C10" t="str">
            <v>0</v>
          </cell>
          <cell r="D10" t="str">
            <v>0</v>
          </cell>
          <cell r="E10" t="str">
            <v>0</v>
          </cell>
          <cell r="F10" t="str">
            <v>0</v>
          </cell>
          <cell r="G10">
            <v>39105769.619999997</v>
          </cell>
          <cell r="H10">
            <v>84822979.579999983</v>
          </cell>
          <cell r="I10">
            <v>95267985</v>
          </cell>
          <cell r="J10">
            <v>33262431.579999994</v>
          </cell>
          <cell r="K10">
            <v>23087654.68</v>
          </cell>
          <cell r="L10" t="str">
            <v>0</v>
          </cell>
          <cell r="M10" t="str">
            <v>0</v>
          </cell>
          <cell r="N10" t="str">
            <v>0</v>
          </cell>
          <cell r="O10" t="str">
            <v>0</v>
          </cell>
          <cell r="P10" t="str">
            <v>0</v>
          </cell>
          <cell r="Q10" t="str">
            <v>0</v>
          </cell>
          <cell r="R10" t="str">
            <v>0</v>
          </cell>
          <cell r="S10" t="str">
            <v>0</v>
          </cell>
          <cell r="T10" t="str">
            <v>0</v>
          </cell>
          <cell r="U10" t="str">
            <v>0</v>
          </cell>
          <cell r="W10" t="str">
            <v>0</v>
          </cell>
          <cell r="X10" t="str">
            <v>0</v>
          </cell>
          <cell r="Y10" t="str">
            <v>0</v>
          </cell>
          <cell r="Z10" t="str">
            <v>0</v>
          </cell>
          <cell r="AA10">
            <v>9152712.1699999999</v>
          </cell>
          <cell r="AB10">
            <v>8228470</v>
          </cell>
          <cell r="AC10">
            <v>9950179.9500000011</v>
          </cell>
          <cell r="AD10">
            <v>9950179.9500000011</v>
          </cell>
          <cell r="AE10" t="str">
            <v>0</v>
          </cell>
          <cell r="AF10" t="str">
            <v>0</v>
          </cell>
          <cell r="AG10" t="str">
            <v>0</v>
          </cell>
          <cell r="AH10" t="str">
            <v>0</v>
          </cell>
          <cell r="AI10" t="str">
            <v>0</v>
          </cell>
          <cell r="AJ10" t="str">
            <v>0</v>
          </cell>
          <cell r="AK10" t="str">
            <v>0</v>
          </cell>
          <cell r="AL10" t="str">
            <v>0</v>
          </cell>
          <cell r="AN10" t="str">
            <v>0</v>
          </cell>
          <cell r="AO10" t="str">
            <v>0</v>
          </cell>
          <cell r="AP10" t="str">
            <v>0</v>
          </cell>
          <cell r="AQ10">
            <v>39105769.619999997</v>
          </cell>
          <cell r="AR10">
            <v>84822979.579999983</v>
          </cell>
          <cell r="AS10">
            <v>95267985</v>
          </cell>
          <cell r="AT10" t="str">
            <v>0</v>
          </cell>
          <cell r="AU10" t="str">
            <v>0</v>
          </cell>
          <cell r="AV10" t="str">
            <v>0</v>
          </cell>
          <cell r="AX10" t="str">
            <v>0</v>
          </cell>
          <cell r="AY10">
            <v>95267985</v>
          </cell>
          <cell r="AZ10" t="str">
            <v>0</v>
          </cell>
          <cell r="BA10" t="str">
            <v>0</v>
          </cell>
          <cell r="BB10">
            <v>84822979.579999983</v>
          </cell>
          <cell r="BC10" t="str">
            <v>0</v>
          </cell>
          <cell r="BD10" t="str">
            <v>0</v>
          </cell>
          <cell r="BE10">
            <v>33262431.579999994</v>
          </cell>
          <cell r="BF10" t="str">
            <v>0</v>
          </cell>
          <cell r="BG10" t="str">
            <v>0</v>
          </cell>
          <cell r="BI10" t="str">
            <v>0</v>
          </cell>
          <cell r="BJ10">
            <v>31533777</v>
          </cell>
          <cell r="BK10" t="str">
            <v>0</v>
          </cell>
          <cell r="BL10" t="str">
            <v>0</v>
          </cell>
          <cell r="BM10">
            <v>29802967.090000004</v>
          </cell>
          <cell r="BN10" t="str">
            <v>0</v>
          </cell>
          <cell r="BO10" t="str">
            <v>0</v>
          </cell>
          <cell r="BP10">
            <v>33262431.579999994</v>
          </cell>
          <cell r="BQ10" t="str">
            <v>0</v>
          </cell>
          <cell r="BR10" t="str">
            <v>0</v>
          </cell>
          <cell r="BS10" t="str">
            <v>0</v>
          </cell>
          <cell r="BT10">
            <v>33262431.579999994</v>
          </cell>
          <cell r="BU10" t="str">
            <v>0</v>
          </cell>
          <cell r="BW10" t="str">
            <v>0</v>
          </cell>
          <cell r="BX10">
            <v>23585113</v>
          </cell>
          <cell r="BY10" t="str">
            <v>0</v>
          </cell>
          <cell r="BZ10" t="str">
            <v>0</v>
          </cell>
          <cell r="CA10">
            <v>19488258.599999998</v>
          </cell>
          <cell r="CB10" t="str">
            <v>0</v>
          </cell>
          <cell r="CC10" t="str">
            <v>0</v>
          </cell>
          <cell r="CD10">
            <v>10174776.9</v>
          </cell>
          <cell r="CE10" t="str">
            <v>0</v>
          </cell>
          <cell r="CF10" t="str">
            <v>0</v>
          </cell>
          <cell r="CG10" t="str">
            <v>0</v>
          </cell>
          <cell r="CH10">
            <v>16018114.940000001</v>
          </cell>
          <cell r="CI10" t="str">
            <v>0</v>
          </cell>
          <cell r="CK10" t="str">
            <v>0</v>
          </cell>
          <cell r="CL10">
            <v>23283570</v>
          </cell>
          <cell r="CM10" t="str">
            <v>0</v>
          </cell>
          <cell r="CN10" t="str">
            <v>0</v>
          </cell>
          <cell r="CO10">
            <v>21356722.27</v>
          </cell>
          <cell r="CP10" t="str">
            <v>0</v>
          </cell>
          <cell r="CQ10" t="str">
            <v>0</v>
          </cell>
          <cell r="CR10">
            <v>23087654.68</v>
          </cell>
          <cell r="CS10" t="str">
            <v>0</v>
          </cell>
          <cell r="CT10" t="str">
            <v>0</v>
          </cell>
          <cell r="CU10" t="str">
            <v>0</v>
          </cell>
          <cell r="CV10">
            <v>23087654.68</v>
          </cell>
          <cell r="CW10" t="str">
            <v>0</v>
          </cell>
          <cell r="CY10" t="str">
            <v>0</v>
          </cell>
          <cell r="CZ10">
            <v>23585113</v>
          </cell>
          <cell r="DA10" t="str">
            <v>0</v>
          </cell>
          <cell r="DC10" t="str">
            <v>0</v>
          </cell>
          <cell r="DD10">
            <v>23087654.68</v>
          </cell>
          <cell r="DE10" t="str">
            <v>0</v>
          </cell>
          <cell r="DG10" t="str">
            <v>0</v>
          </cell>
          <cell r="DH10">
            <v>16018114.940000001</v>
          </cell>
          <cell r="DI10" t="str">
            <v>0</v>
          </cell>
          <cell r="DJ10" t="str">
            <v>0</v>
          </cell>
          <cell r="DK10">
            <v>19488258.599999998</v>
          </cell>
          <cell r="DL10" t="str">
            <v>0</v>
          </cell>
          <cell r="DN10" t="str">
            <v>0</v>
          </cell>
          <cell r="DO10" t="str">
            <v>0</v>
          </cell>
          <cell r="DP10" t="str">
            <v>0</v>
          </cell>
          <cell r="DQ10" t="str">
            <v>0</v>
          </cell>
          <cell r="DR10">
            <v>23610639.890000001</v>
          </cell>
          <cell r="DS10" t="str">
            <v>0</v>
          </cell>
          <cell r="DT10" t="str">
            <v>0</v>
          </cell>
          <cell r="DU10">
            <v>24950008</v>
          </cell>
          <cell r="DV10" t="str">
            <v>0</v>
          </cell>
          <cell r="DW10" t="str">
            <v>0</v>
          </cell>
          <cell r="DX10" t="str">
            <v>0</v>
          </cell>
          <cell r="DY10" t="str">
            <v>0</v>
          </cell>
        </row>
        <row r="11">
          <cell r="A11" t="str">
            <v>COST OF SALES STD</v>
          </cell>
          <cell r="B11" t="str">
            <v>0</v>
          </cell>
          <cell r="C11" t="str">
            <v>0</v>
          </cell>
          <cell r="D11" t="str">
            <v>0</v>
          </cell>
          <cell r="E11" t="str">
            <v>0</v>
          </cell>
          <cell r="F11" t="str">
            <v>0</v>
          </cell>
          <cell r="G11" t="str">
            <v>0</v>
          </cell>
          <cell r="H11" t="str">
            <v>0</v>
          </cell>
          <cell r="I11" t="str">
            <v>0</v>
          </cell>
          <cell r="J11" t="str">
            <v>0</v>
          </cell>
          <cell r="K11" t="str">
            <v>0</v>
          </cell>
          <cell r="L11" t="str">
            <v>0</v>
          </cell>
          <cell r="M11" t="str">
            <v>0</v>
          </cell>
          <cell r="N11" t="str">
            <v>0</v>
          </cell>
          <cell r="O11" t="str">
            <v>0</v>
          </cell>
          <cell r="P11" t="str">
            <v>0</v>
          </cell>
          <cell r="Q11" t="str">
            <v>0</v>
          </cell>
          <cell r="R11" t="str">
            <v>0</v>
          </cell>
          <cell r="S11" t="str">
            <v>0</v>
          </cell>
          <cell r="T11" t="str">
            <v>0</v>
          </cell>
          <cell r="U11" t="str">
            <v>0</v>
          </cell>
          <cell r="W11" t="str">
            <v>0</v>
          </cell>
          <cell r="X11" t="str">
            <v>0</v>
          </cell>
          <cell r="Y11" t="str">
            <v>0</v>
          </cell>
          <cell r="Z11" t="str">
            <v>0</v>
          </cell>
          <cell r="AA11" t="str">
            <v>0</v>
          </cell>
          <cell r="AB11" t="str">
            <v>0</v>
          </cell>
          <cell r="AC11" t="str">
            <v>0</v>
          </cell>
          <cell r="AD11" t="str">
            <v>0</v>
          </cell>
          <cell r="AE11" t="str">
            <v>0</v>
          </cell>
          <cell r="AF11" t="str">
            <v>0</v>
          </cell>
          <cell r="AG11" t="str">
            <v>0</v>
          </cell>
          <cell r="AH11" t="str">
            <v>0</v>
          </cell>
          <cell r="AI11" t="str">
            <v>0</v>
          </cell>
          <cell r="AJ11" t="str">
            <v>0</v>
          </cell>
          <cell r="AK11" t="str">
            <v>0</v>
          </cell>
          <cell r="AL11" t="str">
            <v>0</v>
          </cell>
          <cell r="AN11" t="str">
            <v>0</v>
          </cell>
          <cell r="AO11" t="str">
            <v>0</v>
          </cell>
          <cell r="AP11" t="str">
            <v>0</v>
          </cell>
          <cell r="AQ11" t="str">
            <v>0</v>
          </cell>
          <cell r="AR11" t="str">
            <v>0</v>
          </cell>
          <cell r="AS11" t="str">
            <v>0</v>
          </cell>
          <cell r="AT11" t="str">
            <v>0</v>
          </cell>
          <cell r="AU11" t="str">
            <v>0</v>
          </cell>
          <cell r="AV11" t="str">
            <v>0</v>
          </cell>
          <cell r="AX11" t="str">
            <v>0</v>
          </cell>
          <cell r="AY11" t="str">
            <v>0</v>
          </cell>
          <cell r="AZ11" t="str">
            <v>0</v>
          </cell>
          <cell r="BA11" t="str">
            <v>0</v>
          </cell>
          <cell r="BB11" t="str">
            <v>0</v>
          </cell>
          <cell r="BC11" t="str">
            <v>0</v>
          </cell>
          <cell r="BD11" t="str">
            <v>0</v>
          </cell>
          <cell r="BE11" t="str">
            <v>0</v>
          </cell>
          <cell r="BF11" t="str">
            <v>0</v>
          </cell>
          <cell r="BG11" t="str">
            <v>0</v>
          </cell>
          <cell r="BI11" t="str">
            <v>0</v>
          </cell>
          <cell r="BJ11" t="str">
            <v>0</v>
          </cell>
          <cell r="BK11" t="str">
            <v>0</v>
          </cell>
          <cell r="BL11" t="str">
            <v>0</v>
          </cell>
          <cell r="BM11" t="str">
            <v>0</v>
          </cell>
          <cell r="BN11" t="str">
            <v>0</v>
          </cell>
          <cell r="BO11" t="str">
            <v>0</v>
          </cell>
          <cell r="BP11" t="str">
            <v>0</v>
          </cell>
          <cell r="BQ11" t="str">
            <v>0</v>
          </cell>
          <cell r="BR11" t="str">
            <v>0</v>
          </cell>
          <cell r="BS11" t="str">
            <v>0</v>
          </cell>
          <cell r="BT11" t="str">
            <v>0</v>
          </cell>
          <cell r="BU11" t="str">
            <v>0</v>
          </cell>
          <cell r="BW11" t="str">
            <v>0</v>
          </cell>
          <cell r="BX11" t="str">
            <v>0</v>
          </cell>
          <cell r="BY11" t="str">
            <v>0</v>
          </cell>
          <cell r="BZ11" t="str">
            <v>0</v>
          </cell>
          <cell r="CA11" t="str">
            <v>0</v>
          </cell>
          <cell r="CB11" t="str">
            <v>0</v>
          </cell>
          <cell r="CC11" t="str">
            <v>0</v>
          </cell>
          <cell r="CD11" t="str">
            <v>0</v>
          </cell>
          <cell r="CE11" t="str">
            <v>0</v>
          </cell>
          <cell r="CF11" t="str">
            <v>0</v>
          </cell>
          <cell r="CG11" t="str">
            <v>0</v>
          </cell>
          <cell r="CH11" t="str">
            <v>0</v>
          </cell>
          <cell r="CI11" t="str">
            <v>0</v>
          </cell>
          <cell r="CK11" t="str">
            <v>0</v>
          </cell>
          <cell r="CL11" t="str">
            <v>0</v>
          </cell>
          <cell r="CM11" t="str">
            <v>0</v>
          </cell>
          <cell r="CN11" t="str">
            <v>0</v>
          </cell>
          <cell r="CO11" t="str">
            <v>0</v>
          </cell>
          <cell r="CP11" t="str">
            <v>0</v>
          </cell>
          <cell r="CQ11" t="str">
            <v>0</v>
          </cell>
          <cell r="CR11" t="str">
            <v>0</v>
          </cell>
          <cell r="CS11" t="str">
            <v>0</v>
          </cell>
          <cell r="CT11" t="str">
            <v>0</v>
          </cell>
          <cell r="CU11" t="str">
            <v>0</v>
          </cell>
          <cell r="CV11" t="str">
            <v>0</v>
          </cell>
          <cell r="CW11" t="str">
            <v>0</v>
          </cell>
          <cell r="CY11" t="str">
            <v>0</v>
          </cell>
          <cell r="CZ11" t="str">
            <v>0</v>
          </cell>
          <cell r="DA11" t="str">
            <v>0</v>
          </cell>
          <cell r="DC11" t="str">
            <v>0</v>
          </cell>
          <cell r="DD11" t="str">
            <v>0</v>
          </cell>
          <cell r="DE11" t="str">
            <v>0</v>
          </cell>
          <cell r="DG11" t="str">
            <v>0</v>
          </cell>
          <cell r="DH11" t="str">
            <v>0</v>
          </cell>
          <cell r="DI11" t="str">
            <v>0</v>
          </cell>
          <cell r="DJ11" t="str">
            <v>0</v>
          </cell>
          <cell r="DK11" t="str">
            <v>0</v>
          </cell>
          <cell r="DL11" t="str">
            <v>0</v>
          </cell>
          <cell r="DN11" t="str">
            <v>0</v>
          </cell>
          <cell r="DO11" t="str">
            <v>0</v>
          </cell>
          <cell r="DP11" t="str">
            <v>0</v>
          </cell>
          <cell r="DQ11" t="str">
            <v>0</v>
          </cell>
          <cell r="DR11" t="str">
            <v>0</v>
          </cell>
          <cell r="DS11" t="str">
            <v>0</v>
          </cell>
          <cell r="DT11" t="str">
            <v>0</v>
          </cell>
          <cell r="DU11" t="str">
            <v>0</v>
          </cell>
          <cell r="DV11" t="str">
            <v>0</v>
          </cell>
          <cell r="DW11" t="str">
            <v>0</v>
          </cell>
          <cell r="DX11" t="str">
            <v>0</v>
          </cell>
          <cell r="DY11" t="str">
            <v>0</v>
          </cell>
        </row>
        <row r="12">
          <cell r="A12" t="str">
            <v>Other Std COS Categ</v>
          </cell>
          <cell r="B12" t="str">
            <v>0</v>
          </cell>
          <cell r="C12" t="str">
            <v>0</v>
          </cell>
          <cell r="D12" t="str">
            <v>0</v>
          </cell>
          <cell r="E12" t="str">
            <v>0</v>
          </cell>
          <cell r="F12" t="str">
            <v>0</v>
          </cell>
          <cell r="G12" t="str">
            <v>0</v>
          </cell>
          <cell r="H12" t="str">
            <v>0</v>
          </cell>
          <cell r="I12" t="str">
            <v>0</v>
          </cell>
          <cell r="J12" t="str">
            <v>0</v>
          </cell>
          <cell r="K12" t="str">
            <v>0</v>
          </cell>
          <cell r="L12" t="str">
            <v>0</v>
          </cell>
          <cell r="M12" t="str">
            <v>0</v>
          </cell>
          <cell r="N12" t="str">
            <v>0</v>
          </cell>
          <cell r="O12" t="str">
            <v>0</v>
          </cell>
          <cell r="P12" t="str">
            <v>0</v>
          </cell>
          <cell r="Q12" t="str">
            <v>0</v>
          </cell>
          <cell r="R12" t="str">
            <v>0</v>
          </cell>
          <cell r="S12" t="str">
            <v>0</v>
          </cell>
          <cell r="T12" t="str">
            <v>0</v>
          </cell>
          <cell r="U12" t="str">
            <v>0</v>
          </cell>
          <cell r="W12" t="str">
            <v>0</v>
          </cell>
          <cell r="X12" t="str">
            <v>0</v>
          </cell>
          <cell r="Y12" t="str">
            <v>0</v>
          </cell>
          <cell r="Z12" t="str">
            <v>0</v>
          </cell>
          <cell r="AA12" t="str">
            <v>0</v>
          </cell>
          <cell r="AB12" t="str">
            <v>0</v>
          </cell>
          <cell r="AC12" t="str">
            <v>0</v>
          </cell>
          <cell r="AD12" t="str">
            <v>0</v>
          </cell>
          <cell r="AE12" t="str">
            <v>0</v>
          </cell>
          <cell r="AF12" t="str">
            <v>0</v>
          </cell>
          <cell r="AG12" t="str">
            <v>0</v>
          </cell>
          <cell r="AH12" t="str">
            <v>0</v>
          </cell>
          <cell r="AI12" t="str">
            <v>0</v>
          </cell>
          <cell r="AJ12" t="str">
            <v>0</v>
          </cell>
          <cell r="AK12" t="str">
            <v>0</v>
          </cell>
          <cell r="AL12" t="str">
            <v>0</v>
          </cell>
          <cell r="AN12" t="str">
            <v>0</v>
          </cell>
          <cell r="AO12" t="str">
            <v>0</v>
          </cell>
          <cell r="AP12" t="str">
            <v>0</v>
          </cell>
          <cell r="AQ12" t="str">
            <v>0</v>
          </cell>
          <cell r="AR12" t="str">
            <v>0</v>
          </cell>
          <cell r="AS12" t="str">
            <v>0</v>
          </cell>
          <cell r="AT12" t="str">
            <v>0</v>
          </cell>
          <cell r="AU12" t="str">
            <v>0</v>
          </cell>
          <cell r="AV12" t="str">
            <v>0</v>
          </cell>
          <cell r="AX12" t="str">
            <v>0</v>
          </cell>
          <cell r="AY12" t="str">
            <v>0</v>
          </cell>
          <cell r="AZ12" t="str">
            <v>0</v>
          </cell>
          <cell r="BA12" t="str">
            <v>0</v>
          </cell>
          <cell r="BB12" t="str">
            <v>0</v>
          </cell>
          <cell r="BC12" t="str">
            <v>0</v>
          </cell>
          <cell r="BD12" t="str">
            <v>0</v>
          </cell>
          <cell r="BE12" t="str">
            <v>0</v>
          </cell>
          <cell r="BF12" t="str">
            <v>0</v>
          </cell>
          <cell r="BG12" t="str">
            <v>0</v>
          </cell>
          <cell r="BI12" t="str">
            <v>0</v>
          </cell>
          <cell r="BJ12" t="str">
            <v>0</v>
          </cell>
          <cell r="BK12" t="str">
            <v>0</v>
          </cell>
          <cell r="BL12" t="str">
            <v>0</v>
          </cell>
          <cell r="BM12" t="str">
            <v>0</v>
          </cell>
          <cell r="BN12" t="str">
            <v>0</v>
          </cell>
          <cell r="BO12" t="str">
            <v>0</v>
          </cell>
          <cell r="BP12" t="str">
            <v>0</v>
          </cell>
          <cell r="BQ12" t="str">
            <v>0</v>
          </cell>
          <cell r="BR12" t="str">
            <v>0</v>
          </cell>
          <cell r="BS12" t="str">
            <v>0</v>
          </cell>
          <cell r="BT12" t="str">
            <v>0</v>
          </cell>
          <cell r="BU12" t="str">
            <v>0</v>
          </cell>
          <cell r="BW12" t="str">
            <v>0</v>
          </cell>
          <cell r="BX12" t="str">
            <v>0</v>
          </cell>
          <cell r="BY12" t="str">
            <v>0</v>
          </cell>
          <cell r="BZ12" t="str">
            <v>0</v>
          </cell>
          <cell r="CA12" t="str">
            <v>0</v>
          </cell>
          <cell r="CB12" t="str">
            <v>0</v>
          </cell>
          <cell r="CC12" t="str">
            <v>0</v>
          </cell>
          <cell r="CD12" t="str">
            <v>0</v>
          </cell>
          <cell r="CE12" t="str">
            <v>0</v>
          </cell>
          <cell r="CF12" t="str">
            <v>0</v>
          </cell>
          <cell r="CG12" t="str">
            <v>0</v>
          </cell>
          <cell r="CH12" t="str">
            <v>0</v>
          </cell>
          <cell r="CI12" t="str">
            <v>0</v>
          </cell>
          <cell r="CK12" t="str">
            <v>0</v>
          </cell>
          <cell r="CL12" t="str">
            <v>0</v>
          </cell>
          <cell r="CM12" t="str">
            <v>0</v>
          </cell>
          <cell r="CN12" t="str">
            <v>0</v>
          </cell>
          <cell r="CO12" t="str">
            <v>0</v>
          </cell>
          <cell r="CP12" t="str">
            <v>0</v>
          </cell>
          <cell r="CQ12" t="str">
            <v>0</v>
          </cell>
          <cell r="CR12" t="str">
            <v>0</v>
          </cell>
          <cell r="CS12" t="str">
            <v>0</v>
          </cell>
          <cell r="CT12" t="str">
            <v>0</v>
          </cell>
          <cell r="CU12" t="str">
            <v>0</v>
          </cell>
          <cell r="CV12" t="str">
            <v>0</v>
          </cell>
          <cell r="CW12" t="str">
            <v>0</v>
          </cell>
          <cell r="CY12" t="str">
            <v>0</v>
          </cell>
          <cell r="CZ12" t="str">
            <v>0</v>
          </cell>
          <cell r="DA12" t="str">
            <v>0</v>
          </cell>
          <cell r="DC12" t="str">
            <v>0</v>
          </cell>
          <cell r="DD12" t="str">
            <v>0</v>
          </cell>
          <cell r="DE12" t="str">
            <v>0</v>
          </cell>
          <cell r="DG12" t="str">
            <v>0</v>
          </cell>
          <cell r="DH12" t="str">
            <v>0</v>
          </cell>
          <cell r="DI12" t="str">
            <v>0</v>
          </cell>
          <cell r="DJ12" t="str">
            <v>0</v>
          </cell>
          <cell r="DK12" t="str">
            <v>0</v>
          </cell>
          <cell r="DL12" t="str">
            <v>0</v>
          </cell>
          <cell r="DN12" t="str">
            <v>0</v>
          </cell>
          <cell r="DO12" t="str">
            <v>0</v>
          </cell>
          <cell r="DP12" t="str">
            <v>0</v>
          </cell>
          <cell r="DQ12" t="str">
            <v>0</v>
          </cell>
          <cell r="DR12" t="str">
            <v>0</v>
          </cell>
          <cell r="DS12" t="str">
            <v>0</v>
          </cell>
          <cell r="DT12" t="str">
            <v>0</v>
          </cell>
          <cell r="DU12" t="str">
            <v>0</v>
          </cell>
          <cell r="DV12" t="str">
            <v>0</v>
          </cell>
          <cell r="DW12" t="str">
            <v>0</v>
          </cell>
          <cell r="DX12" t="str">
            <v>0</v>
          </cell>
          <cell r="DY12" t="str">
            <v>0</v>
          </cell>
        </row>
        <row r="13">
          <cell r="A13" t="str">
            <v>Cost of sales @ standard - Fcst</v>
          </cell>
          <cell r="B13" t="str">
            <v>0</v>
          </cell>
          <cell r="C13" t="str">
            <v>0</v>
          </cell>
          <cell r="D13" t="str">
            <v>0</v>
          </cell>
          <cell r="E13" t="str">
            <v>0</v>
          </cell>
          <cell r="F13" t="str">
            <v>0</v>
          </cell>
          <cell r="G13" t="str">
            <v>0</v>
          </cell>
          <cell r="H13" t="str">
            <v>0</v>
          </cell>
          <cell r="I13" t="str">
            <v>0</v>
          </cell>
          <cell r="J13">
            <v>299761311.93636918</v>
          </cell>
          <cell r="K13">
            <v>309244588.57373762</v>
          </cell>
          <cell r="L13" t="str">
            <v>0</v>
          </cell>
          <cell r="M13" t="str">
            <v>0</v>
          </cell>
          <cell r="N13" t="str">
            <v>0</v>
          </cell>
          <cell r="O13" t="str">
            <v>0</v>
          </cell>
          <cell r="P13" t="str">
            <v>0</v>
          </cell>
          <cell r="Q13" t="str">
            <v>0</v>
          </cell>
          <cell r="R13" t="str">
            <v>0</v>
          </cell>
          <cell r="S13" t="str">
            <v>0</v>
          </cell>
          <cell r="T13" t="str">
            <v>0</v>
          </cell>
          <cell r="U13" t="str">
            <v>0</v>
          </cell>
          <cell r="W13" t="str">
            <v>0</v>
          </cell>
          <cell r="X13" t="str">
            <v>0</v>
          </cell>
          <cell r="Y13" t="str">
            <v>0</v>
          </cell>
          <cell r="Z13" t="str">
            <v>0</v>
          </cell>
          <cell r="AA13" t="str">
            <v>0</v>
          </cell>
          <cell r="AB13" t="str">
            <v>0</v>
          </cell>
          <cell r="AC13">
            <v>873949.38</v>
          </cell>
          <cell r="AD13" t="str">
            <v>0</v>
          </cell>
          <cell r="AE13" t="str">
            <v>0</v>
          </cell>
          <cell r="AF13" t="str">
            <v>0</v>
          </cell>
          <cell r="AG13" t="str">
            <v>0</v>
          </cell>
          <cell r="AH13" t="str">
            <v>0</v>
          </cell>
          <cell r="AI13" t="str">
            <v>0</v>
          </cell>
          <cell r="AJ13" t="str">
            <v>0</v>
          </cell>
          <cell r="AK13" t="str">
            <v>0</v>
          </cell>
          <cell r="AL13" t="str">
            <v>0</v>
          </cell>
          <cell r="AN13" t="str">
            <v>0</v>
          </cell>
          <cell r="AO13" t="str">
            <v>0</v>
          </cell>
          <cell r="AP13" t="str">
            <v>0</v>
          </cell>
          <cell r="AQ13" t="str">
            <v>0</v>
          </cell>
          <cell r="AR13" t="str">
            <v>0</v>
          </cell>
          <cell r="AS13" t="str">
            <v>0</v>
          </cell>
          <cell r="AT13" t="str">
            <v>0</v>
          </cell>
          <cell r="AU13" t="str">
            <v>0</v>
          </cell>
          <cell r="AV13" t="str">
            <v>0</v>
          </cell>
          <cell r="AX13" t="str">
            <v>0</v>
          </cell>
          <cell r="AY13" t="str">
            <v>0</v>
          </cell>
          <cell r="AZ13" t="str">
            <v>0</v>
          </cell>
          <cell r="BA13" t="str">
            <v>0</v>
          </cell>
          <cell r="BB13" t="str">
            <v>0</v>
          </cell>
          <cell r="BC13" t="str">
            <v>0</v>
          </cell>
          <cell r="BD13" t="str">
            <v>0</v>
          </cell>
          <cell r="BE13">
            <v>299761311.93636918</v>
          </cell>
          <cell r="BF13" t="str">
            <v>0</v>
          </cell>
          <cell r="BG13" t="str">
            <v>0</v>
          </cell>
          <cell r="BI13" t="str">
            <v>0</v>
          </cell>
          <cell r="BJ13" t="str">
            <v>0</v>
          </cell>
          <cell r="BK13" t="str">
            <v>0</v>
          </cell>
          <cell r="BL13" t="str">
            <v>0</v>
          </cell>
          <cell r="BM13" t="str">
            <v>0</v>
          </cell>
          <cell r="BN13" t="str">
            <v>0</v>
          </cell>
          <cell r="BO13" t="str">
            <v>0</v>
          </cell>
          <cell r="BP13">
            <v>3910911.48</v>
          </cell>
          <cell r="BQ13" t="str">
            <v>0</v>
          </cell>
          <cell r="BR13" t="str">
            <v>0</v>
          </cell>
          <cell r="BS13" t="str">
            <v>0</v>
          </cell>
          <cell r="BT13" t="str">
            <v>0</v>
          </cell>
          <cell r="BU13" t="str">
            <v>0</v>
          </cell>
          <cell r="BW13" t="str">
            <v>0</v>
          </cell>
          <cell r="BX13" t="str">
            <v>0</v>
          </cell>
          <cell r="BY13" t="str">
            <v>0</v>
          </cell>
          <cell r="BZ13" t="str">
            <v>0</v>
          </cell>
          <cell r="CA13" t="str">
            <v>0</v>
          </cell>
          <cell r="CB13" t="str">
            <v>0</v>
          </cell>
          <cell r="CC13" t="str">
            <v>0</v>
          </cell>
          <cell r="CD13">
            <v>70533157.515046999</v>
          </cell>
          <cell r="CE13" t="str">
            <v>0</v>
          </cell>
          <cell r="CF13" t="str">
            <v>0</v>
          </cell>
          <cell r="CG13" t="str">
            <v>0</v>
          </cell>
          <cell r="CH13" t="str">
            <v>0</v>
          </cell>
          <cell r="CI13" t="str">
            <v>0</v>
          </cell>
          <cell r="CK13" t="str">
            <v>0</v>
          </cell>
          <cell r="CL13" t="str">
            <v>0</v>
          </cell>
          <cell r="CM13" t="str">
            <v>0</v>
          </cell>
          <cell r="CN13" t="str">
            <v>0</v>
          </cell>
          <cell r="CO13" t="str">
            <v>0</v>
          </cell>
          <cell r="CP13" t="str">
            <v>0</v>
          </cell>
          <cell r="CQ13" t="str">
            <v>0</v>
          </cell>
          <cell r="CR13">
            <v>3269820.02</v>
          </cell>
          <cell r="CS13" t="str">
            <v>0</v>
          </cell>
          <cell r="CT13" t="str">
            <v>0</v>
          </cell>
          <cell r="CU13" t="str">
            <v>0</v>
          </cell>
          <cell r="CV13" t="str">
            <v>0</v>
          </cell>
          <cell r="CW13" t="str">
            <v>0</v>
          </cell>
          <cell r="CY13" t="str">
            <v>0</v>
          </cell>
          <cell r="CZ13" t="str">
            <v>0</v>
          </cell>
          <cell r="DA13" t="str">
            <v>0</v>
          </cell>
          <cell r="DC13" t="str">
            <v>0</v>
          </cell>
          <cell r="DD13" t="str">
            <v>0</v>
          </cell>
          <cell r="DE13" t="str">
            <v>0</v>
          </cell>
          <cell r="DG13" t="str">
            <v>0</v>
          </cell>
          <cell r="DH13" t="str">
            <v>0</v>
          </cell>
          <cell r="DI13" t="str">
            <v>0</v>
          </cell>
          <cell r="DJ13" t="str">
            <v>0</v>
          </cell>
          <cell r="DK13" t="str">
            <v>0</v>
          </cell>
          <cell r="DL13" t="str">
            <v>0</v>
          </cell>
          <cell r="DN13" t="str">
            <v>0</v>
          </cell>
          <cell r="DO13">
            <v>119751470.42118317</v>
          </cell>
          <cell r="DP13" t="str">
            <v>0</v>
          </cell>
          <cell r="DQ13" t="str">
            <v>0</v>
          </cell>
          <cell r="DR13" t="str">
            <v>0</v>
          </cell>
          <cell r="DS13" t="str">
            <v>0</v>
          </cell>
          <cell r="DT13" t="str">
            <v>0</v>
          </cell>
          <cell r="DU13" t="str">
            <v>0</v>
          </cell>
          <cell r="DV13" t="str">
            <v>0</v>
          </cell>
          <cell r="DW13" t="str">
            <v>0</v>
          </cell>
          <cell r="DX13" t="str">
            <v>0</v>
          </cell>
          <cell r="DY13" t="str">
            <v>0</v>
          </cell>
        </row>
        <row r="14">
          <cell r="A14" t="str">
            <v>Cost of sales @ standard</v>
          </cell>
          <cell r="B14" t="str">
            <v>0</v>
          </cell>
          <cell r="C14" t="str">
            <v>0</v>
          </cell>
          <cell r="D14" t="str">
            <v>0</v>
          </cell>
          <cell r="E14" t="str">
            <v>0</v>
          </cell>
          <cell r="F14" t="str">
            <v>0</v>
          </cell>
          <cell r="G14">
            <v>179840056.29999995</v>
          </cell>
          <cell r="H14">
            <v>385421816.50999999</v>
          </cell>
          <cell r="I14">
            <v>434404473</v>
          </cell>
          <cell r="J14">
            <v>444623952.49636912</v>
          </cell>
          <cell r="K14">
            <v>409064940.88373768</v>
          </cell>
          <cell r="L14" t="str">
            <v>0</v>
          </cell>
          <cell r="M14" t="str">
            <v>0</v>
          </cell>
          <cell r="N14" t="str">
            <v>0</v>
          </cell>
          <cell r="O14" t="str">
            <v>0</v>
          </cell>
          <cell r="P14" t="str">
            <v>0</v>
          </cell>
          <cell r="Q14" t="str">
            <v>0</v>
          </cell>
          <cell r="R14" t="str">
            <v>0</v>
          </cell>
          <cell r="S14" t="str">
            <v>0</v>
          </cell>
          <cell r="T14" t="str">
            <v>0</v>
          </cell>
          <cell r="U14" t="str">
            <v>0</v>
          </cell>
          <cell r="W14" t="str">
            <v>0</v>
          </cell>
          <cell r="X14" t="str">
            <v>0</v>
          </cell>
          <cell r="Y14" t="str">
            <v>0</v>
          </cell>
          <cell r="Z14" t="str">
            <v>0</v>
          </cell>
          <cell r="AA14">
            <v>38103437.890000001</v>
          </cell>
          <cell r="AB14">
            <v>38439302</v>
          </cell>
          <cell r="AC14">
            <v>41892576.359999999</v>
          </cell>
          <cell r="AD14">
            <v>39427385.370000005</v>
          </cell>
          <cell r="AE14" t="str">
            <v>0</v>
          </cell>
          <cell r="AF14" t="str">
            <v>0</v>
          </cell>
          <cell r="AG14" t="str">
            <v>0</v>
          </cell>
          <cell r="AH14" t="str">
            <v>0</v>
          </cell>
          <cell r="AI14" t="str">
            <v>0</v>
          </cell>
          <cell r="AJ14" t="str">
            <v>0</v>
          </cell>
          <cell r="AK14" t="str">
            <v>0</v>
          </cell>
          <cell r="AL14" t="str">
            <v>0</v>
          </cell>
          <cell r="AN14" t="str">
            <v>0</v>
          </cell>
          <cell r="AO14" t="str">
            <v>0</v>
          </cell>
          <cell r="AP14" t="str">
            <v>0</v>
          </cell>
          <cell r="AQ14">
            <v>179840056.29999995</v>
          </cell>
          <cell r="AR14">
            <v>385421816.50999999</v>
          </cell>
          <cell r="AS14">
            <v>434404473</v>
          </cell>
          <cell r="AT14" t="str">
            <v>0</v>
          </cell>
          <cell r="AU14" t="str">
            <v>0</v>
          </cell>
          <cell r="AV14" t="str">
            <v>0</v>
          </cell>
          <cell r="AX14" t="str">
            <v>0</v>
          </cell>
          <cell r="AY14">
            <v>434404473</v>
          </cell>
          <cell r="AZ14" t="str">
            <v>0</v>
          </cell>
          <cell r="BA14" t="str">
            <v>0</v>
          </cell>
          <cell r="BB14">
            <v>385421816.50999999</v>
          </cell>
          <cell r="BC14" t="str">
            <v>0</v>
          </cell>
          <cell r="BD14" t="str">
            <v>0</v>
          </cell>
          <cell r="BE14">
            <v>444623952.49636912</v>
          </cell>
          <cell r="BF14" t="str">
            <v>0</v>
          </cell>
          <cell r="BG14" t="str">
            <v>0</v>
          </cell>
          <cell r="BI14" t="str">
            <v>0</v>
          </cell>
          <cell r="BJ14">
            <v>143813600</v>
          </cell>
          <cell r="BK14" t="str">
            <v>0</v>
          </cell>
          <cell r="BL14" t="str">
            <v>0</v>
          </cell>
          <cell r="BM14">
            <v>134275074.67000002</v>
          </cell>
          <cell r="BN14" t="str">
            <v>0</v>
          </cell>
          <cell r="BO14" t="str">
            <v>0</v>
          </cell>
          <cell r="BP14">
            <v>148766241.04000002</v>
          </cell>
          <cell r="BQ14" t="str">
            <v>0</v>
          </cell>
          <cell r="BR14" t="str">
            <v>0</v>
          </cell>
          <cell r="BS14" t="str">
            <v>0</v>
          </cell>
          <cell r="BT14">
            <v>144855329.56</v>
          </cell>
          <cell r="BU14" t="str">
            <v>0</v>
          </cell>
          <cell r="BW14" t="str">
            <v>0</v>
          </cell>
          <cell r="BX14">
            <v>106482671</v>
          </cell>
          <cell r="BY14" t="str">
            <v>0</v>
          </cell>
          <cell r="BZ14" t="str">
            <v>0</v>
          </cell>
          <cell r="CA14">
            <v>88152626.710000008</v>
          </cell>
          <cell r="CB14" t="str">
            <v>0</v>
          </cell>
          <cell r="CC14" t="str">
            <v>0</v>
          </cell>
          <cell r="CD14">
            <v>111245556.40504701</v>
          </cell>
          <cell r="CE14" t="str">
            <v>0</v>
          </cell>
          <cell r="CF14" t="str">
            <v>0</v>
          </cell>
          <cell r="CG14" t="str">
            <v>0</v>
          </cell>
          <cell r="CH14">
            <v>75695297.63000001</v>
          </cell>
          <cell r="CI14" t="str">
            <v>0</v>
          </cell>
          <cell r="CK14" t="str">
            <v>0</v>
          </cell>
          <cell r="CL14">
            <v>105291246</v>
          </cell>
          <cell r="CM14" t="str">
            <v>0</v>
          </cell>
          <cell r="CN14" t="str">
            <v>0</v>
          </cell>
          <cell r="CO14">
            <v>98485603.520000011</v>
          </cell>
          <cell r="CP14" t="str">
            <v>0</v>
          </cell>
          <cell r="CQ14" t="str">
            <v>0</v>
          </cell>
          <cell r="CR14">
            <v>107414578.69000001</v>
          </cell>
          <cell r="CS14" t="str">
            <v>0</v>
          </cell>
          <cell r="CT14" t="str">
            <v>0</v>
          </cell>
          <cell r="CU14" t="str">
            <v>0</v>
          </cell>
          <cell r="CV14">
            <v>104144758.67</v>
          </cell>
          <cell r="CW14" t="str">
            <v>0</v>
          </cell>
          <cell r="CY14" t="str">
            <v>0</v>
          </cell>
          <cell r="CZ14">
            <v>106482671</v>
          </cell>
          <cell r="DA14" t="str">
            <v>0</v>
          </cell>
          <cell r="DC14" t="str">
            <v>0</v>
          </cell>
          <cell r="DD14">
            <v>104144758.67</v>
          </cell>
          <cell r="DE14" t="str">
            <v>0</v>
          </cell>
          <cell r="DG14" t="str">
            <v>0</v>
          </cell>
          <cell r="DH14">
            <v>75695297.63000001</v>
          </cell>
          <cell r="DI14" t="str">
            <v>0</v>
          </cell>
          <cell r="DJ14" t="str">
            <v>0</v>
          </cell>
          <cell r="DK14">
            <v>88152626.710000008</v>
          </cell>
          <cell r="DL14" t="str">
            <v>0</v>
          </cell>
          <cell r="DN14" t="str">
            <v>0</v>
          </cell>
          <cell r="DO14">
            <v>119754212.42118317</v>
          </cell>
          <cell r="DP14" t="str">
            <v>0</v>
          </cell>
          <cell r="DQ14" t="str">
            <v>0</v>
          </cell>
          <cell r="DR14">
            <v>104961014.53000002</v>
          </cell>
          <cell r="DS14" t="str">
            <v>0</v>
          </cell>
          <cell r="DT14" t="str">
            <v>0</v>
          </cell>
          <cell r="DU14">
            <v>119610630</v>
          </cell>
          <cell r="DV14" t="str">
            <v>0</v>
          </cell>
          <cell r="DW14" t="str">
            <v>0</v>
          </cell>
          <cell r="DX14" t="str">
            <v>0</v>
          </cell>
          <cell r="DY14" t="str">
            <v>0</v>
          </cell>
        </row>
        <row r="15">
          <cell r="A15" t="str">
            <v>Standard Gross Profit</v>
          </cell>
          <cell r="B15">
            <v>3086737.14</v>
          </cell>
          <cell r="C15">
            <v>4565557.03</v>
          </cell>
          <cell r="D15">
            <v>6997095</v>
          </cell>
          <cell r="E15">
            <v>7891880.4800000004</v>
          </cell>
          <cell r="F15">
            <v>7173898.6600000001</v>
          </cell>
          <cell r="G15">
            <v>213930065.20999998</v>
          </cell>
          <cell r="H15">
            <v>471101191.70999992</v>
          </cell>
          <cell r="I15">
            <v>498757358</v>
          </cell>
          <cell r="J15">
            <v>520325734.97031379</v>
          </cell>
          <cell r="K15">
            <v>478684995.03419805</v>
          </cell>
          <cell r="L15">
            <v>342940819.72999996</v>
          </cell>
          <cell r="M15">
            <v>760635428.82000017</v>
          </cell>
          <cell r="N15">
            <v>834106936</v>
          </cell>
          <cell r="O15">
            <v>873972739.34144032</v>
          </cell>
          <cell r="P15">
            <v>783240163.8588562</v>
          </cell>
          <cell r="Q15" t="str">
            <v>0</v>
          </cell>
          <cell r="R15" t="str">
            <v>0</v>
          </cell>
          <cell r="S15" t="str">
            <v>0</v>
          </cell>
          <cell r="T15" t="str">
            <v>0</v>
          </cell>
          <cell r="U15" t="str">
            <v>0</v>
          </cell>
          <cell r="W15">
            <v>325101.13</v>
          </cell>
          <cell r="X15">
            <v>632410</v>
          </cell>
          <cell r="Y15">
            <v>626084.65</v>
          </cell>
          <cell r="Z15">
            <v>626084.65</v>
          </cell>
          <cell r="AA15">
            <v>44432753.560000002</v>
          </cell>
          <cell r="AB15">
            <v>44299790</v>
          </cell>
          <cell r="AC15">
            <v>49601207.989999995</v>
          </cell>
          <cell r="AD15">
            <v>47127183.129999995</v>
          </cell>
          <cell r="AE15">
            <v>76942183.449999988</v>
          </cell>
          <cell r="AF15">
            <v>75177083</v>
          </cell>
          <cell r="AG15">
            <v>81424135.219999999</v>
          </cell>
          <cell r="AH15">
            <v>75212494.439999998</v>
          </cell>
          <cell r="AI15" t="str">
            <v>0</v>
          </cell>
          <cell r="AJ15" t="str">
            <v>0</v>
          </cell>
          <cell r="AK15" t="str">
            <v>0</v>
          </cell>
          <cell r="AL15" t="str">
            <v>0</v>
          </cell>
          <cell r="AN15">
            <v>3086737.14</v>
          </cell>
          <cell r="AO15">
            <v>4565557.03</v>
          </cell>
          <cell r="AP15">
            <v>6997095</v>
          </cell>
          <cell r="AQ15">
            <v>213930065.20999998</v>
          </cell>
          <cell r="AR15">
            <v>471101191.70999992</v>
          </cell>
          <cell r="AS15">
            <v>498757358</v>
          </cell>
          <cell r="AT15" t="str">
            <v>0</v>
          </cell>
          <cell r="AU15" t="str">
            <v>0</v>
          </cell>
          <cell r="AV15" t="str">
            <v>0</v>
          </cell>
          <cell r="AX15">
            <v>6997095</v>
          </cell>
          <cell r="AY15">
            <v>498757358</v>
          </cell>
          <cell r="AZ15" t="str">
            <v>0</v>
          </cell>
          <cell r="BA15">
            <v>4565557.03</v>
          </cell>
          <cell r="BB15">
            <v>471101191.71000004</v>
          </cell>
          <cell r="BC15" t="str">
            <v>0</v>
          </cell>
          <cell r="BD15">
            <v>7891880.4800000004</v>
          </cell>
          <cell r="BE15">
            <v>520325734.97031379</v>
          </cell>
          <cell r="BF15" t="str">
            <v>0</v>
          </cell>
          <cell r="BG15" t="str">
            <v>0</v>
          </cell>
          <cell r="BI15">
            <v>2499813</v>
          </cell>
          <cell r="BJ15">
            <v>165377631</v>
          </cell>
          <cell r="BK15" t="str">
            <v>0</v>
          </cell>
          <cell r="BL15">
            <v>1236435.5900000001</v>
          </cell>
          <cell r="BM15">
            <v>159356766.58000001</v>
          </cell>
          <cell r="BN15" t="str">
            <v>0</v>
          </cell>
          <cell r="BO15">
            <v>2514538.48</v>
          </cell>
          <cell r="BP15">
            <v>179166421.25999999</v>
          </cell>
          <cell r="BQ15" t="str">
            <v>0</v>
          </cell>
          <cell r="BR15" t="str">
            <v>0</v>
          </cell>
          <cell r="BS15">
            <v>2514538.48</v>
          </cell>
          <cell r="BT15">
            <v>175255509.77999997</v>
          </cell>
          <cell r="BU15" t="str">
            <v>0</v>
          </cell>
          <cell r="BW15">
            <v>1797019</v>
          </cell>
          <cell r="BX15">
            <v>122093414</v>
          </cell>
          <cell r="BY15" t="str">
            <v>0</v>
          </cell>
          <cell r="BZ15">
            <v>1053577.71</v>
          </cell>
          <cell r="CA15">
            <v>110595790.87</v>
          </cell>
          <cell r="CB15" t="str">
            <v>0</v>
          </cell>
          <cell r="CC15">
            <v>1990066.82</v>
          </cell>
          <cell r="CD15">
            <v>131298525.39186449</v>
          </cell>
          <cell r="CE15" t="str">
            <v>0</v>
          </cell>
          <cell r="CF15" t="str">
            <v>0</v>
          </cell>
          <cell r="CG15">
            <v>1224872.48</v>
          </cell>
          <cell r="CH15">
            <v>89031939.890000015</v>
          </cell>
          <cell r="CI15" t="str">
            <v>0</v>
          </cell>
          <cell r="CK15">
            <v>1895444</v>
          </cell>
          <cell r="CL15">
            <v>121080072</v>
          </cell>
          <cell r="CM15" t="str">
            <v>0</v>
          </cell>
          <cell r="CN15">
            <v>950636.79</v>
          </cell>
          <cell r="CO15">
            <v>116155061.41</v>
          </cell>
          <cell r="CP15" t="str">
            <v>0</v>
          </cell>
          <cell r="CQ15">
            <v>1861864.66</v>
          </cell>
          <cell r="CR15">
            <v>128167945.34000002</v>
          </cell>
          <cell r="CS15" t="str">
            <v>0</v>
          </cell>
          <cell r="CT15" t="str">
            <v>0</v>
          </cell>
          <cell r="CU15">
            <v>1861864.66</v>
          </cell>
          <cell r="CV15">
            <v>124898125.32000001</v>
          </cell>
          <cell r="CW15" t="str">
            <v>0</v>
          </cell>
          <cell r="CY15">
            <v>1797019</v>
          </cell>
          <cell r="CZ15">
            <v>122093414</v>
          </cell>
          <cell r="DA15" t="str">
            <v>0</v>
          </cell>
          <cell r="DC15">
            <v>1861864.66</v>
          </cell>
          <cell r="DD15">
            <v>124898125.32000001</v>
          </cell>
          <cell r="DE15" t="str">
            <v>0</v>
          </cell>
          <cell r="DG15">
            <v>1224872.48</v>
          </cell>
          <cell r="DH15">
            <v>89031939.890000015</v>
          </cell>
          <cell r="DI15" t="str">
            <v>0</v>
          </cell>
          <cell r="DJ15">
            <v>1053577.71</v>
          </cell>
          <cell r="DK15">
            <v>110595790.87</v>
          </cell>
          <cell r="DL15" t="str">
            <v>0</v>
          </cell>
          <cell r="DN15">
            <v>2047574</v>
          </cell>
          <cell r="DO15">
            <v>138484755.78169072</v>
          </cell>
          <cell r="DP15" t="str">
            <v>0</v>
          </cell>
          <cell r="DQ15">
            <v>1169698.08</v>
          </cell>
          <cell r="DR15">
            <v>126591338.13000001</v>
          </cell>
          <cell r="DS15" t="str">
            <v>0</v>
          </cell>
          <cell r="DT15">
            <v>1703680</v>
          </cell>
          <cell r="DU15">
            <v>137188058</v>
          </cell>
          <cell r="DV15" t="str">
            <v>0</v>
          </cell>
          <cell r="DW15" t="str">
            <v>0</v>
          </cell>
          <cell r="DX15" t="str">
            <v>0</v>
          </cell>
          <cell r="DY15" t="str">
            <v>0</v>
          </cell>
        </row>
        <row r="16">
          <cell r="A16" t="str">
            <v>Material Variances</v>
          </cell>
          <cell r="B16" t="str">
            <v>0</v>
          </cell>
          <cell r="C16" t="str">
            <v>0</v>
          </cell>
          <cell r="D16" t="str">
            <v>0</v>
          </cell>
          <cell r="E16" t="str">
            <v>0</v>
          </cell>
          <cell r="F16" t="str">
            <v>0</v>
          </cell>
          <cell r="G16">
            <v>-22369853.899999999</v>
          </cell>
          <cell r="H16">
            <v>-51839086.880000003</v>
          </cell>
          <cell r="I16">
            <v>-50045467</v>
          </cell>
          <cell r="J16">
            <v>-51457581.193189174</v>
          </cell>
          <cell r="K16">
            <v>-51489079.57</v>
          </cell>
          <cell r="L16" t="str">
            <v>0</v>
          </cell>
          <cell r="M16" t="str">
            <v>0</v>
          </cell>
          <cell r="N16" t="str">
            <v>0</v>
          </cell>
          <cell r="O16" t="str">
            <v>0</v>
          </cell>
          <cell r="P16" t="str">
            <v>0</v>
          </cell>
          <cell r="Q16" t="str">
            <v>0</v>
          </cell>
          <cell r="R16" t="str">
            <v>0</v>
          </cell>
          <cell r="S16" t="str">
            <v>0</v>
          </cell>
          <cell r="T16" t="str">
            <v>0</v>
          </cell>
          <cell r="U16" t="str">
            <v>0</v>
          </cell>
          <cell r="W16" t="str">
            <v>0</v>
          </cell>
          <cell r="X16" t="str">
            <v>0</v>
          </cell>
          <cell r="Y16" t="str">
            <v>0</v>
          </cell>
          <cell r="Z16" t="str">
            <v>0</v>
          </cell>
          <cell r="AA16">
            <v>-3963766.45</v>
          </cell>
          <cell r="AB16">
            <v>-4602363</v>
          </cell>
          <cell r="AC16">
            <v>-4845642.3899999997</v>
          </cell>
          <cell r="AD16">
            <v>-4662657.04</v>
          </cell>
          <cell r="AE16" t="str">
            <v>0</v>
          </cell>
          <cell r="AF16" t="str">
            <v>0</v>
          </cell>
          <cell r="AG16" t="str">
            <v>0</v>
          </cell>
          <cell r="AH16" t="str">
            <v>0</v>
          </cell>
          <cell r="AI16" t="str">
            <v>0</v>
          </cell>
          <cell r="AJ16" t="str">
            <v>0</v>
          </cell>
          <cell r="AK16" t="str">
            <v>0</v>
          </cell>
          <cell r="AL16" t="str">
            <v>0</v>
          </cell>
          <cell r="AN16" t="str">
            <v>0</v>
          </cell>
          <cell r="AO16" t="str">
            <v>0</v>
          </cell>
          <cell r="AP16" t="str">
            <v>0</v>
          </cell>
          <cell r="AQ16">
            <v>-22369853.899999999</v>
          </cell>
          <cell r="AR16">
            <v>-51839086.880000003</v>
          </cell>
          <cell r="AS16">
            <v>-50045467</v>
          </cell>
          <cell r="AT16" t="str">
            <v>0</v>
          </cell>
          <cell r="AU16" t="str">
            <v>0</v>
          </cell>
          <cell r="AV16" t="str">
            <v>0</v>
          </cell>
          <cell r="AX16" t="str">
            <v>0</v>
          </cell>
          <cell r="AY16">
            <v>-50045467</v>
          </cell>
          <cell r="AZ16" t="str">
            <v>0</v>
          </cell>
          <cell r="BA16" t="str">
            <v>0</v>
          </cell>
          <cell r="BB16">
            <v>-51839086.880000003</v>
          </cell>
          <cell r="BC16" t="str">
            <v>0</v>
          </cell>
          <cell r="BD16" t="str">
            <v>0</v>
          </cell>
          <cell r="BE16">
            <v>-51457581.193189174</v>
          </cell>
          <cell r="BF16" t="str">
            <v>0</v>
          </cell>
          <cell r="BG16" t="str">
            <v>0</v>
          </cell>
          <cell r="BI16" t="str">
            <v>0</v>
          </cell>
          <cell r="BJ16">
            <v>-16836036</v>
          </cell>
          <cell r="BK16" t="str">
            <v>0</v>
          </cell>
          <cell r="BL16" t="str">
            <v>0</v>
          </cell>
          <cell r="BM16">
            <v>-16599543.079999998</v>
          </cell>
          <cell r="BN16" t="str">
            <v>0</v>
          </cell>
          <cell r="BO16" t="str">
            <v>0</v>
          </cell>
          <cell r="BP16">
            <v>-18205678.770000003</v>
          </cell>
          <cell r="BQ16" t="str">
            <v>0</v>
          </cell>
          <cell r="BR16" t="str">
            <v>0</v>
          </cell>
          <cell r="BS16" t="str">
            <v>0</v>
          </cell>
          <cell r="BT16">
            <v>-18205678.770000003</v>
          </cell>
          <cell r="BU16" t="str">
            <v>0</v>
          </cell>
          <cell r="BW16" t="str">
            <v>0</v>
          </cell>
          <cell r="BX16">
            <v>-12422394</v>
          </cell>
          <cell r="BY16" t="str">
            <v>0</v>
          </cell>
          <cell r="BZ16" t="str">
            <v>0</v>
          </cell>
          <cell r="CA16">
            <v>-13152368.070000002</v>
          </cell>
          <cell r="CB16" t="str">
            <v>0</v>
          </cell>
          <cell r="CC16" t="str">
            <v>0</v>
          </cell>
          <cell r="CD16">
            <v>-12696708.317256181</v>
          </cell>
          <cell r="CE16" t="str">
            <v>0</v>
          </cell>
          <cell r="CF16" t="str">
            <v>0</v>
          </cell>
          <cell r="CG16" t="str">
            <v>0</v>
          </cell>
          <cell r="CH16">
            <v>-8753886.9299999997</v>
          </cell>
          <cell r="CI16" t="str">
            <v>0</v>
          </cell>
          <cell r="CK16" t="str">
            <v>0</v>
          </cell>
          <cell r="CL16">
            <v>-12519098</v>
          </cell>
          <cell r="CM16" t="str">
            <v>0</v>
          </cell>
          <cell r="CN16" t="str">
            <v>0</v>
          </cell>
          <cell r="CO16">
            <v>-12045612.380000001</v>
          </cell>
          <cell r="CP16" t="str">
            <v>0</v>
          </cell>
          <cell r="CQ16" t="str">
            <v>0</v>
          </cell>
          <cell r="CR16">
            <v>-13615966.969999999</v>
          </cell>
          <cell r="CS16" t="str">
            <v>0</v>
          </cell>
          <cell r="CT16" t="str">
            <v>0</v>
          </cell>
          <cell r="CU16" t="str">
            <v>0</v>
          </cell>
          <cell r="CV16">
            <v>-13615966.969999999</v>
          </cell>
          <cell r="CW16" t="str">
            <v>0</v>
          </cell>
          <cell r="CY16" t="str">
            <v>0</v>
          </cell>
          <cell r="CZ16">
            <v>-12422394</v>
          </cell>
          <cell r="DA16" t="str">
            <v>0</v>
          </cell>
          <cell r="DC16" t="str">
            <v>0</v>
          </cell>
          <cell r="DD16">
            <v>-13615966.969999999</v>
          </cell>
          <cell r="DE16" t="str">
            <v>0</v>
          </cell>
          <cell r="DG16" t="str">
            <v>0</v>
          </cell>
          <cell r="DH16">
            <v>-8753886.9299999997</v>
          </cell>
          <cell r="DI16" t="str">
            <v>0</v>
          </cell>
          <cell r="DJ16" t="str">
            <v>0</v>
          </cell>
          <cell r="DK16">
            <v>-13152368.070000002</v>
          </cell>
          <cell r="DL16" t="str">
            <v>0</v>
          </cell>
          <cell r="DN16" t="str">
            <v>0</v>
          </cell>
          <cell r="DO16">
            <v>-13501741.461914413</v>
          </cell>
          <cell r="DP16" t="str">
            <v>0</v>
          </cell>
          <cell r="DQ16" t="str">
            <v>0</v>
          </cell>
          <cell r="DR16">
            <v>-13215364.980000002</v>
          </cell>
          <cell r="DS16" t="str">
            <v>0</v>
          </cell>
          <cell r="DT16" t="str">
            <v>0</v>
          </cell>
          <cell r="DU16">
            <v>-13496641</v>
          </cell>
          <cell r="DV16" t="str">
            <v>0</v>
          </cell>
          <cell r="DW16" t="str">
            <v>0</v>
          </cell>
          <cell r="DX16" t="str">
            <v>0</v>
          </cell>
          <cell r="DY16" t="str">
            <v>0</v>
          </cell>
        </row>
        <row r="17">
          <cell r="A17" t="str">
            <v>Labor Variances</v>
          </cell>
          <cell r="B17" t="str">
            <v>0</v>
          </cell>
          <cell r="C17" t="str">
            <v>0</v>
          </cell>
          <cell r="D17" t="str">
            <v>0</v>
          </cell>
          <cell r="E17" t="str">
            <v>0</v>
          </cell>
          <cell r="F17" t="str">
            <v>0</v>
          </cell>
          <cell r="G17">
            <v>-1808775.89</v>
          </cell>
          <cell r="H17">
            <v>-3355214.01</v>
          </cell>
          <cell r="I17">
            <v>31601</v>
          </cell>
          <cell r="J17">
            <v>-1341889.2124673785</v>
          </cell>
          <cell r="K17">
            <v>-717259.81313223322</v>
          </cell>
          <cell r="L17" t="str">
            <v>0</v>
          </cell>
          <cell r="M17" t="str">
            <v>0</v>
          </cell>
          <cell r="N17" t="str">
            <v>0</v>
          </cell>
          <cell r="O17" t="str">
            <v>0</v>
          </cell>
          <cell r="P17" t="str">
            <v>0</v>
          </cell>
          <cell r="Q17" t="str">
            <v>0</v>
          </cell>
          <cell r="R17" t="str">
            <v>0</v>
          </cell>
          <cell r="S17" t="str">
            <v>0</v>
          </cell>
          <cell r="T17" t="str">
            <v>0</v>
          </cell>
          <cell r="U17" t="str">
            <v>0</v>
          </cell>
          <cell r="W17" t="str">
            <v>0</v>
          </cell>
          <cell r="X17" t="str">
            <v>0</v>
          </cell>
          <cell r="Y17" t="str">
            <v>0</v>
          </cell>
          <cell r="Z17" t="str">
            <v>0</v>
          </cell>
          <cell r="AA17">
            <v>-260043.12</v>
          </cell>
          <cell r="AB17">
            <v>2697</v>
          </cell>
          <cell r="AC17">
            <v>-145796.99</v>
          </cell>
          <cell r="AD17">
            <v>-145796.99</v>
          </cell>
          <cell r="AE17" t="str">
            <v>0</v>
          </cell>
          <cell r="AF17" t="str">
            <v>0</v>
          </cell>
          <cell r="AG17" t="str">
            <v>0</v>
          </cell>
          <cell r="AH17" t="str">
            <v>0</v>
          </cell>
          <cell r="AI17" t="str">
            <v>0</v>
          </cell>
          <cell r="AJ17" t="str">
            <v>0</v>
          </cell>
          <cell r="AK17" t="str">
            <v>0</v>
          </cell>
          <cell r="AL17" t="str">
            <v>0</v>
          </cell>
          <cell r="AN17" t="str">
            <v>0</v>
          </cell>
          <cell r="AO17" t="str">
            <v>0</v>
          </cell>
          <cell r="AP17" t="str">
            <v>0</v>
          </cell>
          <cell r="AQ17">
            <v>-1808775.89</v>
          </cell>
          <cell r="AR17">
            <v>-3355214.01</v>
          </cell>
          <cell r="AS17">
            <v>31601</v>
          </cell>
          <cell r="AT17" t="str">
            <v>0</v>
          </cell>
          <cell r="AU17" t="str">
            <v>0</v>
          </cell>
          <cell r="AV17" t="str">
            <v>0</v>
          </cell>
          <cell r="AX17" t="str">
            <v>0</v>
          </cell>
          <cell r="AY17">
            <v>31601</v>
          </cell>
          <cell r="AZ17" t="str">
            <v>0</v>
          </cell>
          <cell r="BA17" t="str">
            <v>0</v>
          </cell>
          <cell r="BB17">
            <v>-3355214.01</v>
          </cell>
          <cell r="BC17" t="str">
            <v>0</v>
          </cell>
          <cell r="BD17" t="str">
            <v>0</v>
          </cell>
          <cell r="BE17">
            <v>-1341889.2124673785</v>
          </cell>
          <cell r="BF17" t="str">
            <v>0</v>
          </cell>
          <cell r="BG17" t="str">
            <v>0</v>
          </cell>
          <cell r="BI17" t="str">
            <v>0</v>
          </cell>
          <cell r="BJ17">
            <v>10390</v>
          </cell>
          <cell r="BK17" t="str">
            <v>0</v>
          </cell>
          <cell r="BL17" t="str">
            <v>0</v>
          </cell>
          <cell r="BM17">
            <v>-757349.53999999911</v>
          </cell>
          <cell r="BN17" t="str">
            <v>0</v>
          </cell>
          <cell r="BO17" t="str">
            <v>0</v>
          </cell>
          <cell r="BP17">
            <v>-865168.68999999948</v>
          </cell>
          <cell r="BQ17" t="str">
            <v>0</v>
          </cell>
          <cell r="BR17" t="str">
            <v>0</v>
          </cell>
          <cell r="BS17" t="str">
            <v>0</v>
          </cell>
          <cell r="BT17">
            <v>-865168.68999999948</v>
          </cell>
          <cell r="BU17" t="str">
            <v>0</v>
          </cell>
          <cell r="BW17" t="str">
            <v>0</v>
          </cell>
          <cell r="BX17">
            <v>11704</v>
          </cell>
          <cell r="BY17" t="str">
            <v>0</v>
          </cell>
          <cell r="BZ17" t="str">
            <v>0</v>
          </cell>
          <cell r="CA17">
            <v>-563988.85999999754</v>
          </cell>
          <cell r="CB17" t="str">
            <v>0</v>
          </cell>
          <cell r="CC17" t="str">
            <v>0</v>
          </cell>
          <cell r="CD17">
            <v>-301376.90022484434</v>
          </cell>
          <cell r="CE17" t="str">
            <v>0</v>
          </cell>
          <cell r="CF17" t="str">
            <v>0</v>
          </cell>
          <cell r="CG17" t="str">
            <v>0</v>
          </cell>
          <cell r="CH17">
            <v>-1139045.8799999999</v>
          </cell>
          <cell r="CI17" t="str">
            <v>0</v>
          </cell>
          <cell r="CK17" t="str">
            <v>0</v>
          </cell>
          <cell r="CL17">
            <v>9089</v>
          </cell>
          <cell r="CM17" t="str">
            <v>0</v>
          </cell>
          <cell r="CN17" t="str">
            <v>0</v>
          </cell>
          <cell r="CO17">
            <v>-544387.52999999933</v>
          </cell>
          <cell r="CP17" t="str">
            <v>0</v>
          </cell>
          <cell r="CQ17" t="str">
            <v>0</v>
          </cell>
          <cell r="CR17">
            <v>-669730.00999999791</v>
          </cell>
          <cell r="CS17" t="str">
            <v>0</v>
          </cell>
          <cell r="CT17" t="str">
            <v>0</v>
          </cell>
          <cell r="CU17" t="str">
            <v>0</v>
          </cell>
          <cell r="CV17">
            <v>-669730.00999999791</v>
          </cell>
          <cell r="CW17" t="str">
            <v>0</v>
          </cell>
          <cell r="CY17" t="str">
            <v>0</v>
          </cell>
          <cell r="CZ17">
            <v>11704</v>
          </cell>
          <cell r="DA17" t="str">
            <v>0</v>
          </cell>
          <cell r="DC17" t="str">
            <v>0</v>
          </cell>
          <cell r="DD17">
            <v>-669730.00999999791</v>
          </cell>
          <cell r="DE17" t="str">
            <v>0</v>
          </cell>
          <cell r="DG17" t="str">
            <v>0</v>
          </cell>
          <cell r="DH17">
            <v>-1139045.8799999999</v>
          </cell>
          <cell r="DI17" t="str">
            <v>0</v>
          </cell>
          <cell r="DJ17" t="str">
            <v>0</v>
          </cell>
          <cell r="DK17">
            <v>-563988.85999999754</v>
          </cell>
          <cell r="DL17" t="str">
            <v>0</v>
          </cell>
          <cell r="DN17" t="str">
            <v>0</v>
          </cell>
          <cell r="DO17">
            <v>-199948.61249253474</v>
          </cell>
          <cell r="DP17" t="str">
            <v>0</v>
          </cell>
          <cell r="DQ17" t="str">
            <v>0</v>
          </cell>
          <cell r="DR17">
            <v>-1390883.89</v>
          </cell>
          <cell r="DS17" t="str">
            <v>0</v>
          </cell>
          <cell r="DT17" t="str">
            <v>0</v>
          </cell>
          <cell r="DU17">
            <v>7143</v>
          </cell>
          <cell r="DV17" t="str">
            <v>0</v>
          </cell>
          <cell r="DW17" t="str">
            <v>0</v>
          </cell>
          <cell r="DX17" t="str">
            <v>0</v>
          </cell>
          <cell r="DY17" t="str">
            <v>0</v>
          </cell>
        </row>
        <row r="18">
          <cell r="A18" t="str">
            <v>OH Variances</v>
          </cell>
          <cell r="B18">
            <v>15573795.629999999</v>
          </cell>
          <cell r="C18">
            <v>34736742.329999998</v>
          </cell>
          <cell r="D18">
            <v>38735254</v>
          </cell>
          <cell r="E18">
            <v>12080297.389999999</v>
          </cell>
          <cell r="F18">
            <v>8640339.7699999996</v>
          </cell>
          <cell r="G18">
            <v>-16423994.669999998</v>
          </cell>
          <cell r="H18">
            <v>-28448078.460000008</v>
          </cell>
          <cell r="I18">
            <v>-39175228</v>
          </cell>
          <cell r="J18">
            <v>-12550804.620000005</v>
          </cell>
          <cell r="K18">
            <v>-8933643.9199999906</v>
          </cell>
          <cell r="L18" t="str">
            <v>0</v>
          </cell>
          <cell r="M18" t="str">
            <v>0</v>
          </cell>
          <cell r="N18" t="str">
            <v>0</v>
          </cell>
          <cell r="O18" t="str">
            <v>0</v>
          </cell>
          <cell r="P18" t="str">
            <v>0</v>
          </cell>
          <cell r="Q18" t="str">
            <v>0</v>
          </cell>
          <cell r="R18" t="str">
            <v>0</v>
          </cell>
          <cell r="S18" t="str">
            <v>0</v>
          </cell>
          <cell r="T18" t="str">
            <v>0</v>
          </cell>
          <cell r="U18" t="str">
            <v>0</v>
          </cell>
          <cell r="W18">
            <v>2951122.34</v>
          </cell>
          <cell r="X18">
            <v>3230043</v>
          </cell>
          <cell r="Y18">
            <v>2929597.76</v>
          </cell>
          <cell r="Z18">
            <v>2929597.76</v>
          </cell>
          <cell r="AA18">
            <v>-2578164.9</v>
          </cell>
          <cell r="AB18">
            <v>-3425708</v>
          </cell>
          <cell r="AC18">
            <v>-3249667.99</v>
          </cell>
          <cell r="AD18">
            <v>-3249667.99</v>
          </cell>
          <cell r="AE18" t="str">
            <v>0</v>
          </cell>
          <cell r="AF18" t="str">
            <v>0</v>
          </cell>
          <cell r="AG18" t="str">
            <v>0</v>
          </cell>
          <cell r="AH18" t="str">
            <v>0</v>
          </cell>
          <cell r="AI18" t="str">
            <v>0</v>
          </cell>
          <cell r="AJ18" t="str">
            <v>0</v>
          </cell>
          <cell r="AK18" t="str">
            <v>0</v>
          </cell>
          <cell r="AL18" t="str">
            <v>0</v>
          </cell>
          <cell r="AN18">
            <v>15573795.629999999</v>
          </cell>
          <cell r="AO18">
            <v>34736742.329999998</v>
          </cell>
          <cell r="AP18">
            <v>38735254</v>
          </cell>
          <cell r="AQ18">
            <v>-16423994.669999998</v>
          </cell>
          <cell r="AR18">
            <v>-28448078.460000008</v>
          </cell>
          <cell r="AS18">
            <v>-39175228</v>
          </cell>
          <cell r="AT18" t="str">
            <v>0</v>
          </cell>
          <cell r="AU18" t="str">
            <v>0</v>
          </cell>
          <cell r="AV18" t="str">
            <v>0</v>
          </cell>
          <cell r="AX18">
            <v>38735254</v>
          </cell>
          <cell r="AY18">
            <v>-39175228</v>
          </cell>
          <cell r="AZ18" t="str">
            <v>0</v>
          </cell>
          <cell r="BA18">
            <v>34736742.330000006</v>
          </cell>
          <cell r="BB18">
            <v>-28448078.460000001</v>
          </cell>
          <cell r="BC18" t="str">
            <v>0</v>
          </cell>
          <cell r="BD18">
            <v>12080297.389999999</v>
          </cell>
          <cell r="BE18">
            <v>-12550804.620000005</v>
          </cell>
          <cell r="BF18" t="str">
            <v>0</v>
          </cell>
          <cell r="BG18" t="str">
            <v>0</v>
          </cell>
          <cell r="BI18">
            <v>12762111</v>
          </cell>
          <cell r="BJ18">
            <v>-13158096</v>
          </cell>
          <cell r="BK18" t="str">
            <v>0</v>
          </cell>
          <cell r="BL18">
            <v>11869829.629999999</v>
          </cell>
          <cell r="BM18">
            <v>-9476121.9700000007</v>
          </cell>
          <cell r="BN18" t="str">
            <v>0</v>
          </cell>
          <cell r="BO18">
            <v>12080297.389999999</v>
          </cell>
          <cell r="BP18">
            <v>-12623472.620000005</v>
          </cell>
          <cell r="BQ18" t="str">
            <v>0</v>
          </cell>
          <cell r="BR18" t="str">
            <v>0</v>
          </cell>
          <cell r="BS18">
            <v>12080297.389999999</v>
          </cell>
          <cell r="BT18">
            <v>-12623472.620000005</v>
          </cell>
          <cell r="BU18" t="str">
            <v>0</v>
          </cell>
          <cell r="BW18">
            <v>9557771</v>
          </cell>
          <cell r="BX18">
            <v>-9649823</v>
          </cell>
          <cell r="BY18" t="str">
            <v>0</v>
          </cell>
          <cell r="BZ18">
            <v>8757170.2100000009</v>
          </cell>
          <cell r="CA18">
            <v>-5757952.8899999997</v>
          </cell>
          <cell r="CB18" t="str">
            <v>0</v>
          </cell>
          <cell r="CC18">
            <v>3134694.61</v>
          </cell>
          <cell r="CD18">
            <v>-3589911.7</v>
          </cell>
          <cell r="CE18" t="str">
            <v>0</v>
          </cell>
          <cell r="CF18" t="str">
            <v>0</v>
          </cell>
          <cell r="CG18">
            <v>6628192.8499999996</v>
          </cell>
          <cell r="CH18">
            <v>-7408599.7499999953</v>
          </cell>
          <cell r="CI18" t="str">
            <v>0</v>
          </cell>
          <cell r="CK18">
            <v>9495069</v>
          </cell>
          <cell r="CL18">
            <v>-9624749</v>
          </cell>
          <cell r="CM18" t="str">
            <v>0</v>
          </cell>
          <cell r="CN18">
            <v>8773921.0999999996</v>
          </cell>
          <cell r="CO18">
            <v>-6716702.4900000012</v>
          </cell>
          <cell r="CP18" t="str">
            <v>0</v>
          </cell>
          <cell r="CQ18">
            <v>8945602.7799999993</v>
          </cell>
          <cell r="CR18">
            <v>-9015394.9199999906</v>
          </cell>
          <cell r="CS18" t="str">
            <v>0</v>
          </cell>
          <cell r="CT18" t="str">
            <v>0</v>
          </cell>
          <cell r="CU18">
            <v>8945602.7799999993</v>
          </cell>
          <cell r="CV18">
            <v>-9015394.9199999906</v>
          </cell>
          <cell r="CW18" t="str">
            <v>0</v>
          </cell>
          <cell r="CY18">
            <v>9557771</v>
          </cell>
          <cell r="CZ18">
            <v>-9649823</v>
          </cell>
          <cell r="DA18" t="str">
            <v>0</v>
          </cell>
          <cell r="DC18">
            <v>8945602.7799999993</v>
          </cell>
          <cell r="DD18">
            <v>-9015394.9199999906</v>
          </cell>
          <cell r="DE18" t="str">
            <v>0</v>
          </cell>
          <cell r="DG18">
            <v>6628192.8499999996</v>
          </cell>
          <cell r="DH18">
            <v>-7408599.7499999953</v>
          </cell>
          <cell r="DI18" t="str">
            <v>0</v>
          </cell>
          <cell r="DJ18">
            <v>8757170.2100000009</v>
          </cell>
          <cell r="DK18">
            <v>-5757952.8899999997</v>
          </cell>
          <cell r="DL18" t="str">
            <v>0</v>
          </cell>
          <cell r="DN18" t="str">
            <v>0</v>
          </cell>
          <cell r="DO18">
            <v>27249</v>
          </cell>
          <cell r="DP18" t="str">
            <v>0</v>
          </cell>
          <cell r="DQ18">
            <v>8901724.1199999992</v>
          </cell>
          <cell r="DR18">
            <v>-8482910.209999999</v>
          </cell>
          <cell r="DS18" t="str">
            <v>0</v>
          </cell>
          <cell r="DT18">
            <v>10003605</v>
          </cell>
          <cell r="DU18">
            <v>-10425411</v>
          </cell>
          <cell r="DV18" t="str">
            <v>0</v>
          </cell>
          <cell r="DW18" t="str">
            <v>0</v>
          </cell>
          <cell r="DX18" t="str">
            <v>0</v>
          </cell>
          <cell r="DY18" t="str">
            <v>0</v>
          </cell>
        </row>
        <row r="19">
          <cell r="A19" t="str">
            <v>VARIANCES</v>
          </cell>
          <cell r="B19" t="str">
            <v>0</v>
          </cell>
          <cell r="C19" t="str">
            <v>0</v>
          </cell>
          <cell r="D19" t="str">
            <v>0</v>
          </cell>
          <cell r="E19" t="str">
            <v>0</v>
          </cell>
          <cell r="F19" t="str">
            <v>0</v>
          </cell>
          <cell r="G19" t="str">
            <v>0</v>
          </cell>
          <cell r="H19" t="str">
            <v>0</v>
          </cell>
          <cell r="I19" t="str">
            <v>0</v>
          </cell>
          <cell r="J19" t="str">
            <v>0</v>
          </cell>
          <cell r="K19" t="str">
            <v>0</v>
          </cell>
          <cell r="L19" t="str">
            <v>0</v>
          </cell>
          <cell r="M19" t="str">
            <v>0</v>
          </cell>
          <cell r="N19" t="str">
            <v>0</v>
          </cell>
          <cell r="O19" t="str">
            <v>0</v>
          </cell>
          <cell r="P19" t="str">
            <v>0</v>
          </cell>
          <cell r="Q19" t="str">
            <v>0</v>
          </cell>
          <cell r="R19" t="str">
            <v>0</v>
          </cell>
          <cell r="S19" t="str">
            <v>0</v>
          </cell>
          <cell r="T19" t="str">
            <v>0</v>
          </cell>
          <cell r="U19" t="str">
            <v>0</v>
          </cell>
          <cell r="W19" t="str">
            <v>0</v>
          </cell>
          <cell r="X19" t="str">
            <v>0</v>
          </cell>
          <cell r="Y19" t="str">
            <v>0</v>
          </cell>
          <cell r="Z19" t="str">
            <v>0</v>
          </cell>
          <cell r="AA19" t="str">
            <v>0</v>
          </cell>
          <cell r="AB19" t="str">
            <v>0</v>
          </cell>
          <cell r="AC19" t="str">
            <v>0</v>
          </cell>
          <cell r="AD19" t="str">
            <v>0</v>
          </cell>
          <cell r="AE19" t="str">
            <v>0</v>
          </cell>
          <cell r="AF19" t="str">
            <v>0</v>
          </cell>
          <cell r="AG19" t="str">
            <v>0</v>
          </cell>
          <cell r="AH19" t="str">
            <v>0</v>
          </cell>
          <cell r="AI19" t="str">
            <v>0</v>
          </cell>
          <cell r="AJ19" t="str">
            <v>0</v>
          </cell>
          <cell r="AK19" t="str">
            <v>0</v>
          </cell>
          <cell r="AL19" t="str">
            <v>0</v>
          </cell>
          <cell r="AN19" t="str">
            <v>0</v>
          </cell>
          <cell r="AO19" t="str">
            <v>0</v>
          </cell>
          <cell r="AP19" t="str">
            <v>0</v>
          </cell>
          <cell r="AQ19" t="str">
            <v>0</v>
          </cell>
          <cell r="AR19" t="str">
            <v>0</v>
          </cell>
          <cell r="AS19" t="str">
            <v>0</v>
          </cell>
          <cell r="AT19" t="str">
            <v>0</v>
          </cell>
          <cell r="AU19" t="str">
            <v>0</v>
          </cell>
          <cell r="AV19" t="str">
            <v>0</v>
          </cell>
          <cell r="AX19" t="str">
            <v>0</v>
          </cell>
          <cell r="AY19" t="str">
            <v>0</v>
          </cell>
          <cell r="AZ19" t="str">
            <v>0</v>
          </cell>
          <cell r="BA19" t="str">
            <v>0</v>
          </cell>
          <cell r="BB19" t="str">
            <v>0</v>
          </cell>
          <cell r="BC19" t="str">
            <v>0</v>
          </cell>
          <cell r="BD19" t="str">
            <v>0</v>
          </cell>
          <cell r="BE19" t="str">
            <v>0</v>
          </cell>
          <cell r="BF19" t="str">
            <v>0</v>
          </cell>
          <cell r="BG19" t="str">
            <v>0</v>
          </cell>
          <cell r="BI19" t="str">
            <v>0</v>
          </cell>
          <cell r="BJ19" t="str">
            <v>0</v>
          </cell>
          <cell r="BK19" t="str">
            <v>0</v>
          </cell>
          <cell r="BL19" t="str">
            <v>0</v>
          </cell>
          <cell r="BM19" t="str">
            <v>0</v>
          </cell>
          <cell r="BN19" t="str">
            <v>0</v>
          </cell>
          <cell r="BO19" t="str">
            <v>0</v>
          </cell>
          <cell r="BP19" t="str">
            <v>0</v>
          </cell>
          <cell r="BQ19" t="str">
            <v>0</v>
          </cell>
          <cell r="BR19" t="str">
            <v>0</v>
          </cell>
          <cell r="BS19" t="str">
            <v>0</v>
          </cell>
          <cell r="BT19" t="str">
            <v>0</v>
          </cell>
          <cell r="BU19" t="str">
            <v>0</v>
          </cell>
          <cell r="BW19" t="str">
            <v>0</v>
          </cell>
          <cell r="BX19" t="str">
            <v>0</v>
          </cell>
          <cell r="BY19" t="str">
            <v>0</v>
          </cell>
          <cell r="BZ19" t="str">
            <v>0</v>
          </cell>
          <cell r="CA19" t="str">
            <v>0</v>
          </cell>
          <cell r="CB19" t="str">
            <v>0</v>
          </cell>
          <cell r="CC19" t="str">
            <v>0</v>
          </cell>
          <cell r="CD19" t="str">
            <v>0</v>
          </cell>
          <cell r="CE19" t="str">
            <v>0</v>
          </cell>
          <cell r="CF19" t="str">
            <v>0</v>
          </cell>
          <cell r="CG19" t="str">
            <v>0</v>
          </cell>
          <cell r="CH19" t="str">
            <v>0</v>
          </cell>
          <cell r="CI19" t="str">
            <v>0</v>
          </cell>
          <cell r="CK19" t="str">
            <v>0</v>
          </cell>
          <cell r="CL19" t="str">
            <v>0</v>
          </cell>
          <cell r="CM19" t="str">
            <v>0</v>
          </cell>
          <cell r="CN19" t="str">
            <v>0</v>
          </cell>
          <cell r="CO19" t="str">
            <v>0</v>
          </cell>
          <cell r="CP19" t="str">
            <v>0</v>
          </cell>
          <cell r="CQ19" t="str">
            <v>0</v>
          </cell>
          <cell r="CR19" t="str">
            <v>0</v>
          </cell>
          <cell r="CS19" t="str">
            <v>0</v>
          </cell>
          <cell r="CT19" t="str">
            <v>0</v>
          </cell>
          <cell r="CU19" t="str">
            <v>0</v>
          </cell>
          <cell r="CV19" t="str">
            <v>0</v>
          </cell>
          <cell r="CW19" t="str">
            <v>0</v>
          </cell>
          <cell r="CY19" t="str">
            <v>0</v>
          </cell>
          <cell r="CZ19" t="str">
            <v>0</v>
          </cell>
          <cell r="DA19" t="str">
            <v>0</v>
          </cell>
          <cell r="DC19" t="str">
            <v>0</v>
          </cell>
          <cell r="DD19" t="str">
            <v>0</v>
          </cell>
          <cell r="DE19" t="str">
            <v>0</v>
          </cell>
          <cell r="DG19" t="str">
            <v>0</v>
          </cell>
          <cell r="DH19" t="str">
            <v>0</v>
          </cell>
          <cell r="DI19" t="str">
            <v>0</v>
          </cell>
          <cell r="DJ19" t="str">
            <v>0</v>
          </cell>
          <cell r="DK19" t="str">
            <v>0</v>
          </cell>
          <cell r="DL19" t="str">
            <v>0</v>
          </cell>
          <cell r="DN19" t="str">
            <v>0</v>
          </cell>
          <cell r="DO19" t="str">
            <v>0</v>
          </cell>
          <cell r="DP19" t="str">
            <v>0</v>
          </cell>
          <cell r="DQ19" t="str">
            <v>0</v>
          </cell>
          <cell r="DR19" t="str">
            <v>0</v>
          </cell>
          <cell r="DS19" t="str">
            <v>0</v>
          </cell>
          <cell r="DT19" t="str">
            <v>0</v>
          </cell>
          <cell r="DU19" t="str">
            <v>0</v>
          </cell>
          <cell r="DV19" t="str">
            <v>0</v>
          </cell>
          <cell r="DW19" t="str">
            <v>0</v>
          </cell>
          <cell r="DX19" t="str">
            <v>0</v>
          </cell>
          <cell r="DY19" t="str">
            <v>0</v>
          </cell>
        </row>
        <row r="20">
          <cell r="A20" t="str">
            <v>Total Variances</v>
          </cell>
          <cell r="B20">
            <v>15573795.629999999</v>
          </cell>
          <cell r="C20">
            <v>34736742.329999998</v>
          </cell>
          <cell r="D20">
            <v>38735254</v>
          </cell>
          <cell r="E20">
            <v>12080297.389999999</v>
          </cell>
          <cell r="F20">
            <v>8640339.7699999996</v>
          </cell>
          <cell r="G20">
            <v>-40602624.460000008</v>
          </cell>
          <cell r="H20">
            <v>-83642379.349999949</v>
          </cell>
          <cell r="I20">
            <v>-89189094</v>
          </cell>
          <cell r="J20">
            <v>-65350275.025656596</v>
          </cell>
          <cell r="K20">
            <v>-61139983.303132229</v>
          </cell>
          <cell r="L20" t="str">
            <v>0</v>
          </cell>
          <cell r="M20" t="str">
            <v>0</v>
          </cell>
          <cell r="N20" t="str">
            <v>0</v>
          </cell>
          <cell r="O20" t="str">
            <v>0</v>
          </cell>
          <cell r="P20" t="str">
            <v>0</v>
          </cell>
          <cell r="Q20" t="str">
            <v>0</v>
          </cell>
          <cell r="R20" t="str">
            <v>0</v>
          </cell>
          <cell r="S20" t="str">
            <v>0</v>
          </cell>
          <cell r="T20" t="str">
            <v>0</v>
          </cell>
          <cell r="U20" t="str">
            <v>0</v>
          </cell>
          <cell r="W20">
            <v>2951122.34</v>
          </cell>
          <cell r="X20">
            <v>3230043</v>
          </cell>
          <cell r="Y20">
            <v>2929597.76</v>
          </cell>
          <cell r="Z20">
            <v>2929597.76</v>
          </cell>
          <cell r="AA20">
            <v>-6801974.4699999942</v>
          </cell>
          <cell r="AB20">
            <v>-8025374</v>
          </cell>
          <cell r="AC20">
            <v>-8241107.3699999982</v>
          </cell>
          <cell r="AD20">
            <v>-8058122.0199999968</v>
          </cell>
          <cell r="AE20" t="str">
            <v>0</v>
          </cell>
          <cell r="AF20" t="str">
            <v>0</v>
          </cell>
          <cell r="AG20" t="str">
            <v>0</v>
          </cell>
          <cell r="AH20" t="str">
            <v>0</v>
          </cell>
          <cell r="AI20" t="str">
            <v>0</v>
          </cell>
          <cell r="AJ20" t="str">
            <v>0</v>
          </cell>
          <cell r="AK20" t="str">
            <v>0</v>
          </cell>
          <cell r="AL20" t="str">
            <v>0</v>
          </cell>
          <cell r="AN20">
            <v>15573795.629999999</v>
          </cell>
          <cell r="AO20">
            <v>34736742.329999998</v>
          </cell>
          <cell r="AP20">
            <v>38735254</v>
          </cell>
          <cell r="AQ20">
            <v>-40602624.460000008</v>
          </cell>
          <cell r="AR20">
            <v>-83642379.349999949</v>
          </cell>
          <cell r="AS20">
            <v>-89189094</v>
          </cell>
          <cell r="AT20" t="str">
            <v>0</v>
          </cell>
          <cell r="AU20" t="str">
            <v>0</v>
          </cell>
          <cell r="AV20" t="str">
            <v>0</v>
          </cell>
          <cell r="AX20">
            <v>38735254</v>
          </cell>
          <cell r="AY20">
            <v>-89189094</v>
          </cell>
          <cell r="AZ20" t="str">
            <v>0</v>
          </cell>
          <cell r="BA20">
            <v>34736742.330000006</v>
          </cell>
          <cell r="BB20">
            <v>-83642379.349999949</v>
          </cell>
          <cell r="BC20" t="str">
            <v>0</v>
          </cell>
          <cell r="BD20">
            <v>12080297.389999999</v>
          </cell>
          <cell r="BE20">
            <v>-65350275.025656596</v>
          </cell>
          <cell r="BF20" t="str">
            <v>0</v>
          </cell>
          <cell r="BG20" t="str">
            <v>0</v>
          </cell>
          <cell r="BI20">
            <v>12762111</v>
          </cell>
          <cell r="BJ20">
            <v>-29983742</v>
          </cell>
          <cell r="BK20" t="str">
            <v>0</v>
          </cell>
          <cell r="BL20">
            <v>11869829.629999999</v>
          </cell>
          <cell r="BM20">
            <v>-26833014.59</v>
          </cell>
          <cell r="BN20" t="str">
            <v>0</v>
          </cell>
          <cell r="BO20">
            <v>12080297.389999999</v>
          </cell>
          <cell r="BP20">
            <v>-31694320.079999983</v>
          </cell>
          <cell r="BQ20" t="str">
            <v>0</v>
          </cell>
          <cell r="BR20" t="str">
            <v>0</v>
          </cell>
          <cell r="BS20">
            <v>12080297.389999999</v>
          </cell>
          <cell r="BT20">
            <v>-31694320.079999983</v>
          </cell>
          <cell r="BU20" t="str">
            <v>0</v>
          </cell>
          <cell r="BW20">
            <v>9557771</v>
          </cell>
          <cell r="BX20">
            <v>-22060513</v>
          </cell>
          <cell r="BY20" t="str">
            <v>0</v>
          </cell>
          <cell r="BZ20">
            <v>8757170.2100000009</v>
          </cell>
          <cell r="CA20">
            <v>-19474309.820000004</v>
          </cell>
          <cell r="CB20" t="str">
            <v>0</v>
          </cell>
          <cell r="CC20">
            <v>3134694.61</v>
          </cell>
          <cell r="CD20">
            <v>-16587996.917481024</v>
          </cell>
          <cell r="CE20" t="str">
            <v>0</v>
          </cell>
          <cell r="CF20" t="str">
            <v>0</v>
          </cell>
          <cell r="CG20">
            <v>6628192.8499999996</v>
          </cell>
          <cell r="CH20">
            <v>-17301532.559999995</v>
          </cell>
          <cell r="CI20" t="str">
            <v>0</v>
          </cell>
          <cell r="CK20">
            <v>9495069</v>
          </cell>
          <cell r="CL20">
            <v>-22134758</v>
          </cell>
          <cell r="CM20" t="str">
            <v>0</v>
          </cell>
          <cell r="CN20">
            <v>8773921.0999999996</v>
          </cell>
          <cell r="CO20">
            <v>-19306702.400000006</v>
          </cell>
          <cell r="CP20" t="str">
            <v>0</v>
          </cell>
          <cell r="CQ20">
            <v>8945602.7799999993</v>
          </cell>
          <cell r="CR20">
            <v>-23301091.899999995</v>
          </cell>
          <cell r="CS20" t="str">
            <v>0</v>
          </cell>
          <cell r="CT20" t="str">
            <v>0</v>
          </cell>
          <cell r="CU20">
            <v>8945602.7799999993</v>
          </cell>
          <cell r="CV20">
            <v>-23301091.899999995</v>
          </cell>
          <cell r="CW20" t="str">
            <v>0</v>
          </cell>
          <cell r="CY20">
            <v>9557771</v>
          </cell>
          <cell r="CZ20">
            <v>-22060513</v>
          </cell>
          <cell r="DA20" t="str">
            <v>0</v>
          </cell>
          <cell r="DC20">
            <v>8945602.7799999993</v>
          </cell>
          <cell r="DD20">
            <v>-23301091.899999995</v>
          </cell>
          <cell r="DE20" t="str">
            <v>0</v>
          </cell>
          <cell r="DG20">
            <v>6628192.8499999996</v>
          </cell>
          <cell r="DH20">
            <v>-17301532.559999995</v>
          </cell>
          <cell r="DI20" t="str">
            <v>0</v>
          </cell>
          <cell r="DJ20">
            <v>8757170.2100000009</v>
          </cell>
          <cell r="DK20">
            <v>-19474309.820000004</v>
          </cell>
          <cell r="DL20" t="str">
            <v>0</v>
          </cell>
          <cell r="DN20" t="str">
            <v>0</v>
          </cell>
          <cell r="DO20">
            <v>-13674441.074406948</v>
          </cell>
          <cell r="DP20" t="str">
            <v>0</v>
          </cell>
          <cell r="DQ20">
            <v>8901724.1199999992</v>
          </cell>
          <cell r="DR20">
            <v>-23089159.079999998</v>
          </cell>
          <cell r="DS20" t="str">
            <v>0</v>
          </cell>
          <cell r="DT20">
            <v>10003605</v>
          </cell>
          <cell r="DU20">
            <v>-23914909</v>
          </cell>
          <cell r="DV20" t="str">
            <v>0</v>
          </cell>
          <cell r="DW20" t="str">
            <v>0</v>
          </cell>
          <cell r="DX20" t="str">
            <v>0</v>
          </cell>
          <cell r="DY20" t="str">
            <v>0</v>
          </cell>
        </row>
        <row r="21">
          <cell r="A21" t="str">
            <v>Adjusted Gross Profit</v>
          </cell>
          <cell r="B21">
            <v>18660532.769999992</v>
          </cell>
          <cell r="C21">
            <v>39302299.359999992</v>
          </cell>
          <cell r="D21">
            <v>45732349</v>
          </cell>
          <cell r="E21">
            <v>19972177.869999997</v>
          </cell>
          <cell r="F21">
            <v>15814238.430000002</v>
          </cell>
          <cell r="G21">
            <v>173327440.74999997</v>
          </cell>
          <cell r="H21">
            <v>387458812.35999984</v>
          </cell>
          <cell r="I21">
            <v>409568264</v>
          </cell>
          <cell r="J21">
            <v>454975459.94465703</v>
          </cell>
          <cell r="K21">
            <v>417545011.73106593</v>
          </cell>
          <cell r="L21">
            <v>342940819.72999996</v>
          </cell>
          <cell r="M21">
            <v>760635428.82000017</v>
          </cell>
          <cell r="N21">
            <v>834106936</v>
          </cell>
          <cell r="O21">
            <v>873972739.34144032</v>
          </cell>
          <cell r="P21">
            <v>783240163.8588562</v>
          </cell>
          <cell r="Q21" t="str">
            <v>0</v>
          </cell>
          <cell r="R21" t="str">
            <v>0</v>
          </cell>
          <cell r="S21" t="str">
            <v>0</v>
          </cell>
          <cell r="T21" t="str">
            <v>0</v>
          </cell>
          <cell r="U21" t="str">
            <v>0</v>
          </cell>
          <cell r="W21">
            <v>3276223.47</v>
          </cell>
          <cell r="X21">
            <v>3862453</v>
          </cell>
          <cell r="Y21">
            <v>3555682.41</v>
          </cell>
          <cell r="Z21">
            <v>3555682.41</v>
          </cell>
          <cell r="AA21">
            <v>37630779.089999989</v>
          </cell>
          <cell r="AB21">
            <v>36274416</v>
          </cell>
          <cell r="AC21">
            <v>41360100.619999997</v>
          </cell>
          <cell r="AD21">
            <v>39069061.109999999</v>
          </cell>
          <cell r="AE21">
            <v>76942183.449999988</v>
          </cell>
          <cell r="AF21">
            <v>75177083</v>
          </cell>
          <cell r="AG21">
            <v>81424135.219999999</v>
          </cell>
          <cell r="AH21">
            <v>75212494.439999998</v>
          </cell>
          <cell r="AI21" t="str">
            <v>0</v>
          </cell>
          <cell r="AJ21" t="str">
            <v>0</v>
          </cell>
          <cell r="AK21" t="str">
            <v>0</v>
          </cell>
          <cell r="AL21" t="str">
            <v>0</v>
          </cell>
          <cell r="AN21">
            <v>18660532.769999992</v>
          </cell>
          <cell r="AO21">
            <v>39302299.359999992</v>
          </cell>
          <cell r="AP21">
            <v>45732349</v>
          </cell>
          <cell r="AQ21">
            <v>173327440.74999997</v>
          </cell>
          <cell r="AR21">
            <v>387458812.35999984</v>
          </cell>
          <cell r="AS21">
            <v>409568264</v>
          </cell>
          <cell r="AT21" t="str">
            <v>0</v>
          </cell>
          <cell r="AU21" t="str">
            <v>0</v>
          </cell>
          <cell r="AV21" t="str">
            <v>0</v>
          </cell>
          <cell r="AX21">
            <v>45732349</v>
          </cell>
          <cell r="AY21">
            <v>409568264</v>
          </cell>
          <cell r="AZ21" t="str">
            <v>0</v>
          </cell>
          <cell r="BA21">
            <v>39302299.359999992</v>
          </cell>
          <cell r="BB21">
            <v>387458812.35999995</v>
          </cell>
          <cell r="BC21" t="str">
            <v>0</v>
          </cell>
          <cell r="BD21">
            <v>19972177.869999997</v>
          </cell>
          <cell r="BE21">
            <v>454975459.94465703</v>
          </cell>
          <cell r="BF21" t="str">
            <v>0</v>
          </cell>
          <cell r="BG21" t="str">
            <v>0</v>
          </cell>
          <cell r="BI21">
            <v>15261924</v>
          </cell>
          <cell r="BJ21">
            <v>135393889</v>
          </cell>
          <cell r="BK21" t="str">
            <v>0</v>
          </cell>
          <cell r="BL21">
            <v>13106265.219999999</v>
          </cell>
          <cell r="BM21">
            <v>132523751.99000011</v>
          </cell>
          <cell r="BN21" t="str">
            <v>0</v>
          </cell>
          <cell r="BO21">
            <v>14594835.869999999</v>
          </cell>
          <cell r="BP21">
            <v>147472101.1800001</v>
          </cell>
          <cell r="BQ21" t="str">
            <v>0</v>
          </cell>
          <cell r="BR21" t="str">
            <v>0</v>
          </cell>
          <cell r="BS21">
            <v>14594835.869999999</v>
          </cell>
          <cell r="BT21">
            <v>143561189.70000005</v>
          </cell>
          <cell r="BU21" t="str">
            <v>0</v>
          </cell>
          <cell r="BW21">
            <v>11354790</v>
          </cell>
          <cell r="BX21">
            <v>100032901</v>
          </cell>
          <cell r="BY21" t="str">
            <v>0</v>
          </cell>
          <cell r="BZ21">
            <v>9810747.9199999999</v>
          </cell>
          <cell r="CA21">
            <v>91121481.050000116</v>
          </cell>
          <cell r="CB21" t="str">
            <v>0</v>
          </cell>
          <cell r="CC21">
            <v>5124761.43</v>
          </cell>
          <cell r="CD21">
            <v>114710528.47438347</v>
          </cell>
          <cell r="CE21" t="str">
            <v>0</v>
          </cell>
          <cell r="CF21" t="str">
            <v>0</v>
          </cell>
          <cell r="CG21">
            <v>7853065.3300000001</v>
          </cell>
          <cell r="CH21">
            <v>71730407.330000028</v>
          </cell>
          <cell r="CI21" t="str">
            <v>0</v>
          </cell>
          <cell r="CK21">
            <v>11390513</v>
          </cell>
          <cell r="CL21">
            <v>98945314</v>
          </cell>
          <cell r="CM21" t="str">
            <v>0</v>
          </cell>
          <cell r="CN21">
            <v>9724557.8899999987</v>
          </cell>
          <cell r="CO21">
            <v>96848359.009999961</v>
          </cell>
          <cell r="CP21" t="str">
            <v>0</v>
          </cell>
          <cell r="CQ21">
            <v>10807467.439999999</v>
          </cell>
          <cell r="CR21">
            <v>104866853.44</v>
          </cell>
          <cell r="CS21" t="str">
            <v>0</v>
          </cell>
          <cell r="CT21" t="str">
            <v>0</v>
          </cell>
          <cell r="CU21">
            <v>10807467.439999999</v>
          </cell>
          <cell r="CV21">
            <v>101597033.41999999</v>
          </cell>
          <cell r="CW21" t="str">
            <v>0</v>
          </cell>
          <cell r="CY21">
            <v>11354790</v>
          </cell>
          <cell r="CZ21">
            <v>100032901</v>
          </cell>
          <cell r="DA21" t="str">
            <v>0</v>
          </cell>
          <cell r="DC21">
            <v>10807467.439999999</v>
          </cell>
          <cell r="DD21">
            <v>101597033.41999999</v>
          </cell>
          <cell r="DE21" t="str">
            <v>0</v>
          </cell>
          <cell r="DG21">
            <v>7853065.3300000001</v>
          </cell>
          <cell r="DH21">
            <v>71730407.330000028</v>
          </cell>
          <cell r="DI21" t="str">
            <v>0</v>
          </cell>
          <cell r="DJ21">
            <v>9810747.9199999999</v>
          </cell>
          <cell r="DK21">
            <v>91121481.050000116</v>
          </cell>
          <cell r="DL21" t="str">
            <v>0</v>
          </cell>
          <cell r="DN21">
            <v>2047574</v>
          </cell>
          <cell r="DO21">
            <v>124810314.70728377</v>
          </cell>
          <cell r="DP21" t="str">
            <v>0</v>
          </cell>
          <cell r="DQ21">
            <v>10071422.199999997</v>
          </cell>
          <cell r="DR21">
            <v>103502179.05</v>
          </cell>
          <cell r="DS21" t="str">
            <v>0</v>
          </cell>
          <cell r="DT21">
            <v>11707285</v>
          </cell>
          <cell r="DU21">
            <v>113273149</v>
          </cell>
          <cell r="DV21" t="str">
            <v>0</v>
          </cell>
          <cell r="DW21" t="str">
            <v>0</v>
          </cell>
          <cell r="DX21" t="str">
            <v>0</v>
          </cell>
          <cell r="DY21" t="str">
            <v>0</v>
          </cell>
        </row>
        <row r="22">
          <cell r="A22" t="str">
            <v>Warranty Provision</v>
          </cell>
          <cell r="B22" t="str">
            <v>0</v>
          </cell>
          <cell r="C22" t="str">
            <v>0</v>
          </cell>
          <cell r="D22" t="str">
            <v>0</v>
          </cell>
          <cell r="E22" t="str">
            <v>0</v>
          </cell>
          <cell r="F22" t="str">
            <v>0</v>
          </cell>
          <cell r="G22">
            <v>3310743.49</v>
          </cell>
          <cell r="H22">
            <v>6878325.3399999999</v>
          </cell>
          <cell r="I22">
            <v>6642173</v>
          </cell>
          <cell r="J22">
            <v>7459020.2010373082</v>
          </cell>
          <cell r="K22">
            <v>6744485.915393129</v>
          </cell>
          <cell r="L22" t="str">
            <v>0</v>
          </cell>
          <cell r="M22" t="str">
            <v>0</v>
          </cell>
          <cell r="N22" t="str">
            <v>0</v>
          </cell>
          <cell r="O22" t="str">
            <v>0</v>
          </cell>
          <cell r="P22" t="str">
            <v>0</v>
          </cell>
          <cell r="Q22" t="str">
            <v>0</v>
          </cell>
          <cell r="R22" t="str">
            <v>0</v>
          </cell>
          <cell r="S22" t="str">
            <v>0</v>
          </cell>
          <cell r="T22" t="str">
            <v>0</v>
          </cell>
          <cell r="U22" t="str">
            <v>0</v>
          </cell>
          <cell r="W22" t="str">
            <v>0</v>
          </cell>
          <cell r="X22" t="str">
            <v>0</v>
          </cell>
          <cell r="Y22" t="str">
            <v>0</v>
          </cell>
          <cell r="Z22" t="str">
            <v>0</v>
          </cell>
          <cell r="AA22">
            <v>819341.66</v>
          </cell>
          <cell r="AB22">
            <v>608429</v>
          </cell>
          <cell r="AC22">
            <v>721594.01</v>
          </cell>
          <cell r="AD22">
            <v>721594.01</v>
          </cell>
          <cell r="AE22" t="str">
            <v>0</v>
          </cell>
          <cell r="AF22" t="str">
            <v>0</v>
          </cell>
          <cell r="AG22" t="str">
            <v>0</v>
          </cell>
          <cell r="AH22" t="str">
            <v>0</v>
          </cell>
          <cell r="AI22" t="str">
            <v>0</v>
          </cell>
          <cell r="AJ22" t="str">
            <v>0</v>
          </cell>
          <cell r="AK22" t="str">
            <v>0</v>
          </cell>
          <cell r="AL22" t="str">
            <v>0</v>
          </cell>
          <cell r="AN22" t="str">
            <v>0</v>
          </cell>
          <cell r="AO22" t="str">
            <v>0</v>
          </cell>
          <cell r="AP22" t="str">
            <v>0</v>
          </cell>
          <cell r="AQ22">
            <v>3310743.49</v>
          </cell>
          <cell r="AR22">
            <v>6878325.3399999999</v>
          </cell>
          <cell r="AS22">
            <v>6642173</v>
          </cell>
          <cell r="AT22" t="str">
            <v>0</v>
          </cell>
          <cell r="AU22" t="str">
            <v>0</v>
          </cell>
          <cell r="AV22" t="str">
            <v>0</v>
          </cell>
          <cell r="AX22" t="str">
            <v>0</v>
          </cell>
          <cell r="AY22">
            <v>6642173</v>
          </cell>
          <cell r="AZ22" t="str">
            <v>0</v>
          </cell>
          <cell r="BA22" t="str">
            <v>0</v>
          </cell>
          <cell r="BB22">
            <v>6878325.3399999999</v>
          </cell>
          <cell r="BC22" t="str">
            <v>0</v>
          </cell>
          <cell r="BD22" t="str">
            <v>0</v>
          </cell>
          <cell r="BE22">
            <v>7459020.2010373082</v>
          </cell>
          <cell r="BF22" t="str">
            <v>0</v>
          </cell>
          <cell r="BG22" t="str">
            <v>0</v>
          </cell>
          <cell r="BI22" t="str">
            <v>0</v>
          </cell>
          <cell r="BJ22">
            <v>2223922</v>
          </cell>
          <cell r="BK22" t="str">
            <v>0</v>
          </cell>
          <cell r="BL22" t="str">
            <v>0</v>
          </cell>
          <cell r="BM22">
            <v>2850800.79</v>
          </cell>
          <cell r="BN22" t="str">
            <v>0</v>
          </cell>
          <cell r="BO22" t="str">
            <v>0</v>
          </cell>
          <cell r="BP22">
            <v>2719511.64</v>
          </cell>
          <cell r="BQ22" t="str">
            <v>0</v>
          </cell>
          <cell r="BR22" t="str">
            <v>0</v>
          </cell>
          <cell r="BS22" t="str">
            <v>0</v>
          </cell>
          <cell r="BT22">
            <v>2719511.64</v>
          </cell>
          <cell r="BU22" t="str">
            <v>0</v>
          </cell>
          <cell r="BW22" t="str">
            <v>0</v>
          </cell>
          <cell r="BX22">
            <v>1627587</v>
          </cell>
          <cell r="BY22" t="str">
            <v>0</v>
          </cell>
          <cell r="BZ22" t="str">
            <v>0</v>
          </cell>
          <cell r="CA22">
            <v>2134028.7599999998</v>
          </cell>
          <cell r="CB22" t="str">
            <v>0</v>
          </cell>
          <cell r="CC22" t="str">
            <v>0</v>
          </cell>
          <cell r="CD22">
            <v>1911606.2836337565</v>
          </cell>
          <cell r="CE22" t="str">
            <v>0</v>
          </cell>
          <cell r="CF22" t="str">
            <v>0</v>
          </cell>
          <cell r="CG22" t="str">
            <v>0</v>
          </cell>
          <cell r="CH22">
            <v>1332871.55</v>
          </cell>
          <cell r="CI22" t="str">
            <v>0</v>
          </cell>
          <cell r="CK22" t="str">
            <v>0</v>
          </cell>
          <cell r="CL22">
            <v>1630552</v>
          </cell>
          <cell r="CM22" t="str">
            <v>0</v>
          </cell>
          <cell r="CN22" t="str">
            <v>0</v>
          </cell>
          <cell r="CO22">
            <v>1953041.81</v>
          </cell>
          <cell r="CP22" t="str">
            <v>0</v>
          </cell>
          <cell r="CQ22" t="str">
            <v>0</v>
          </cell>
          <cell r="CR22">
            <v>1977871.94</v>
          </cell>
          <cell r="CS22" t="str">
            <v>0</v>
          </cell>
          <cell r="CT22" t="str">
            <v>0</v>
          </cell>
          <cell r="CU22" t="str">
            <v>0</v>
          </cell>
          <cell r="CV22">
            <v>1977871.94</v>
          </cell>
          <cell r="CW22" t="str">
            <v>0</v>
          </cell>
          <cell r="CY22" t="str">
            <v>0</v>
          </cell>
          <cell r="CZ22">
            <v>1627587</v>
          </cell>
          <cell r="DA22" t="str">
            <v>0</v>
          </cell>
          <cell r="DC22" t="str">
            <v>0</v>
          </cell>
          <cell r="DD22">
            <v>1977871.94</v>
          </cell>
          <cell r="DE22" t="str">
            <v>0</v>
          </cell>
          <cell r="DG22" t="str">
            <v>0</v>
          </cell>
          <cell r="DH22">
            <v>1332871.55</v>
          </cell>
          <cell r="DI22" t="str">
            <v>0</v>
          </cell>
          <cell r="DJ22" t="str">
            <v>0</v>
          </cell>
          <cell r="DK22">
            <v>2134028.7599999998</v>
          </cell>
          <cell r="DL22" t="str">
            <v>0</v>
          </cell>
          <cell r="DN22" t="str">
            <v>0</v>
          </cell>
          <cell r="DO22">
            <v>1901293.3240617425</v>
          </cell>
          <cell r="DP22" t="str">
            <v>0</v>
          </cell>
          <cell r="DQ22" t="str">
            <v>0</v>
          </cell>
          <cell r="DR22">
            <v>1803865.51</v>
          </cell>
          <cell r="DS22" t="str">
            <v>0</v>
          </cell>
          <cell r="DT22" t="str">
            <v>0</v>
          </cell>
          <cell r="DU22">
            <v>1822685</v>
          </cell>
          <cell r="DV22" t="str">
            <v>0</v>
          </cell>
          <cell r="DW22" t="str">
            <v>0</v>
          </cell>
          <cell r="DX22" t="str">
            <v>0</v>
          </cell>
          <cell r="DY22" t="str">
            <v>0</v>
          </cell>
        </row>
        <row r="23">
          <cell r="A23" t="str">
            <v>Inventory Reserves/Adjustments</v>
          </cell>
          <cell r="B23" t="str">
            <v>0</v>
          </cell>
          <cell r="C23" t="str">
            <v>0</v>
          </cell>
          <cell r="D23" t="str">
            <v>0</v>
          </cell>
          <cell r="E23" t="str">
            <v>0</v>
          </cell>
          <cell r="F23" t="str">
            <v>0</v>
          </cell>
          <cell r="G23">
            <v>1315877</v>
          </cell>
          <cell r="H23">
            <v>2815462.27</v>
          </cell>
          <cell r="I23">
            <v>2806273</v>
          </cell>
          <cell r="J23">
            <v>2834654.8620726434</v>
          </cell>
          <cell r="K23">
            <v>3041859.085</v>
          </cell>
          <cell r="L23" t="str">
            <v>0</v>
          </cell>
          <cell r="M23" t="str">
            <v>0</v>
          </cell>
          <cell r="N23" t="str">
            <v>0</v>
          </cell>
          <cell r="O23" t="str">
            <v>0</v>
          </cell>
          <cell r="P23" t="str">
            <v>0</v>
          </cell>
          <cell r="Q23" t="str">
            <v>0</v>
          </cell>
          <cell r="R23" t="str">
            <v>0</v>
          </cell>
          <cell r="S23" t="str">
            <v>0</v>
          </cell>
          <cell r="T23" t="str">
            <v>0</v>
          </cell>
          <cell r="U23" t="str">
            <v>0</v>
          </cell>
          <cell r="W23" t="str">
            <v>0</v>
          </cell>
          <cell r="X23" t="str">
            <v>0</v>
          </cell>
          <cell r="Y23" t="str">
            <v>0</v>
          </cell>
          <cell r="Z23" t="str">
            <v>0</v>
          </cell>
          <cell r="AA23">
            <v>405228.54</v>
          </cell>
          <cell r="AB23">
            <v>246804</v>
          </cell>
          <cell r="AC23">
            <v>72864.45</v>
          </cell>
          <cell r="AD23">
            <v>64092.43</v>
          </cell>
          <cell r="AE23" t="str">
            <v>0</v>
          </cell>
          <cell r="AF23" t="str">
            <v>0</v>
          </cell>
          <cell r="AG23" t="str">
            <v>0</v>
          </cell>
          <cell r="AH23" t="str">
            <v>0</v>
          </cell>
          <cell r="AI23" t="str">
            <v>0</v>
          </cell>
          <cell r="AJ23" t="str">
            <v>0</v>
          </cell>
          <cell r="AK23" t="str">
            <v>0</v>
          </cell>
          <cell r="AL23" t="str">
            <v>0</v>
          </cell>
          <cell r="AN23" t="str">
            <v>0</v>
          </cell>
          <cell r="AO23" t="str">
            <v>0</v>
          </cell>
          <cell r="AP23" t="str">
            <v>0</v>
          </cell>
          <cell r="AQ23">
            <v>1315877</v>
          </cell>
          <cell r="AR23">
            <v>2815462.27</v>
          </cell>
          <cell r="AS23">
            <v>2806273</v>
          </cell>
          <cell r="AT23" t="str">
            <v>0</v>
          </cell>
          <cell r="AU23" t="str">
            <v>0</v>
          </cell>
          <cell r="AV23" t="str">
            <v>0</v>
          </cell>
          <cell r="AX23" t="str">
            <v>0</v>
          </cell>
          <cell r="AY23">
            <v>2806273</v>
          </cell>
          <cell r="AZ23" t="str">
            <v>0</v>
          </cell>
          <cell r="BA23" t="str">
            <v>0</v>
          </cell>
          <cell r="BB23">
            <v>2815462.27</v>
          </cell>
          <cell r="BC23" t="str">
            <v>0</v>
          </cell>
          <cell r="BD23" t="str">
            <v>0</v>
          </cell>
          <cell r="BE23">
            <v>2834654.8620726434</v>
          </cell>
          <cell r="BF23" t="str">
            <v>0</v>
          </cell>
          <cell r="BG23" t="str">
            <v>0</v>
          </cell>
          <cell r="BI23" t="str">
            <v>0</v>
          </cell>
          <cell r="BJ23">
            <v>942658</v>
          </cell>
          <cell r="BK23" t="str">
            <v>0</v>
          </cell>
          <cell r="BL23" t="str">
            <v>0</v>
          </cell>
          <cell r="BM23">
            <v>1199798.8799999999</v>
          </cell>
          <cell r="BN23" t="str">
            <v>0</v>
          </cell>
          <cell r="BO23" t="str">
            <v>0</v>
          </cell>
          <cell r="BP23">
            <v>857764.81</v>
          </cell>
          <cell r="BQ23" t="str">
            <v>0</v>
          </cell>
          <cell r="BR23" t="str">
            <v>0</v>
          </cell>
          <cell r="BS23" t="str">
            <v>0</v>
          </cell>
          <cell r="BT23">
            <v>857764.81</v>
          </cell>
          <cell r="BU23" t="str">
            <v>0</v>
          </cell>
          <cell r="BW23" t="str">
            <v>0</v>
          </cell>
          <cell r="BX23">
            <v>678382</v>
          </cell>
          <cell r="BY23" t="str">
            <v>0</v>
          </cell>
          <cell r="BZ23" t="str">
            <v>0</v>
          </cell>
          <cell r="CA23">
            <v>89606.17</v>
          </cell>
          <cell r="CB23" t="str">
            <v>0</v>
          </cell>
          <cell r="CC23" t="str">
            <v>0</v>
          </cell>
          <cell r="CD23">
            <v>698330.31963034754</v>
          </cell>
          <cell r="CE23" t="str">
            <v>0</v>
          </cell>
          <cell r="CF23" t="str">
            <v>0</v>
          </cell>
          <cell r="CG23" t="str">
            <v>0</v>
          </cell>
          <cell r="CH23">
            <v>679690.15</v>
          </cell>
          <cell r="CI23" t="str">
            <v>0</v>
          </cell>
          <cell r="CK23" t="str">
            <v>0</v>
          </cell>
          <cell r="CL23">
            <v>696238</v>
          </cell>
          <cell r="CM23" t="str">
            <v>0</v>
          </cell>
          <cell r="CN23" t="str">
            <v>0</v>
          </cell>
          <cell r="CO23">
            <v>914101.2</v>
          </cell>
          <cell r="CP23" t="str">
            <v>0</v>
          </cell>
          <cell r="CQ23" t="str">
            <v>0</v>
          </cell>
          <cell r="CR23">
            <v>637345.41</v>
          </cell>
          <cell r="CS23" t="str">
            <v>0</v>
          </cell>
          <cell r="CT23" t="str">
            <v>0</v>
          </cell>
          <cell r="CU23" t="str">
            <v>0</v>
          </cell>
          <cell r="CV23">
            <v>637345.41</v>
          </cell>
          <cell r="CW23" t="str">
            <v>0</v>
          </cell>
          <cell r="CY23" t="str">
            <v>0</v>
          </cell>
          <cell r="CZ23">
            <v>678382</v>
          </cell>
          <cell r="DA23" t="str">
            <v>0</v>
          </cell>
          <cell r="DC23" t="str">
            <v>0</v>
          </cell>
          <cell r="DD23">
            <v>637345.41</v>
          </cell>
          <cell r="DE23" t="str">
            <v>0</v>
          </cell>
          <cell r="DG23" t="str">
            <v>0</v>
          </cell>
          <cell r="DH23">
            <v>679690.15</v>
          </cell>
          <cell r="DI23" t="str">
            <v>0</v>
          </cell>
          <cell r="DJ23" t="str">
            <v>0</v>
          </cell>
          <cell r="DK23">
            <v>89606.17</v>
          </cell>
          <cell r="DL23" t="str">
            <v>0</v>
          </cell>
          <cell r="DN23" t="str">
            <v>0</v>
          </cell>
          <cell r="DO23">
            <v>807304.23421000293</v>
          </cell>
          <cell r="DP23" t="str">
            <v>0</v>
          </cell>
          <cell r="DQ23" t="str">
            <v>0</v>
          </cell>
          <cell r="DR23">
            <v>1546892.96</v>
          </cell>
          <cell r="DS23" t="str">
            <v>0</v>
          </cell>
          <cell r="DT23" t="str">
            <v>0</v>
          </cell>
          <cell r="DU23">
            <v>761643</v>
          </cell>
          <cell r="DV23" t="str">
            <v>0</v>
          </cell>
          <cell r="DW23" t="str">
            <v>0</v>
          </cell>
          <cell r="DX23" t="str">
            <v>0</v>
          </cell>
          <cell r="DY23" t="str">
            <v>0</v>
          </cell>
        </row>
        <row r="24">
          <cell r="A24" t="str">
            <v>Other Manufacturing Cost</v>
          </cell>
          <cell r="B24">
            <v>285382.86</v>
          </cell>
          <cell r="C24">
            <v>671419.7</v>
          </cell>
          <cell r="D24">
            <v>640079</v>
          </cell>
          <cell r="E24">
            <v>651047.6</v>
          </cell>
          <cell r="F24">
            <v>630138.27</v>
          </cell>
          <cell r="G24">
            <v>-243720.17</v>
          </cell>
          <cell r="H24">
            <v>-334631.99</v>
          </cell>
          <cell r="I24">
            <v>-890700</v>
          </cell>
          <cell r="J24">
            <v>58217.619999999937</v>
          </cell>
          <cell r="K24">
            <v>-6609.6100000001024</v>
          </cell>
          <cell r="L24" t="str">
            <v>0</v>
          </cell>
          <cell r="M24" t="str">
            <v>0</v>
          </cell>
          <cell r="N24" t="str">
            <v>0</v>
          </cell>
          <cell r="O24" t="str">
            <v>0</v>
          </cell>
          <cell r="P24" t="str">
            <v>0</v>
          </cell>
          <cell r="Q24" t="str">
            <v>0</v>
          </cell>
          <cell r="R24" t="str">
            <v>0</v>
          </cell>
          <cell r="S24" t="str">
            <v>0</v>
          </cell>
          <cell r="T24" t="str">
            <v>0</v>
          </cell>
          <cell r="U24" t="str">
            <v>0</v>
          </cell>
          <cell r="W24">
            <v>53058.06</v>
          </cell>
          <cell r="X24">
            <v>52507</v>
          </cell>
          <cell r="Y24">
            <v>51229.51</v>
          </cell>
          <cell r="Z24">
            <v>51229.51</v>
          </cell>
          <cell r="AA24">
            <v>8067.7199999999939</v>
          </cell>
          <cell r="AB24">
            <v>-89549</v>
          </cell>
          <cell r="AC24">
            <v>-89658.69</v>
          </cell>
          <cell r="AD24">
            <v>-89658.69</v>
          </cell>
          <cell r="AE24" t="str">
            <v>0</v>
          </cell>
          <cell r="AF24" t="str">
            <v>0</v>
          </cell>
          <cell r="AG24" t="str">
            <v>0</v>
          </cell>
          <cell r="AH24" t="str">
            <v>0</v>
          </cell>
          <cell r="AI24" t="str">
            <v>0</v>
          </cell>
          <cell r="AJ24" t="str">
            <v>0</v>
          </cell>
          <cell r="AK24" t="str">
            <v>0</v>
          </cell>
          <cell r="AL24" t="str">
            <v>0</v>
          </cell>
          <cell r="AN24">
            <v>285382.86</v>
          </cell>
          <cell r="AO24">
            <v>671419.7</v>
          </cell>
          <cell r="AP24">
            <v>640079</v>
          </cell>
          <cell r="AQ24">
            <v>-243720.17</v>
          </cell>
          <cell r="AR24">
            <v>-334631.99</v>
          </cell>
          <cell r="AS24">
            <v>-890700</v>
          </cell>
          <cell r="AT24" t="str">
            <v>0</v>
          </cell>
          <cell r="AU24" t="str">
            <v>0</v>
          </cell>
          <cell r="AV24" t="str">
            <v>0</v>
          </cell>
          <cell r="AX24">
            <v>640079</v>
          </cell>
          <cell r="AY24">
            <v>-890700</v>
          </cell>
          <cell r="AZ24" t="str">
            <v>0</v>
          </cell>
          <cell r="BA24">
            <v>671419.7</v>
          </cell>
          <cell r="BB24">
            <v>-334631.99</v>
          </cell>
          <cell r="BC24" t="str">
            <v>0</v>
          </cell>
          <cell r="BD24">
            <v>651047.6</v>
          </cell>
          <cell r="BE24">
            <v>58217.619999999937</v>
          </cell>
          <cell r="BF24" t="str">
            <v>0</v>
          </cell>
          <cell r="BG24" t="str">
            <v>0</v>
          </cell>
          <cell r="BI24">
            <v>210028</v>
          </cell>
          <cell r="BJ24">
            <v>-298467</v>
          </cell>
          <cell r="BK24" t="str">
            <v>0</v>
          </cell>
          <cell r="BL24">
            <v>215481.26</v>
          </cell>
          <cell r="BM24">
            <v>-144512.54999999999</v>
          </cell>
          <cell r="BN24" t="str">
            <v>0</v>
          </cell>
          <cell r="BO24">
            <v>239596.6</v>
          </cell>
          <cell r="BP24">
            <v>-176276.38</v>
          </cell>
          <cell r="BQ24" t="str">
            <v>0</v>
          </cell>
          <cell r="BR24" t="str">
            <v>0</v>
          </cell>
          <cell r="BS24">
            <v>239596.6</v>
          </cell>
          <cell r="BT24">
            <v>-176276.38</v>
          </cell>
          <cell r="BU24" t="str">
            <v>0</v>
          </cell>
          <cell r="BW24">
            <v>167521</v>
          </cell>
          <cell r="BX24">
            <v>-222474</v>
          </cell>
          <cell r="BY24" t="str">
            <v>0</v>
          </cell>
          <cell r="BZ24">
            <v>156633.28</v>
          </cell>
          <cell r="CA24">
            <v>-369470.96</v>
          </cell>
          <cell r="CB24" t="str">
            <v>0</v>
          </cell>
          <cell r="CC24">
            <v>175205.33</v>
          </cell>
          <cell r="CD24">
            <v>152763.23000000001</v>
          </cell>
          <cell r="CE24" t="str">
            <v>0</v>
          </cell>
          <cell r="CF24" t="str">
            <v>0</v>
          </cell>
          <cell r="CG24">
            <v>118127.59</v>
          </cell>
          <cell r="CH24">
            <v>26695.439999999999</v>
          </cell>
          <cell r="CI24" t="str">
            <v>0</v>
          </cell>
          <cell r="CK24">
            <v>157521</v>
          </cell>
          <cell r="CL24">
            <v>-204018</v>
          </cell>
          <cell r="CM24" t="str">
            <v>0</v>
          </cell>
          <cell r="CN24">
            <v>162473.26</v>
          </cell>
          <cell r="CO24">
            <v>240663.4</v>
          </cell>
          <cell r="CP24" t="str">
            <v>0</v>
          </cell>
          <cell r="CQ24">
            <v>167255.26999999999</v>
          </cell>
          <cell r="CR24">
            <v>-270415.61</v>
          </cell>
          <cell r="CS24" t="str">
            <v>0</v>
          </cell>
          <cell r="CT24" t="str">
            <v>0</v>
          </cell>
          <cell r="CU24">
            <v>167255.26999999999</v>
          </cell>
          <cell r="CV24">
            <v>-270415.61</v>
          </cell>
          <cell r="CW24" t="str">
            <v>0</v>
          </cell>
          <cell r="CY24">
            <v>167521</v>
          </cell>
          <cell r="CZ24">
            <v>-222474</v>
          </cell>
          <cell r="DA24" t="str">
            <v>0</v>
          </cell>
          <cell r="DC24">
            <v>167255.26999999999</v>
          </cell>
          <cell r="DD24">
            <v>-270415.61</v>
          </cell>
          <cell r="DE24" t="str">
            <v>0</v>
          </cell>
          <cell r="DG24">
            <v>118127.59</v>
          </cell>
          <cell r="DH24">
            <v>26695.439999999999</v>
          </cell>
          <cell r="DI24" t="str">
            <v>0</v>
          </cell>
          <cell r="DJ24">
            <v>156633.28</v>
          </cell>
          <cell r="DK24">
            <v>-369470.96</v>
          </cell>
          <cell r="DL24" t="str">
            <v>0</v>
          </cell>
          <cell r="DN24">
            <v>154296</v>
          </cell>
          <cell r="DO24">
            <v>87936</v>
          </cell>
          <cell r="DP24" t="str">
            <v>0</v>
          </cell>
          <cell r="DQ24">
            <v>163799.26999999999</v>
          </cell>
          <cell r="DR24">
            <v>-259293.12</v>
          </cell>
          <cell r="DS24" t="str">
            <v>0</v>
          </cell>
          <cell r="DT24">
            <v>157521</v>
          </cell>
          <cell r="DU24">
            <v>-255531</v>
          </cell>
          <cell r="DV24" t="str">
            <v>0</v>
          </cell>
          <cell r="DW24" t="str">
            <v>0</v>
          </cell>
          <cell r="DX24" t="str">
            <v>0</v>
          </cell>
          <cell r="DY24" t="str">
            <v>0</v>
          </cell>
        </row>
        <row r="25">
          <cell r="A25" t="str">
            <v>Warehouse Costs</v>
          </cell>
          <cell r="B25">
            <v>936984.9</v>
          </cell>
          <cell r="C25">
            <v>2266844.7400000002</v>
          </cell>
          <cell r="D25">
            <v>2241066</v>
          </cell>
          <cell r="E25">
            <v>767793.27</v>
          </cell>
          <cell r="F25">
            <v>576106.68999999994</v>
          </cell>
          <cell r="G25">
            <v>3294815.53</v>
          </cell>
          <cell r="H25">
            <v>7630687.1799999997</v>
          </cell>
          <cell r="I25">
            <v>8511336</v>
          </cell>
          <cell r="J25">
            <v>2923552.25</v>
          </cell>
          <cell r="K25">
            <v>2152313.9300000002</v>
          </cell>
          <cell r="L25" t="str">
            <v>0</v>
          </cell>
          <cell r="M25" t="str">
            <v>0</v>
          </cell>
          <cell r="N25" t="str">
            <v>0</v>
          </cell>
          <cell r="O25" t="str">
            <v>0</v>
          </cell>
          <cell r="P25" t="str">
            <v>0</v>
          </cell>
          <cell r="Q25" t="str">
            <v>0</v>
          </cell>
          <cell r="R25" t="str">
            <v>0</v>
          </cell>
          <cell r="S25" t="str">
            <v>0</v>
          </cell>
          <cell r="T25" t="str">
            <v>0</v>
          </cell>
          <cell r="U25" t="str">
            <v>0</v>
          </cell>
          <cell r="W25">
            <v>198434.84</v>
          </cell>
          <cell r="X25">
            <v>185244</v>
          </cell>
          <cell r="Y25">
            <v>186576.91</v>
          </cell>
          <cell r="Z25">
            <v>186576.91</v>
          </cell>
          <cell r="AA25">
            <v>765256.65</v>
          </cell>
          <cell r="AB25">
            <v>753452</v>
          </cell>
          <cell r="AC25">
            <v>801569.19</v>
          </cell>
          <cell r="AD25">
            <v>801569.19</v>
          </cell>
          <cell r="AE25" t="str">
            <v>0</v>
          </cell>
          <cell r="AF25" t="str">
            <v>0</v>
          </cell>
          <cell r="AG25" t="str">
            <v>0</v>
          </cell>
          <cell r="AH25" t="str">
            <v>0</v>
          </cell>
          <cell r="AI25" t="str">
            <v>0</v>
          </cell>
          <cell r="AJ25" t="str">
            <v>0</v>
          </cell>
          <cell r="AK25" t="str">
            <v>0</v>
          </cell>
          <cell r="AL25" t="str">
            <v>0</v>
          </cell>
          <cell r="AN25">
            <v>936984.9</v>
          </cell>
          <cell r="AO25">
            <v>2266844.7400000002</v>
          </cell>
          <cell r="AP25">
            <v>2241066</v>
          </cell>
          <cell r="AQ25">
            <v>3294815.53</v>
          </cell>
          <cell r="AR25">
            <v>7630687.1799999997</v>
          </cell>
          <cell r="AS25">
            <v>8511336</v>
          </cell>
          <cell r="AT25" t="str">
            <v>0</v>
          </cell>
          <cell r="AU25" t="str">
            <v>0</v>
          </cell>
          <cell r="AV25" t="str">
            <v>0</v>
          </cell>
          <cell r="AX25">
            <v>2241066</v>
          </cell>
          <cell r="AY25">
            <v>8511336</v>
          </cell>
          <cell r="AZ25" t="str">
            <v>0</v>
          </cell>
          <cell r="BA25">
            <v>2266844.7400000002</v>
          </cell>
          <cell r="BB25">
            <v>7630687.1799999997</v>
          </cell>
          <cell r="BC25" t="str">
            <v>0</v>
          </cell>
          <cell r="BD25">
            <v>767793.27</v>
          </cell>
          <cell r="BE25">
            <v>2923552.25</v>
          </cell>
          <cell r="BF25" t="str">
            <v>0</v>
          </cell>
          <cell r="BG25" t="str">
            <v>0</v>
          </cell>
          <cell r="BI25">
            <v>744050</v>
          </cell>
          <cell r="BJ25">
            <v>2819039</v>
          </cell>
          <cell r="BK25" t="str">
            <v>0</v>
          </cell>
          <cell r="BL25">
            <v>756420.55</v>
          </cell>
          <cell r="BM25">
            <v>2664675.9700000002</v>
          </cell>
          <cell r="BN25" t="str">
            <v>0</v>
          </cell>
          <cell r="BO25">
            <v>747793.27</v>
          </cell>
          <cell r="BP25">
            <v>2904352.25</v>
          </cell>
          <cell r="BQ25" t="str">
            <v>0</v>
          </cell>
          <cell r="BR25" t="str">
            <v>0</v>
          </cell>
          <cell r="BS25">
            <v>747793.27</v>
          </cell>
          <cell r="BT25">
            <v>2904352.25</v>
          </cell>
          <cell r="BU25" t="str">
            <v>0</v>
          </cell>
          <cell r="BW25">
            <v>559968</v>
          </cell>
          <cell r="BX25">
            <v>2101493</v>
          </cell>
          <cell r="BY25" t="str">
            <v>0</v>
          </cell>
          <cell r="BZ25">
            <v>555017.6</v>
          </cell>
          <cell r="CA25">
            <v>1798542.2</v>
          </cell>
          <cell r="CB25" t="str">
            <v>0</v>
          </cell>
          <cell r="CC25">
            <v>199186.58</v>
          </cell>
          <cell r="CD25">
            <v>778438.32</v>
          </cell>
          <cell r="CE25" t="str">
            <v>0</v>
          </cell>
          <cell r="CF25" t="str">
            <v>0</v>
          </cell>
          <cell r="CG25">
            <v>383378.21</v>
          </cell>
          <cell r="CH25">
            <v>1164101.6000000001</v>
          </cell>
          <cell r="CI25" t="str">
            <v>0</v>
          </cell>
          <cell r="CK25">
            <v>557356</v>
          </cell>
          <cell r="CL25">
            <v>2064112</v>
          </cell>
          <cell r="CM25" t="str">
            <v>0</v>
          </cell>
          <cell r="CN25">
            <v>572036.69999999995</v>
          </cell>
          <cell r="CO25">
            <v>1967251.23</v>
          </cell>
          <cell r="CP25" t="str">
            <v>0</v>
          </cell>
          <cell r="CQ25">
            <v>553606.68999999994</v>
          </cell>
          <cell r="CR25">
            <v>2130713.9300000002</v>
          </cell>
          <cell r="CS25" t="str">
            <v>0</v>
          </cell>
          <cell r="CT25" t="str">
            <v>0</v>
          </cell>
          <cell r="CU25">
            <v>553606.68999999994</v>
          </cell>
          <cell r="CV25">
            <v>2130713.9300000002</v>
          </cell>
          <cell r="CW25" t="str">
            <v>0</v>
          </cell>
          <cell r="CY25">
            <v>559968</v>
          </cell>
          <cell r="CZ25">
            <v>2101493</v>
          </cell>
          <cell r="DA25" t="str">
            <v>0</v>
          </cell>
          <cell r="DC25">
            <v>553606.68999999994</v>
          </cell>
          <cell r="DD25">
            <v>2130713.9300000002</v>
          </cell>
          <cell r="DE25" t="str">
            <v>0</v>
          </cell>
          <cell r="DG25">
            <v>383378.21</v>
          </cell>
          <cell r="DH25">
            <v>1164101.6000000001</v>
          </cell>
          <cell r="DI25" t="str">
            <v>0</v>
          </cell>
          <cell r="DJ25">
            <v>555017.6</v>
          </cell>
          <cell r="DK25">
            <v>1798542.2</v>
          </cell>
          <cell r="DL25" t="str">
            <v>0</v>
          </cell>
          <cell r="DN25">
            <v>7500</v>
          </cell>
          <cell r="DO25">
            <v>7200</v>
          </cell>
          <cell r="DP25" t="str">
            <v>0</v>
          </cell>
          <cell r="DQ25">
            <v>573194.14</v>
          </cell>
          <cell r="DR25">
            <v>1915003.12</v>
          </cell>
          <cell r="DS25" t="str">
            <v>0</v>
          </cell>
          <cell r="DT25">
            <v>562544</v>
          </cell>
          <cell r="DU25">
            <v>2331916</v>
          </cell>
          <cell r="DV25" t="str">
            <v>0</v>
          </cell>
          <cell r="DW25" t="str">
            <v>0</v>
          </cell>
          <cell r="DX25" t="str">
            <v>0</v>
          </cell>
          <cell r="DY25" t="str">
            <v>0</v>
          </cell>
        </row>
        <row r="26">
          <cell r="A26" t="str">
            <v>Total Other Cost of Sales</v>
          </cell>
          <cell r="B26">
            <v>1222367.76</v>
          </cell>
          <cell r="C26">
            <v>2938264.44</v>
          </cell>
          <cell r="D26">
            <v>2881145</v>
          </cell>
          <cell r="E26">
            <v>1418840.87</v>
          </cell>
          <cell r="F26">
            <v>1206244.96</v>
          </cell>
          <cell r="G26">
            <v>7677715.8500000006</v>
          </cell>
          <cell r="H26">
            <v>16989842.799999997</v>
          </cell>
          <cell r="I26">
            <v>17069082</v>
          </cell>
          <cell r="J26">
            <v>13275444.933109952</v>
          </cell>
          <cell r="K26">
            <v>11932049.32039313</v>
          </cell>
          <cell r="L26" t="str">
            <v>0</v>
          </cell>
          <cell r="M26" t="str">
            <v>0</v>
          </cell>
          <cell r="N26" t="str">
            <v>0</v>
          </cell>
          <cell r="O26" t="str">
            <v>0</v>
          </cell>
          <cell r="P26" t="str">
            <v>0</v>
          </cell>
          <cell r="Q26" t="str">
            <v>0</v>
          </cell>
          <cell r="R26" t="str">
            <v>0</v>
          </cell>
          <cell r="S26" t="str">
            <v>0</v>
          </cell>
          <cell r="T26" t="str">
            <v>0</v>
          </cell>
          <cell r="U26" t="str">
            <v>0</v>
          </cell>
          <cell r="W26">
            <v>251492.9</v>
          </cell>
          <cell r="X26">
            <v>237751</v>
          </cell>
          <cell r="Y26">
            <v>237806.42</v>
          </cell>
          <cell r="Z26">
            <v>237806.42</v>
          </cell>
          <cell r="AA26">
            <v>1997894.57</v>
          </cell>
          <cell r="AB26">
            <v>1519136</v>
          </cell>
          <cell r="AC26">
            <v>1506368.96</v>
          </cell>
          <cell r="AD26">
            <v>1497596.94</v>
          </cell>
          <cell r="AE26" t="str">
            <v>0</v>
          </cell>
          <cell r="AF26" t="str">
            <v>0</v>
          </cell>
          <cell r="AG26" t="str">
            <v>0</v>
          </cell>
          <cell r="AH26" t="str">
            <v>0</v>
          </cell>
          <cell r="AI26" t="str">
            <v>0</v>
          </cell>
          <cell r="AJ26" t="str">
            <v>0</v>
          </cell>
          <cell r="AK26" t="str">
            <v>0</v>
          </cell>
          <cell r="AL26" t="str">
            <v>0</v>
          </cell>
          <cell r="AN26">
            <v>1222367.76</v>
          </cell>
          <cell r="AO26">
            <v>2938264.44</v>
          </cell>
          <cell r="AP26">
            <v>2881145</v>
          </cell>
          <cell r="AQ26">
            <v>7677715.8500000006</v>
          </cell>
          <cell r="AR26">
            <v>16989842.799999997</v>
          </cell>
          <cell r="AS26">
            <v>17069082</v>
          </cell>
          <cell r="AT26" t="str">
            <v>0</v>
          </cell>
          <cell r="AU26" t="str">
            <v>0</v>
          </cell>
          <cell r="AV26" t="str">
            <v>0</v>
          </cell>
          <cell r="AX26">
            <v>2881145</v>
          </cell>
          <cell r="AY26">
            <v>17069082</v>
          </cell>
          <cell r="AZ26" t="str">
            <v>0</v>
          </cell>
          <cell r="BA26">
            <v>2938264.44</v>
          </cell>
          <cell r="BB26">
            <v>16989842.800000001</v>
          </cell>
          <cell r="BC26" t="str">
            <v>0</v>
          </cell>
          <cell r="BD26">
            <v>1418840.87</v>
          </cell>
          <cell r="BE26">
            <v>13275444.933109952</v>
          </cell>
          <cell r="BF26" t="str">
            <v>0</v>
          </cell>
          <cell r="BG26" t="str">
            <v>0</v>
          </cell>
          <cell r="BI26">
            <v>954078</v>
          </cell>
          <cell r="BJ26">
            <v>5687152</v>
          </cell>
          <cell r="BK26" t="str">
            <v>0</v>
          </cell>
          <cell r="BL26">
            <v>971901.81</v>
          </cell>
          <cell r="BM26">
            <v>6570763.0899999989</v>
          </cell>
          <cell r="BN26" t="str">
            <v>0</v>
          </cell>
          <cell r="BO26">
            <v>987389.87</v>
          </cell>
          <cell r="BP26">
            <v>6305352.3199999994</v>
          </cell>
          <cell r="BQ26" t="str">
            <v>0</v>
          </cell>
          <cell r="BR26" t="str">
            <v>0</v>
          </cell>
          <cell r="BS26">
            <v>987389.87</v>
          </cell>
          <cell r="BT26">
            <v>6305352.3199999994</v>
          </cell>
          <cell r="BU26" t="str">
            <v>0</v>
          </cell>
          <cell r="BW26">
            <v>727489</v>
          </cell>
          <cell r="BX26">
            <v>4184988</v>
          </cell>
          <cell r="BY26" t="str">
            <v>0</v>
          </cell>
          <cell r="BZ26">
            <v>711650.88</v>
          </cell>
          <cell r="CA26">
            <v>3652706.17</v>
          </cell>
          <cell r="CB26" t="str">
            <v>0</v>
          </cell>
          <cell r="CC26">
            <v>374391.91</v>
          </cell>
          <cell r="CD26">
            <v>3541138.1532641035</v>
          </cell>
          <cell r="CE26" t="str">
            <v>0</v>
          </cell>
          <cell r="CF26" t="str">
            <v>0</v>
          </cell>
          <cell r="CG26">
            <v>501505.8</v>
          </cell>
          <cell r="CH26">
            <v>3203358.74</v>
          </cell>
          <cell r="CI26" t="str">
            <v>0</v>
          </cell>
          <cell r="CK26">
            <v>714877</v>
          </cell>
          <cell r="CL26">
            <v>4186884</v>
          </cell>
          <cell r="CM26" t="str">
            <v>0</v>
          </cell>
          <cell r="CN26">
            <v>734509.96</v>
          </cell>
          <cell r="CO26">
            <v>5075057.6399999997</v>
          </cell>
          <cell r="CP26" t="str">
            <v>0</v>
          </cell>
          <cell r="CQ26">
            <v>720861.96</v>
          </cell>
          <cell r="CR26">
            <v>4475515.67</v>
          </cell>
          <cell r="CS26" t="str">
            <v>0</v>
          </cell>
          <cell r="CT26" t="str">
            <v>0</v>
          </cell>
          <cell r="CU26">
            <v>720861.96</v>
          </cell>
          <cell r="CV26">
            <v>4475515.67</v>
          </cell>
          <cell r="CW26" t="str">
            <v>0</v>
          </cell>
          <cell r="CY26">
            <v>727489</v>
          </cell>
          <cell r="CZ26">
            <v>4184988</v>
          </cell>
          <cell r="DA26" t="str">
            <v>0</v>
          </cell>
          <cell r="DC26">
            <v>720861.96</v>
          </cell>
          <cell r="DD26">
            <v>4475515.67</v>
          </cell>
          <cell r="DE26" t="str">
            <v>0</v>
          </cell>
          <cell r="DG26">
            <v>501505.8</v>
          </cell>
          <cell r="DH26">
            <v>3203358.74</v>
          </cell>
          <cell r="DI26" t="str">
            <v>0</v>
          </cell>
          <cell r="DJ26">
            <v>711650.88</v>
          </cell>
          <cell r="DK26">
            <v>3652706.17</v>
          </cell>
          <cell r="DL26" t="str">
            <v>0</v>
          </cell>
          <cell r="DN26">
            <v>161796</v>
          </cell>
          <cell r="DO26">
            <v>2803733.5582717452</v>
          </cell>
          <cell r="DP26" t="str">
            <v>0</v>
          </cell>
          <cell r="DQ26">
            <v>736993.41</v>
          </cell>
          <cell r="DR26">
            <v>5006468.47</v>
          </cell>
          <cell r="DS26" t="str">
            <v>0</v>
          </cell>
          <cell r="DT26">
            <v>720065</v>
          </cell>
          <cell r="DU26">
            <v>4660713</v>
          </cell>
          <cell r="DV26" t="str">
            <v>0</v>
          </cell>
          <cell r="DW26" t="str">
            <v>0</v>
          </cell>
          <cell r="DX26" t="str">
            <v>0</v>
          </cell>
          <cell r="DY26" t="str">
            <v>0</v>
          </cell>
        </row>
        <row r="27">
          <cell r="A27" t="str">
            <v>Actual Gross Profit</v>
          </cell>
          <cell r="B27">
            <v>19882900.52999999</v>
          </cell>
          <cell r="C27">
            <v>42240563.79999999</v>
          </cell>
          <cell r="D27">
            <v>48613494</v>
          </cell>
          <cell r="E27">
            <v>21391018.739999998</v>
          </cell>
          <cell r="F27">
            <v>17020483.390000001</v>
          </cell>
          <cell r="G27">
            <v>181005156.59999999</v>
          </cell>
          <cell r="H27">
            <v>404448655.15999967</v>
          </cell>
          <cell r="I27">
            <v>426637346</v>
          </cell>
          <cell r="J27">
            <v>468250904.87776685</v>
          </cell>
          <cell r="K27">
            <v>429477061.05145901</v>
          </cell>
          <cell r="L27">
            <v>342940819.72999996</v>
          </cell>
          <cell r="M27">
            <v>760635428.82000017</v>
          </cell>
          <cell r="N27">
            <v>834106936</v>
          </cell>
          <cell r="O27">
            <v>873972739.34144032</v>
          </cell>
          <cell r="P27">
            <v>783240163.8588562</v>
          </cell>
          <cell r="Q27" t="str">
            <v>0</v>
          </cell>
          <cell r="R27" t="str">
            <v>0</v>
          </cell>
          <cell r="S27" t="str">
            <v>0</v>
          </cell>
          <cell r="T27" t="str">
            <v>0</v>
          </cell>
          <cell r="U27" t="str">
            <v>0</v>
          </cell>
          <cell r="W27">
            <v>3527716.37</v>
          </cell>
          <cell r="X27">
            <v>4100204</v>
          </cell>
          <cell r="Y27">
            <v>3793488.83</v>
          </cell>
          <cell r="Z27">
            <v>3793488.83</v>
          </cell>
          <cell r="AA27">
            <v>39628673.659999982</v>
          </cell>
          <cell r="AB27">
            <v>37793552</v>
          </cell>
          <cell r="AC27">
            <v>42866469.580000006</v>
          </cell>
          <cell r="AD27">
            <v>40566658.050000004</v>
          </cell>
          <cell r="AE27">
            <v>76942183.449999988</v>
          </cell>
          <cell r="AF27">
            <v>75177083</v>
          </cell>
          <cell r="AG27">
            <v>81424135.219999999</v>
          </cell>
          <cell r="AH27">
            <v>75212494.439999998</v>
          </cell>
          <cell r="AI27" t="str">
            <v>0</v>
          </cell>
          <cell r="AJ27" t="str">
            <v>0</v>
          </cell>
          <cell r="AK27" t="str">
            <v>0</v>
          </cell>
          <cell r="AL27" t="str">
            <v>0</v>
          </cell>
          <cell r="AN27">
            <v>19882900.52999999</v>
          </cell>
          <cell r="AO27">
            <v>42240563.79999999</v>
          </cell>
          <cell r="AP27">
            <v>48613494</v>
          </cell>
          <cell r="AQ27">
            <v>181005156.59999999</v>
          </cell>
          <cell r="AR27">
            <v>404448655.15999967</v>
          </cell>
          <cell r="AS27">
            <v>426637346</v>
          </cell>
          <cell r="AT27" t="str">
            <v>0</v>
          </cell>
          <cell r="AU27" t="str">
            <v>0</v>
          </cell>
          <cell r="AV27" t="str">
            <v>0</v>
          </cell>
          <cell r="AX27">
            <v>48613494</v>
          </cell>
          <cell r="AY27">
            <v>426637346</v>
          </cell>
          <cell r="AZ27" t="str">
            <v>0</v>
          </cell>
          <cell r="BA27">
            <v>42240563.79999999</v>
          </cell>
          <cell r="BB27">
            <v>404448655.15999979</v>
          </cell>
          <cell r="BC27" t="str">
            <v>0</v>
          </cell>
          <cell r="BD27">
            <v>21391018.739999998</v>
          </cell>
          <cell r="BE27">
            <v>468250904.87776685</v>
          </cell>
          <cell r="BF27" t="str">
            <v>0</v>
          </cell>
          <cell r="BG27" t="str">
            <v>0</v>
          </cell>
          <cell r="BI27">
            <v>16216002</v>
          </cell>
          <cell r="BJ27">
            <v>141081041</v>
          </cell>
          <cell r="BK27" t="str">
            <v>0</v>
          </cell>
          <cell r="BL27">
            <v>14078167.029999999</v>
          </cell>
          <cell r="BM27">
            <v>139094515.08000016</v>
          </cell>
          <cell r="BN27" t="str">
            <v>0</v>
          </cell>
          <cell r="BO27">
            <v>15582225.739999998</v>
          </cell>
          <cell r="BP27">
            <v>153777453.50000015</v>
          </cell>
          <cell r="BQ27" t="str">
            <v>0</v>
          </cell>
          <cell r="BR27" t="str">
            <v>0</v>
          </cell>
          <cell r="BS27">
            <v>15582225.739999998</v>
          </cell>
          <cell r="BT27">
            <v>149866542.0200001</v>
          </cell>
          <cell r="BU27" t="str">
            <v>0</v>
          </cell>
          <cell r="BW27">
            <v>12082279</v>
          </cell>
          <cell r="BX27">
            <v>104217889</v>
          </cell>
          <cell r="BY27" t="str">
            <v>0</v>
          </cell>
          <cell r="BZ27">
            <v>10522398.799999999</v>
          </cell>
          <cell r="CA27">
            <v>94774187.220000118</v>
          </cell>
          <cell r="CB27" t="str">
            <v>0</v>
          </cell>
          <cell r="CC27">
            <v>5499153.3400000017</v>
          </cell>
          <cell r="CD27">
            <v>118251666.62764758</v>
          </cell>
          <cell r="CE27" t="str">
            <v>0</v>
          </cell>
          <cell r="CF27" t="str">
            <v>0</v>
          </cell>
          <cell r="CG27">
            <v>8354571.1300000008</v>
          </cell>
          <cell r="CH27">
            <v>74933766.070000008</v>
          </cell>
          <cell r="CI27" t="str">
            <v>0</v>
          </cell>
          <cell r="CK27">
            <v>12105390</v>
          </cell>
          <cell r="CL27">
            <v>103132198</v>
          </cell>
          <cell r="CM27" t="str">
            <v>0</v>
          </cell>
          <cell r="CN27">
            <v>10459067.85</v>
          </cell>
          <cell r="CO27">
            <v>101923416.64999993</v>
          </cell>
          <cell r="CP27" t="str">
            <v>0</v>
          </cell>
          <cell r="CQ27">
            <v>11528329.399999999</v>
          </cell>
          <cell r="CR27">
            <v>109342369.11000004</v>
          </cell>
          <cell r="CS27" t="str">
            <v>0</v>
          </cell>
          <cell r="CT27" t="str">
            <v>0</v>
          </cell>
          <cell r="CU27">
            <v>11528329.399999999</v>
          </cell>
          <cell r="CV27">
            <v>106072549.09000003</v>
          </cell>
          <cell r="CW27" t="str">
            <v>0</v>
          </cell>
          <cell r="CY27">
            <v>12082279</v>
          </cell>
          <cell r="CZ27">
            <v>104217889</v>
          </cell>
          <cell r="DA27" t="str">
            <v>0</v>
          </cell>
          <cell r="DC27">
            <v>11528329.399999999</v>
          </cell>
          <cell r="DD27">
            <v>106072549.09000003</v>
          </cell>
          <cell r="DE27" t="str">
            <v>0</v>
          </cell>
          <cell r="DG27">
            <v>8354571.1300000008</v>
          </cell>
          <cell r="DH27">
            <v>74933766.070000008</v>
          </cell>
          <cell r="DI27" t="str">
            <v>0</v>
          </cell>
          <cell r="DJ27">
            <v>10522398.799999999</v>
          </cell>
          <cell r="DK27">
            <v>94774187.220000118</v>
          </cell>
          <cell r="DL27" t="str">
            <v>0</v>
          </cell>
          <cell r="DN27">
            <v>2209370</v>
          </cell>
          <cell r="DO27">
            <v>127614048.2655555</v>
          </cell>
          <cell r="DP27" t="str">
            <v>0</v>
          </cell>
          <cell r="DQ27">
            <v>10808415.609999996</v>
          </cell>
          <cell r="DR27">
            <v>108508647.52000003</v>
          </cell>
          <cell r="DS27" t="str">
            <v>0</v>
          </cell>
          <cell r="DT27">
            <v>12427350</v>
          </cell>
          <cell r="DU27">
            <v>117933862</v>
          </cell>
          <cell r="DV27" t="str">
            <v>0</v>
          </cell>
          <cell r="DW27" t="str">
            <v>0</v>
          </cell>
          <cell r="DX27" t="str">
            <v>0</v>
          </cell>
          <cell r="DY27" t="str">
            <v>0</v>
          </cell>
        </row>
        <row r="28">
          <cell r="A28" t="str">
            <v>Distribution Costs</v>
          </cell>
          <cell r="B28">
            <v>1337665.5</v>
          </cell>
          <cell r="C28">
            <v>2953844.7</v>
          </cell>
          <cell r="D28">
            <v>3452117.76</v>
          </cell>
          <cell r="E28">
            <v>1213047.29</v>
          </cell>
          <cell r="F28">
            <v>918552.54</v>
          </cell>
          <cell r="G28">
            <v>12281424.450000001</v>
          </cell>
          <cell r="H28">
            <v>28916391.100000001</v>
          </cell>
          <cell r="I28">
            <v>31287015</v>
          </cell>
          <cell r="J28">
            <v>11537201.270000001</v>
          </cell>
          <cell r="K28">
            <v>8223565.5600000015</v>
          </cell>
          <cell r="L28" t="str">
            <v>0</v>
          </cell>
          <cell r="M28" t="str">
            <v>0</v>
          </cell>
          <cell r="N28" t="str">
            <v>0</v>
          </cell>
          <cell r="O28" t="str">
            <v>0</v>
          </cell>
          <cell r="P28" t="str">
            <v>0</v>
          </cell>
          <cell r="Q28" t="str">
            <v>0</v>
          </cell>
          <cell r="R28" t="str">
            <v>0</v>
          </cell>
          <cell r="S28" t="str">
            <v>0</v>
          </cell>
          <cell r="T28" t="str">
            <v>0</v>
          </cell>
          <cell r="U28" t="str">
            <v>0</v>
          </cell>
          <cell r="W28">
            <v>289946.77</v>
          </cell>
          <cell r="X28">
            <v>287829.48</v>
          </cell>
          <cell r="Y28">
            <v>254827.54</v>
          </cell>
          <cell r="Z28">
            <v>254827.54</v>
          </cell>
          <cell r="AA28">
            <v>2722809.74</v>
          </cell>
          <cell r="AB28">
            <v>2799922</v>
          </cell>
          <cell r="AC28">
            <v>3055072.95</v>
          </cell>
          <cell r="AD28">
            <v>2967467.62</v>
          </cell>
          <cell r="AE28" t="str">
            <v>0</v>
          </cell>
          <cell r="AF28" t="str">
            <v>0</v>
          </cell>
          <cell r="AG28" t="str">
            <v>0</v>
          </cell>
          <cell r="AH28" t="str">
            <v>0</v>
          </cell>
          <cell r="AI28" t="str">
            <v>0</v>
          </cell>
          <cell r="AJ28" t="str">
            <v>0</v>
          </cell>
          <cell r="AK28" t="str">
            <v>0</v>
          </cell>
          <cell r="AL28" t="str">
            <v>0</v>
          </cell>
          <cell r="AN28">
            <v>1337665.5</v>
          </cell>
          <cell r="AO28">
            <v>2953844.7</v>
          </cell>
          <cell r="AP28">
            <v>3452117.76</v>
          </cell>
          <cell r="AQ28">
            <v>12281424.450000001</v>
          </cell>
          <cell r="AR28">
            <v>28916391.100000001</v>
          </cell>
          <cell r="AS28">
            <v>31287015</v>
          </cell>
          <cell r="AT28" t="str">
            <v>0</v>
          </cell>
          <cell r="AU28" t="str">
            <v>0</v>
          </cell>
          <cell r="AV28" t="str">
            <v>0</v>
          </cell>
          <cell r="AX28">
            <v>3452117.76</v>
          </cell>
          <cell r="AY28">
            <v>31287015</v>
          </cell>
          <cell r="AZ28" t="str">
            <v>0</v>
          </cell>
          <cell r="BA28">
            <v>2953844.7</v>
          </cell>
          <cell r="BB28">
            <v>28916391.100000001</v>
          </cell>
          <cell r="BC28" t="str">
            <v>0</v>
          </cell>
          <cell r="BD28">
            <v>1213047.29</v>
          </cell>
          <cell r="BE28">
            <v>11537201.270000001</v>
          </cell>
          <cell r="BF28" t="str">
            <v>0</v>
          </cell>
          <cell r="BG28" t="str">
            <v>0</v>
          </cell>
          <cell r="BI28">
            <v>1137406.92</v>
          </cell>
          <cell r="BJ28">
            <v>10421288</v>
          </cell>
          <cell r="BK28" t="str">
            <v>0</v>
          </cell>
          <cell r="BL28">
            <v>1040732.42</v>
          </cell>
          <cell r="BM28">
            <v>9725586.3200000003</v>
          </cell>
          <cell r="BN28" t="str">
            <v>0</v>
          </cell>
          <cell r="BO28">
            <v>1105075.45</v>
          </cell>
          <cell r="BP28">
            <v>11073212.270000001</v>
          </cell>
          <cell r="BQ28" t="str">
            <v>0</v>
          </cell>
          <cell r="BR28" t="str">
            <v>0</v>
          </cell>
          <cell r="BS28">
            <v>1105075.45</v>
          </cell>
          <cell r="BT28">
            <v>11073212.270000001</v>
          </cell>
          <cell r="BU28" t="str">
            <v>0</v>
          </cell>
          <cell r="BW28">
            <v>865607.44</v>
          </cell>
          <cell r="BX28">
            <v>7708781</v>
          </cell>
          <cell r="BY28" t="str">
            <v>0</v>
          </cell>
          <cell r="BZ28">
            <v>749577.27</v>
          </cell>
          <cell r="CA28">
            <v>6750168.1199999992</v>
          </cell>
          <cell r="CB28" t="str">
            <v>0</v>
          </cell>
          <cell r="CC28">
            <v>334984.19</v>
          </cell>
          <cell r="CD28">
            <v>3263456.08</v>
          </cell>
          <cell r="CE28" t="str">
            <v>0</v>
          </cell>
          <cell r="CF28" t="str">
            <v>0</v>
          </cell>
          <cell r="CG28">
            <v>540581.28</v>
          </cell>
          <cell r="CH28">
            <v>4355256.26</v>
          </cell>
          <cell r="CI28" t="str">
            <v>0</v>
          </cell>
          <cell r="CK28">
            <v>843509.44</v>
          </cell>
          <cell r="CL28">
            <v>7634668</v>
          </cell>
          <cell r="CM28" t="str">
            <v>0</v>
          </cell>
          <cell r="CN28">
            <v>778806.42</v>
          </cell>
          <cell r="CO28">
            <v>7026679.6400000006</v>
          </cell>
          <cell r="CP28" t="str">
            <v>0</v>
          </cell>
          <cell r="CQ28">
            <v>797084.22</v>
          </cell>
          <cell r="CR28">
            <v>7926168.1900000013</v>
          </cell>
          <cell r="CS28" t="str">
            <v>0</v>
          </cell>
          <cell r="CT28" t="str">
            <v>0</v>
          </cell>
          <cell r="CU28">
            <v>797084.22</v>
          </cell>
          <cell r="CV28">
            <v>7926168.1900000013</v>
          </cell>
          <cell r="CW28" t="str">
            <v>0</v>
          </cell>
          <cell r="CY28">
            <v>865607.44</v>
          </cell>
          <cell r="CZ28">
            <v>7708781</v>
          </cell>
          <cell r="DA28" t="str">
            <v>0</v>
          </cell>
          <cell r="DC28">
            <v>797084.22</v>
          </cell>
          <cell r="DD28">
            <v>7926168.1900000013</v>
          </cell>
          <cell r="DE28" t="str">
            <v>0</v>
          </cell>
          <cell r="DG28">
            <v>540581.28</v>
          </cell>
          <cell r="DH28">
            <v>4355256.26</v>
          </cell>
          <cell r="DI28" t="str">
            <v>0</v>
          </cell>
          <cell r="DJ28">
            <v>749577.27</v>
          </cell>
          <cell r="DK28">
            <v>6750168.1199999992</v>
          </cell>
          <cell r="DL28" t="str">
            <v>0</v>
          </cell>
          <cell r="DN28">
            <v>40489.440000000002</v>
          </cell>
          <cell r="DO28">
            <v>174618</v>
          </cell>
          <cell r="DP28" t="str">
            <v>0</v>
          </cell>
          <cell r="DQ28">
            <v>723867.63</v>
          </cell>
          <cell r="DR28">
            <v>7154926.3800000008</v>
          </cell>
          <cell r="DS28" t="str">
            <v>0</v>
          </cell>
          <cell r="DT28">
            <v>895961.44</v>
          </cell>
          <cell r="DU28">
            <v>8701324</v>
          </cell>
          <cell r="DV28" t="str">
            <v>0</v>
          </cell>
          <cell r="DW28" t="str">
            <v>0</v>
          </cell>
          <cell r="DX28" t="str">
            <v>0</v>
          </cell>
          <cell r="DY28" t="str">
            <v>0</v>
          </cell>
        </row>
        <row r="29">
          <cell r="A29" t="str">
            <v>National Advertising</v>
          </cell>
          <cell r="B29">
            <v>2690298.22</v>
          </cell>
          <cell r="C29">
            <v>10795912.169999994</v>
          </cell>
          <cell r="D29">
            <v>7158151.8799999999</v>
          </cell>
          <cell r="E29">
            <v>15209747.93</v>
          </cell>
          <cell r="F29">
            <v>7213175.6900000004</v>
          </cell>
          <cell r="G29" t="str">
            <v>0</v>
          </cell>
          <cell r="H29" t="str">
            <v>0</v>
          </cell>
          <cell r="I29" t="str">
            <v>0</v>
          </cell>
          <cell r="J29" t="str">
            <v>0</v>
          </cell>
          <cell r="K29" t="str">
            <v>0</v>
          </cell>
          <cell r="L29" t="str">
            <v>0</v>
          </cell>
          <cell r="M29" t="str">
            <v>0</v>
          </cell>
          <cell r="N29" t="str">
            <v>0</v>
          </cell>
          <cell r="O29" t="str">
            <v>0</v>
          </cell>
          <cell r="P29" t="str">
            <v>0</v>
          </cell>
          <cell r="Q29" t="str">
            <v>0</v>
          </cell>
          <cell r="R29" t="str">
            <v>0</v>
          </cell>
          <cell r="S29" t="str">
            <v>0</v>
          </cell>
          <cell r="T29" t="str">
            <v>0</v>
          </cell>
          <cell r="U29" t="str">
            <v>0</v>
          </cell>
          <cell r="W29">
            <v>792577.37</v>
          </cell>
          <cell r="X29">
            <v>596974.24</v>
          </cell>
          <cell r="Y29">
            <v>1408033.85</v>
          </cell>
          <cell r="Z29">
            <v>704041.85</v>
          </cell>
          <cell r="AA29" t="str">
            <v>0</v>
          </cell>
          <cell r="AB29" t="str">
            <v>0</v>
          </cell>
          <cell r="AC29" t="str">
            <v>0</v>
          </cell>
          <cell r="AD29" t="str">
            <v>0</v>
          </cell>
          <cell r="AE29" t="str">
            <v>0</v>
          </cell>
          <cell r="AF29" t="str">
            <v>0</v>
          </cell>
          <cell r="AG29" t="str">
            <v>0</v>
          </cell>
          <cell r="AH29" t="str">
            <v>0</v>
          </cell>
          <cell r="AI29" t="str">
            <v>0</v>
          </cell>
          <cell r="AJ29" t="str">
            <v>0</v>
          </cell>
          <cell r="AK29" t="str">
            <v>0</v>
          </cell>
          <cell r="AL29" t="str">
            <v>0</v>
          </cell>
          <cell r="AN29">
            <v>2690298.22</v>
          </cell>
          <cell r="AO29">
            <v>10795912.169999994</v>
          </cell>
          <cell r="AP29">
            <v>7158151.8799999999</v>
          </cell>
          <cell r="AQ29" t="str">
            <v>0</v>
          </cell>
          <cell r="AR29" t="str">
            <v>0</v>
          </cell>
          <cell r="AS29" t="str">
            <v>0</v>
          </cell>
          <cell r="AT29" t="str">
            <v>0</v>
          </cell>
          <cell r="AU29" t="str">
            <v>0</v>
          </cell>
          <cell r="AV29" t="str">
            <v>0</v>
          </cell>
          <cell r="AX29">
            <v>7158151.8799999999</v>
          </cell>
          <cell r="AY29" t="str">
            <v>0</v>
          </cell>
          <cell r="AZ29" t="str">
            <v>0</v>
          </cell>
          <cell r="BA29">
            <v>10795912.169999992</v>
          </cell>
          <cell r="BB29" t="str">
            <v>0</v>
          </cell>
          <cell r="BC29" t="str">
            <v>0</v>
          </cell>
          <cell r="BD29">
            <v>15209747.93</v>
          </cell>
          <cell r="BE29" t="str">
            <v>0</v>
          </cell>
          <cell r="BF29" t="str">
            <v>0</v>
          </cell>
          <cell r="BG29" t="str">
            <v>0</v>
          </cell>
          <cell r="BI29">
            <v>2386639.96</v>
          </cell>
          <cell r="BJ29" t="str">
            <v>0</v>
          </cell>
          <cell r="BK29" t="str">
            <v>0</v>
          </cell>
          <cell r="BL29">
            <v>2573732.9900000002</v>
          </cell>
          <cell r="BM29" t="str">
            <v>0</v>
          </cell>
          <cell r="BN29" t="str">
            <v>0</v>
          </cell>
          <cell r="BO29">
            <v>4923038.01</v>
          </cell>
          <cell r="BP29" t="str">
            <v>0</v>
          </cell>
          <cell r="BQ29" t="str">
            <v>0</v>
          </cell>
          <cell r="BR29" t="str">
            <v>0</v>
          </cell>
          <cell r="BS29">
            <v>2245519.0099999998</v>
          </cell>
          <cell r="BT29" t="str">
            <v>0</v>
          </cell>
          <cell r="BU29" t="str">
            <v>0</v>
          </cell>
          <cell r="BW29">
            <v>1788672.72</v>
          </cell>
          <cell r="BX29" t="str">
            <v>0</v>
          </cell>
          <cell r="BY29" t="str">
            <v>0</v>
          </cell>
          <cell r="BZ29">
            <v>2493285.23</v>
          </cell>
          <cell r="CA29" t="str">
            <v>0</v>
          </cell>
          <cell r="CB29" t="str">
            <v>0</v>
          </cell>
          <cell r="CC29">
            <v>3633489.96</v>
          </cell>
          <cell r="CD29" t="str">
            <v>0</v>
          </cell>
          <cell r="CE29" t="str">
            <v>0</v>
          </cell>
          <cell r="CF29" t="str">
            <v>0</v>
          </cell>
          <cell r="CG29">
            <v>1044858.69</v>
          </cell>
          <cell r="CH29" t="str">
            <v>0</v>
          </cell>
          <cell r="CI29" t="str">
            <v>0</v>
          </cell>
          <cell r="CK29">
            <v>1790415.72</v>
          </cell>
          <cell r="CL29" t="str">
            <v>0</v>
          </cell>
          <cell r="CM29" t="str">
            <v>0</v>
          </cell>
          <cell r="CN29">
            <v>1981996.9</v>
          </cell>
          <cell r="CO29" t="str">
            <v>0</v>
          </cell>
          <cell r="CP29" t="str">
            <v>0</v>
          </cell>
          <cell r="CQ29">
            <v>3655991.53</v>
          </cell>
          <cell r="CR29" t="str">
            <v>0</v>
          </cell>
          <cell r="CS29" t="str">
            <v>0</v>
          </cell>
          <cell r="CT29" t="str">
            <v>0</v>
          </cell>
          <cell r="CU29">
            <v>1645439.53</v>
          </cell>
          <cell r="CV29" t="str">
            <v>0</v>
          </cell>
          <cell r="CW29" t="str">
            <v>0</v>
          </cell>
          <cell r="CY29">
            <v>1788672.72</v>
          </cell>
          <cell r="CZ29" t="str">
            <v>0</v>
          </cell>
          <cell r="DA29" t="str">
            <v>0</v>
          </cell>
          <cell r="DC29">
            <v>1645439.53</v>
          </cell>
          <cell r="DD29" t="str">
            <v>0</v>
          </cell>
          <cell r="DE29" t="str">
            <v>0</v>
          </cell>
          <cell r="DG29">
            <v>1044858.69</v>
          </cell>
          <cell r="DH29" t="str">
            <v>0</v>
          </cell>
          <cell r="DI29" t="str">
            <v>0</v>
          </cell>
          <cell r="DJ29">
            <v>2493285.23</v>
          </cell>
          <cell r="DK29" t="str">
            <v>0</v>
          </cell>
          <cell r="DL29" t="str">
            <v>0</v>
          </cell>
          <cell r="DN29">
            <v>4109721.72</v>
          </cell>
          <cell r="DO29" t="str">
            <v>0</v>
          </cell>
          <cell r="DP29" t="str">
            <v>0</v>
          </cell>
          <cell r="DQ29">
            <v>3288012.55</v>
          </cell>
          <cell r="DR29" t="str">
            <v>0</v>
          </cell>
          <cell r="DS29" t="str">
            <v>0</v>
          </cell>
          <cell r="DT29">
            <v>1789422.72</v>
          </cell>
          <cell r="DU29" t="str">
            <v>0</v>
          </cell>
          <cell r="DV29" t="str">
            <v>0</v>
          </cell>
          <cell r="DW29" t="str">
            <v>0</v>
          </cell>
          <cell r="DX29" t="str">
            <v>0</v>
          </cell>
          <cell r="DY29" t="str">
            <v>0</v>
          </cell>
        </row>
        <row r="30">
          <cell r="A30" t="str">
            <v>National Selling</v>
          </cell>
          <cell r="B30">
            <v>6163421.2699999986</v>
          </cell>
          <cell r="C30">
            <v>10792175.950000001</v>
          </cell>
          <cell r="D30">
            <v>11106413.440000001</v>
          </cell>
          <cell r="E30">
            <v>11164512.76</v>
          </cell>
          <cell r="F30">
            <v>10944317.15</v>
          </cell>
          <cell r="G30" t="str">
            <v>0</v>
          </cell>
          <cell r="H30" t="str">
            <v>0</v>
          </cell>
          <cell r="I30" t="str">
            <v>0</v>
          </cell>
          <cell r="J30" t="str">
            <v>0</v>
          </cell>
          <cell r="K30" t="str">
            <v>0</v>
          </cell>
          <cell r="L30" t="str">
            <v>0</v>
          </cell>
          <cell r="M30" t="str">
            <v>0</v>
          </cell>
          <cell r="N30" t="str">
            <v>0</v>
          </cell>
          <cell r="O30" t="str">
            <v>0</v>
          </cell>
          <cell r="P30" t="str">
            <v>0</v>
          </cell>
          <cell r="Q30" t="str">
            <v>0</v>
          </cell>
          <cell r="R30" t="str">
            <v>0</v>
          </cell>
          <cell r="S30" t="str">
            <v>0</v>
          </cell>
          <cell r="T30" t="str">
            <v>0</v>
          </cell>
          <cell r="U30" t="str">
            <v>0</v>
          </cell>
          <cell r="W30">
            <v>717556.5</v>
          </cell>
          <cell r="X30">
            <v>939831.87</v>
          </cell>
          <cell r="Y30">
            <v>675418.86</v>
          </cell>
          <cell r="Z30">
            <v>675418.86</v>
          </cell>
          <cell r="AA30" t="str">
            <v>0</v>
          </cell>
          <cell r="AB30" t="str">
            <v>0</v>
          </cell>
          <cell r="AC30" t="str">
            <v>0</v>
          </cell>
          <cell r="AD30" t="str">
            <v>0</v>
          </cell>
          <cell r="AE30" t="str">
            <v>0</v>
          </cell>
          <cell r="AF30" t="str">
            <v>0</v>
          </cell>
          <cell r="AG30" t="str">
            <v>0</v>
          </cell>
          <cell r="AH30" t="str">
            <v>0</v>
          </cell>
          <cell r="AI30" t="str">
            <v>0</v>
          </cell>
          <cell r="AJ30" t="str">
            <v>0</v>
          </cell>
          <cell r="AK30" t="str">
            <v>0</v>
          </cell>
          <cell r="AL30" t="str">
            <v>0</v>
          </cell>
          <cell r="AN30">
            <v>6163421.2699999986</v>
          </cell>
          <cell r="AO30">
            <v>10792175.950000001</v>
          </cell>
          <cell r="AP30">
            <v>11106413.440000001</v>
          </cell>
          <cell r="AQ30" t="str">
            <v>0</v>
          </cell>
          <cell r="AR30" t="str">
            <v>0</v>
          </cell>
          <cell r="AS30" t="str">
            <v>0</v>
          </cell>
          <cell r="AT30" t="str">
            <v>0</v>
          </cell>
          <cell r="AU30" t="str">
            <v>0</v>
          </cell>
          <cell r="AV30" t="str">
            <v>0</v>
          </cell>
          <cell r="AX30">
            <v>11106413.440000001</v>
          </cell>
          <cell r="AY30" t="str">
            <v>0</v>
          </cell>
          <cell r="AZ30" t="str">
            <v>0</v>
          </cell>
          <cell r="BA30">
            <v>10792175.950000001</v>
          </cell>
          <cell r="BB30" t="str">
            <v>0</v>
          </cell>
          <cell r="BC30" t="str">
            <v>0</v>
          </cell>
          <cell r="BD30">
            <v>11164512.76</v>
          </cell>
          <cell r="BE30" t="str">
            <v>0</v>
          </cell>
          <cell r="BF30" t="str">
            <v>0</v>
          </cell>
          <cell r="BG30" t="str">
            <v>0</v>
          </cell>
          <cell r="BI30">
            <v>3669576.48</v>
          </cell>
          <cell r="BJ30" t="str">
            <v>0</v>
          </cell>
          <cell r="BK30" t="str">
            <v>0</v>
          </cell>
          <cell r="BL30">
            <v>3191298.92</v>
          </cell>
          <cell r="BM30" t="str">
            <v>0</v>
          </cell>
          <cell r="BN30" t="str">
            <v>0</v>
          </cell>
          <cell r="BO30">
            <v>3727675.8</v>
          </cell>
          <cell r="BP30" t="str">
            <v>0</v>
          </cell>
          <cell r="BQ30" t="str">
            <v>0</v>
          </cell>
          <cell r="BR30" t="str">
            <v>0</v>
          </cell>
          <cell r="BS30">
            <v>3727675.8</v>
          </cell>
          <cell r="BT30" t="str">
            <v>0</v>
          </cell>
          <cell r="BU30" t="str">
            <v>0</v>
          </cell>
          <cell r="BW30">
            <v>2729494.61</v>
          </cell>
          <cell r="BX30" t="str">
            <v>0</v>
          </cell>
          <cell r="BY30" t="str">
            <v>0</v>
          </cell>
          <cell r="BZ30">
            <v>3016194.29</v>
          </cell>
          <cell r="CA30" t="str">
            <v>0</v>
          </cell>
          <cell r="CB30" t="str">
            <v>0</v>
          </cell>
          <cell r="CC30">
            <v>2949690.22</v>
          </cell>
          <cell r="CD30" t="str">
            <v>0</v>
          </cell>
          <cell r="CE30" t="str">
            <v>0</v>
          </cell>
          <cell r="CF30" t="str">
            <v>0</v>
          </cell>
          <cell r="CG30">
            <v>3565771.95</v>
          </cell>
          <cell r="CH30" t="str">
            <v>0</v>
          </cell>
          <cell r="CI30" t="str">
            <v>0</v>
          </cell>
          <cell r="CK30">
            <v>2759745.61</v>
          </cell>
          <cell r="CL30" t="str">
            <v>0</v>
          </cell>
          <cell r="CM30" t="str">
            <v>0</v>
          </cell>
          <cell r="CN30">
            <v>1900344.14</v>
          </cell>
          <cell r="CO30" t="str">
            <v>0</v>
          </cell>
          <cell r="CP30" t="str">
            <v>0</v>
          </cell>
          <cell r="CQ30">
            <v>2597649.3199999998</v>
          </cell>
          <cell r="CR30" t="str">
            <v>0</v>
          </cell>
          <cell r="CS30" t="str">
            <v>0</v>
          </cell>
          <cell r="CT30" t="str">
            <v>0</v>
          </cell>
          <cell r="CU30">
            <v>2597649.3199999998</v>
          </cell>
          <cell r="CV30" t="str">
            <v>0</v>
          </cell>
          <cell r="CW30" t="str">
            <v>0</v>
          </cell>
          <cell r="CY30">
            <v>2729494.61</v>
          </cell>
          <cell r="CZ30" t="str">
            <v>0</v>
          </cell>
          <cell r="DA30" t="str">
            <v>0</v>
          </cell>
          <cell r="DC30">
            <v>2597649.3199999998</v>
          </cell>
          <cell r="DD30" t="str">
            <v>0</v>
          </cell>
          <cell r="DE30" t="str">
            <v>0</v>
          </cell>
          <cell r="DG30">
            <v>3565771.95</v>
          </cell>
          <cell r="DH30" t="str">
            <v>0</v>
          </cell>
          <cell r="DI30" t="str">
            <v>0</v>
          </cell>
          <cell r="DJ30">
            <v>3016194.29</v>
          </cell>
          <cell r="DK30" t="str">
            <v>0</v>
          </cell>
          <cell r="DL30" t="str">
            <v>0</v>
          </cell>
          <cell r="DN30">
            <v>2759653.61</v>
          </cell>
          <cell r="DO30" t="str">
            <v>0</v>
          </cell>
          <cell r="DP30" t="str">
            <v>0</v>
          </cell>
          <cell r="DQ30">
            <v>2776386.49</v>
          </cell>
          <cell r="DR30" t="str">
            <v>0</v>
          </cell>
          <cell r="DS30" t="str">
            <v>0</v>
          </cell>
          <cell r="DT30">
            <v>2759653.61</v>
          </cell>
          <cell r="DU30" t="str">
            <v>0</v>
          </cell>
          <cell r="DV30" t="str">
            <v>0</v>
          </cell>
          <cell r="DW30" t="str">
            <v>0</v>
          </cell>
          <cell r="DX30" t="str">
            <v>0</v>
          </cell>
          <cell r="DY30" t="str">
            <v>0</v>
          </cell>
        </row>
        <row r="31">
          <cell r="A31" t="str">
            <v>Regional Selling</v>
          </cell>
          <cell r="B31">
            <v>10705057.450000001</v>
          </cell>
          <cell r="C31">
            <v>25974422.549999997</v>
          </cell>
          <cell r="D31">
            <v>23365400.02</v>
          </cell>
          <cell r="E31">
            <v>8551045.7300000004</v>
          </cell>
          <cell r="F31">
            <v>6203787.1399999997</v>
          </cell>
          <cell r="G31">
            <v>3790517.54</v>
          </cell>
          <cell r="H31">
            <v>9273580.6300000008</v>
          </cell>
          <cell r="I31">
            <v>11655371</v>
          </cell>
          <cell r="J31">
            <v>3669342.9</v>
          </cell>
          <cell r="K31">
            <v>2654880.84</v>
          </cell>
          <cell r="L31" t="str">
            <v>0</v>
          </cell>
          <cell r="M31" t="str">
            <v>0</v>
          </cell>
          <cell r="N31" t="str">
            <v>0</v>
          </cell>
          <cell r="O31" t="str">
            <v>0</v>
          </cell>
          <cell r="P31" t="str">
            <v>0</v>
          </cell>
          <cell r="Q31" t="str">
            <v>0</v>
          </cell>
          <cell r="R31" t="str">
            <v>0</v>
          </cell>
          <cell r="S31" t="str">
            <v>0</v>
          </cell>
          <cell r="T31" t="str">
            <v>0</v>
          </cell>
          <cell r="U31" t="str">
            <v>0</v>
          </cell>
          <cell r="W31">
            <v>1913372.76</v>
          </cell>
          <cell r="X31">
            <v>2039985.2</v>
          </cell>
          <cell r="Y31">
            <v>2387852.23</v>
          </cell>
          <cell r="Z31">
            <v>2387852.23</v>
          </cell>
          <cell r="AA31">
            <v>1016532.02</v>
          </cell>
          <cell r="AB31">
            <v>1022737</v>
          </cell>
          <cell r="AC31">
            <v>1054250.17</v>
          </cell>
          <cell r="AD31">
            <v>1054250.17</v>
          </cell>
          <cell r="AE31" t="str">
            <v>0</v>
          </cell>
          <cell r="AF31" t="str">
            <v>0</v>
          </cell>
          <cell r="AG31" t="str">
            <v>0</v>
          </cell>
          <cell r="AH31" t="str">
            <v>0</v>
          </cell>
          <cell r="AI31" t="str">
            <v>0</v>
          </cell>
          <cell r="AJ31" t="str">
            <v>0</v>
          </cell>
          <cell r="AK31" t="str">
            <v>0</v>
          </cell>
          <cell r="AL31" t="str">
            <v>0</v>
          </cell>
          <cell r="AN31">
            <v>10705057.450000001</v>
          </cell>
          <cell r="AO31">
            <v>25974422.549999997</v>
          </cell>
          <cell r="AP31">
            <v>23365400.02</v>
          </cell>
          <cell r="AQ31">
            <v>3790517.54</v>
          </cell>
          <cell r="AR31">
            <v>9273580.6300000008</v>
          </cell>
          <cell r="AS31">
            <v>11655371</v>
          </cell>
          <cell r="AT31" t="str">
            <v>0</v>
          </cell>
          <cell r="AU31" t="str">
            <v>0</v>
          </cell>
          <cell r="AV31" t="str">
            <v>0</v>
          </cell>
          <cell r="AX31">
            <v>23365400.02</v>
          </cell>
          <cell r="AY31">
            <v>11655371</v>
          </cell>
          <cell r="AZ31" t="str">
            <v>0</v>
          </cell>
          <cell r="BA31">
            <v>25974422.550000001</v>
          </cell>
          <cell r="BB31">
            <v>9273580.629999999</v>
          </cell>
          <cell r="BC31" t="str">
            <v>0</v>
          </cell>
          <cell r="BD31">
            <v>8551045.7300000004</v>
          </cell>
          <cell r="BE31">
            <v>3669342.9</v>
          </cell>
          <cell r="BF31" t="str">
            <v>0</v>
          </cell>
          <cell r="BG31" t="str">
            <v>0</v>
          </cell>
          <cell r="BI31">
            <v>7806459.75</v>
          </cell>
          <cell r="BJ31">
            <v>3875369</v>
          </cell>
          <cell r="BK31" t="str">
            <v>0</v>
          </cell>
          <cell r="BL31">
            <v>8632327.1900000013</v>
          </cell>
          <cell r="BM31">
            <v>3078853.45</v>
          </cell>
          <cell r="BN31" t="str">
            <v>0</v>
          </cell>
          <cell r="BO31">
            <v>8545045.7300000004</v>
          </cell>
          <cell r="BP31">
            <v>3669342.9</v>
          </cell>
          <cell r="BQ31" t="str">
            <v>0</v>
          </cell>
          <cell r="BR31" t="str">
            <v>0</v>
          </cell>
          <cell r="BS31">
            <v>8545045.7300000004</v>
          </cell>
          <cell r="BT31">
            <v>3669342.9</v>
          </cell>
          <cell r="BU31" t="str">
            <v>0</v>
          </cell>
          <cell r="BW31">
            <v>5813434.5499999998</v>
          </cell>
          <cell r="BX31">
            <v>2886410</v>
          </cell>
          <cell r="BY31" t="str">
            <v>0</v>
          </cell>
          <cell r="BZ31">
            <v>6234474.7900000019</v>
          </cell>
          <cell r="CA31">
            <v>2072254.22</v>
          </cell>
          <cell r="CB31" t="str">
            <v>0</v>
          </cell>
          <cell r="CC31">
            <v>2349508.59</v>
          </cell>
          <cell r="CD31">
            <v>1014462.06</v>
          </cell>
          <cell r="CE31" t="str">
            <v>0</v>
          </cell>
          <cell r="CF31" t="str">
            <v>0</v>
          </cell>
          <cell r="CG31">
            <v>4508020.3099999996</v>
          </cell>
          <cell r="CH31">
            <v>1135636.7</v>
          </cell>
          <cell r="CI31" t="str">
            <v>0</v>
          </cell>
          <cell r="CK31">
            <v>5789232.1299999999</v>
          </cell>
          <cell r="CL31">
            <v>2844105</v>
          </cell>
          <cell r="CM31" t="str">
            <v>0</v>
          </cell>
          <cell r="CN31">
            <v>6421448.2699999996</v>
          </cell>
          <cell r="CO31">
            <v>2233038.14</v>
          </cell>
          <cell r="CP31" t="str">
            <v>0</v>
          </cell>
          <cell r="CQ31">
            <v>6197037.1399999997</v>
          </cell>
          <cell r="CR31">
            <v>2654880.84</v>
          </cell>
          <cell r="CS31" t="str">
            <v>0</v>
          </cell>
          <cell r="CT31" t="str">
            <v>0</v>
          </cell>
          <cell r="CU31">
            <v>6197037.1399999997</v>
          </cell>
          <cell r="CV31">
            <v>2654880.84</v>
          </cell>
          <cell r="CW31" t="str">
            <v>0</v>
          </cell>
          <cell r="CY31">
            <v>5813434.5499999998</v>
          </cell>
          <cell r="CZ31">
            <v>2886410</v>
          </cell>
          <cell r="DA31" t="str">
            <v>0</v>
          </cell>
          <cell r="DC31">
            <v>6197037.1399999997</v>
          </cell>
          <cell r="DD31">
            <v>2654880.84</v>
          </cell>
          <cell r="DE31" t="str">
            <v>0</v>
          </cell>
          <cell r="DG31">
            <v>4508020.3099999996</v>
          </cell>
          <cell r="DH31">
            <v>1135636.7</v>
          </cell>
          <cell r="DI31" t="str">
            <v>0</v>
          </cell>
          <cell r="DJ31">
            <v>6234474.7900000019</v>
          </cell>
          <cell r="DK31">
            <v>2072254.22</v>
          </cell>
          <cell r="DL31" t="str">
            <v>0</v>
          </cell>
          <cell r="DN31">
            <v>2250</v>
          </cell>
          <cell r="DO31" t="str">
            <v>0</v>
          </cell>
          <cell r="DP31" t="str">
            <v>0</v>
          </cell>
          <cell r="DQ31">
            <v>7050267.5099999988</v>
          </cell>
          <cell r="DR31">
            <v>2682422.3199999998</v>
          </cell>
          <cell r="DS31" t="str">
            <v>0</v>
          </cell>
          <cell r="DT31">
            <v>6034703.6899999995</v>
          </cell>
          <cell r="DU31">
            <v>3152164</v>
          </cell>
          <cell r="DV31" t="str">
            <v>0</v>
          </cell>
          <cell r="DW31" t="str">
            <v>0</v>
          </cell>
          <cell r="DX31" t="str">
            <v>0</v>
          </cell>
          <cell r="DY31" t="str">
            <v>0</v>
          </cell>
        </row>
        <row r="32">
          <cell r="A32" t="str">
            <v>Other Selling</v>
          </cell>
          <cell r="B32">
            <v>3573817.79</v>
          </cell>
          <cell r="C32">
            <v>5422720.0899999999</v>
          </cell>
          <cell r="D32">
            <v>4597662</v>
          </cell>
          <cell r="E32">
            <v>2362902.4900000002</v>
          </cell>
          <cell r="F32">
            <v>2026235.68</v>
          </cell>
          <cell r="G32" t="str">
            <v>0</v>
          </cell>
          <cell r="H32" t="str">
            <v>0</v>
          </cell>
          <cell r="I32" t="str">
            <v>0</v>
          </cell>
          <cell r="J32" t="str">
            <v>0</v>
          </cell>
          <cell r="K32" t="str">
            <v>0</v>
          </cell>
          <cell r="L32" t="str">
            <v>0</v>
          </cell>
          <cell r="M32" t="str">
            <v>0</v>
          </cell>
          <cell r="N32" t="str">
            <v>0</v>
          </cell>
          <cell r="O32" t="str">
            <v>0</v>
          </cell>
          <cell r="P32" t="str">
            <v>0</v>
          </cell>
          <cell r="Q32" t="str">
            <v>0</v>
          </cell>
          <cell r="R32" t="str">
            <v>0</v>
          </cell>
          <cell r="S32" t="str">
            <v>0</v>
          </cell>
          <cell r="T32" t="str">
            <v>0</v>
          </cell>
          <cell r="U32" t="str">
            <v>0</v>
          </cell>
          <cell r="W32">
            <v>566902.69999999995</v>
          </cell>
          <cell r="X32">
            <v>400708.03</v>
          </cell>
          <cell r="Y32">
            <v>615356.35</v>
          </cell>
          <cell r="Z32">
            <v>615356.35</v>
          </cell>
          <cell r="AA32" t="str">
            <v>0</v>
          </cell>
          <cell r="AB32" t="str">
            <v>0</v>
          </cell>
          <cell r="AC32" t="str">
            <v>0</v>
          </cell>
          <cell r="AD32" t="str">
            <v>0</v>
          </cell>
          <cell r="AE32" t="str">
            <v>0</v>
          </cell>
          <cell r="AF32" t="str">
            <v>0</v>
          </cell>
          <cell r="AG32" t="str">
            <v>0</v>
          </cell>
          <cell r="AH32" t="str">
            <v>0</v>
          </cell>
          <cell r="AI32" t="str">
            <v>0</v>
          </cell>
          <cell r="AJ32" t="str">
            <v>0</v>
          </cell>
          <cell r="AK32" t="str">
            <v>0</v>
          </cell>
          <cell r="AL32" t="str">
            <v>0</v>
          </cell>
          <cell r="AN32">
            <v>3573817.79</v>
          </cell>
          <cell r="AO32">
            <v>5422720.0899999999</v>
          </cell>
          <cell r="AP32">
            <v>4597662</v>
          </cell>
          <cell r="AQ32" t="str">
            <v>0</v>
          </cell>
          <cell r="AR32" t="str">
            <v>0</v>
          </cell>
          <cell r="AS32" t="str">
            <v>0</v>
          </cell>
          <cell r="AT32" t="str">
            <v>0</v>
          </cell>
          <cell r="AU32" t="str">
            <v>0</v>
          </cell>
          <cell r="AV32" t="str">
            <v>0</v>
          </cell>
          <cell r="AX32">
            <v>4597662</v>
          </cell>
          <cell r="AY32" t="str">
            <v>0</v>
          </cell>
          <cell r="AZ32" t="str">
            <v>0</v>
          </cell>
          <cell r="BA32">
            <v>5422720.0899999999</v>
          </cell>
          <cell r="BB32" t="str">
            <v>0</v>
          </cell>
          <cell r="BC32" t="str">
            <v>0</v>
          </cell>
          <cell r="BD32">
            <v>2362902.4900000002</v>
          </cell>
          <cell r="BE32" t="str">
            <v>0</v>
          </cell>
          <cell r="BF32" t="str">
            <v>0</v>
          </cell>
          <cell r="BG32" t="str">
            <v>0</v>
          </cell>
          <cell r="BI32">
            <v>1560589.02</v>
          </cell>
          <cell r="BJ32" t="str">
            <v>0</v>
          </cell>
          <cell r="BK32" t="str">
            <v>0</v>
          </cell>
          <cell r="BL32">
            <v>2430106.96</v>
          </cell>
          <cell r="BM32" t="str">
            <v>0</v>
          </cell>
          <cell r="BN32" t="str">
            <v>0</v>
          </cell>
          <cell r="BO32">
            <v>1980599.49</v>
          </cell>
          <cell r="BP32" t="str">
            <v>0</v>
          </cell>
          <cell r="BQ32" t="str">
            <v>0</v>
          </cell>
          <cell r="BR32" t="str">
            <v>0</v>
          </cell>
          <cell r="BS32">
            <v>1980599.49</v>
          </cell>
          <cell r="BT32" t="str">
            <v>0</v>
          </cell>
          <cell r="BU32" t="str">
            <v>0</v>
          </cell>
          <cell r="BW32">
            <v>1133215.27</v>
          </cell>
          <cell r="BX32" t="str">
            <v>0</v>
          </cell>
          <cell r="BY32" t="str">
            <v>0</v>
          </cell>
          <cell r="BZ32">
            <v>1383137.23</v>
          </cell>
          <cell r="CA32" t="str">
            <v>0</v>
          </cell>
          <cell r="CB32" t="str">
            <v>0</v>
          </cell>
          <cell r="CC32">
            <v>481379.81</v>
          </cell>
          <cell r="CD32" t="str">
            <v>0</v>
          </cell>
          <cell r="CE32" t="str">
            <v>0</v>
          </cell>
          <cell r="CF32" t="str">
            <v>0</v>
          </cell>
          <cell r="CG32">
            <v>1981726.11</v>
          </cell>
          <cell r="CH32" t="str">
            <v>0</v>
          </cell>
          <cell r="CI32" t="str">
            <v>0</v>
          </cell>
          <cell r="CK32">
            <v>1160126.79</v>
          </cell>
          <cell r="CL32" t="str">
            <v>0</v>
          </cell>
          <cell r="CM32" t="str">
            <v>0</v>
          </cell>
          <cell r="CN32">
            <v>1621100.43</v>
          </cell>
          <cell r="CO32" t="str">
            <v>0</v>
          </cell>
          <cell r="CP32" t="str">
            <v>0</v>
          </cell>
          <cell r="CQ32">
            <v>1592091.68</v>
          </cell>
          <cell r="CR32" t="str">
            <v>0</v>
          </cell>
          <cell r="CS32" t="str">
            <v>0</v>
          </cell>
          <cell r="CT32" t="str">
            <v>0</v>
          </cell>
          <cell r="CU32">
            <v>1592091.68</v>
          </cell>
          <cell r="CV32" t="str">
            <v>0</v>
          </cell>
          <cell r="CW32" t="str">
            <v>0</v>
          </cell>
          <cell r="CY32">
            <v>1133215.27</v>
          </cell>
          <cell r="CZ32" t="str">
            <v>0</v>
          </cell>
          <cell r="DA32" t="str">
            <v>0</v>
          </cell>
          <cell r="DC32">
            <v>1592091.68</v>
          </cell>
          <cell r="DD32" t="str">
            <v>0</v>
          </cell>
          <cell r="DE32" t="str">
            <v>0</v>
          </cell>
          <cell r="DG32">
            <v>1981726.11</v>
          </cell>
          <cell r="DH32" t="str">
            <v>0</v>
          </cell>
          <cell r="DI32" t="str">
            <v>0</v>
          </cell>
          <cell r="DJ32">
            <v>1383137.23</v>
          </cell>
          <cell r="DK32" t="str">
            <v>0</v>
          </cell>
          <cell r="DL32" t="str">
            <v>0</v>
          </cell>
          <cell r="DN32">
            <v>144713</v>
          </cell>
          <cell r="DO32" t="str">
            <v>0</v>
          </cell>
          <cell r="DP32" t="str">
            <v>0</v>
          </cell>
          <cell r="DQ32">
            <v>1020146.27</v>
          </cell>
          <cell r="DR32" t="str">
            <v>0</v>
          </cell>
          <cell r="DS32" t="str">
            <v>0</v>
          </cell>
          <cell r="DT32">
            <v>1176442.56</v>
          </cell>
          <cell r="DU32" t="str">
            <v>0</v>
          </cell>
          <cell r="DV32" t="str">
            <v>0</v>
          </cell>
          <cell r="DW32" t="str">
            <v>0</v>
          </cell>
          <cell r="DX32" t="str">
            <v>0</v>
          </cell>
          <cell r="DY32" t="str">
            <v>0</v>
          </cell>
        </row>
        <row r="33">
          <cell r="A33" t="str">
            <v>Selling Expenses</v>
          </cell>
          <cell r="B33">
            <v>20442296.510000005</v>
          </cell>
          <cell r="C33">
            <v>42189318.589999996</v>
          </cell>
          <cell r="D33">
            <v>39069475.460000001</v>
          </cell>
          <cell r="E33">
            <v>22078460.979999993</v>
          </cell>
          <cell r="F33">
            <v>19174339.970000006</v>
          </cell>
          <cell r="G33">
            <v>3790517.54</v>
          </cell>
          <cell r="H33">
            <v>9273580.6300000008</v>
          </cell>
          <cell r="I33">
            <v>11655371</v>
          </cell>
          <cell r="J33">
            <v>3669342.9</v>
          </cell>
          <cell r="K33">
            <v>2654880.84</v>
          </cell>
          <cell r="L33" t="str">
            <v>0</v>
          </cell>
          <cell r="M33" t="str">
            <v>0</v>
          </cell>
          <cell r="N33" t="str">
            <v>0</v>
          </cell>
          <cell r="O33" t="str">
            <v>0</v>
          </cell>
          <cell r="P33" t="str">
            <v>0</v>
          </cell>
          <cell r="Q33" t="str">
            <v>0</v>
          </cell>
          <cell r="R33" t="str">
            <v>0</v>
          </cell>
          <cell r="S33" t="str">
            <v>0</v>
          </cell>
          <cell r="T33" t="str">
            <v>0</v>
          </cell>
          <cell r="U33" t="str">
            <v>0</v>
          </cell>
          <cell r="W33">
            <v>3197831.96</v>
          </cell>
          <cell r="X33">
            <v>3380525.1</v>
          </cell>
          <cell r="Y33">
            <v>3678627.44</v>
          </cell>
          <cell r="Z33">
            <v>3678627.44</v>
          </cell>
          <cell r="AA33">
            <v>1016532.02</v>
          </cell>
          <cell r="AB33">
            <v>1022737</v>
          </cell>
          <cell r="AC33">
            <v>1054250.17</v>
          </cell>
          <cell r="AD33">
            <v>1054250.17</v>
          </cell>
          <cell r="AE33" t="str">
            <v>0</v>
          </cell>
          <cell r="AF33" t="str">
            <v>0</v>
          </cell>
          <cell r="AG33" t="str">
            <v>0</v>
          </cell>
          <cell r="AH33" t="str">
            <v>0</v>
          </cell>
          <cell r="AI33" t="str">
            <v>0</v>
          </cell>
          <cell r="AJ33" t="str">
            <v>0</v>
          </cell>
          <cell r="AK33" t="str">
            <v>0</v>
          </cell>
          <cell r="AL33" t="str">
            <v>0</v>
          </cell>
          <cell r="AN33">
            <v>20442296.510000005</v>
          </cell>
          <cell r="AO33">
            <v>42189318.589999996</v>
          </cell>
          <cell r="AP33">
            <v>39069475.460000001</v>
          </cell>
          <cell r="AQ33">
            <v>3790517.54</v>
          </cell>
          <cell r="AR33">
            <v>9273580.6300000008</v>
          </cell>
          <cell r="AS33">
            <v>11655371</v>
          </cell>
          <cell r="AT33" t="str">
            <v>0</v>
          </cell>
          <cell r="AU33" t="str">
            <v>0</v>
          </cell>
          <cell r="AV33" t="str">
            <v>0</v>
          </cell>
          <cell r="AX33">
            <v>39069475.460000001</v>
          </cell>
          <cell r="AY33">
            <v>11655371</v>
          </cell>
          <cell r="AZ33" t="str">
            <v>0</v>
          </cell>
          <cell r="BA33">
            <v>42189318.589999996</v>
          </cell>
          <cell r="BB33">
            <v>9273580.629999999</v>
          </cell>
          <cell r="BC33" t="str">
            <v>0</v>
          </cell>
          <cell r="BD33">
            <v>22078460.979999993</v>
          </cell>
          <cell r="BE33">
            <v>3669342.9</v>
          </cell>
          <cell r="BF33" t="str">
            <v>0</v>
          </cell>
          <cell r="BG33" t="str">
            <v>0</v>
          </cell>
          <cell r="BI33">
            <v>13036625.25</v>
          </cell>
          <cell r="BJ33">
            <v>3875369</v>
          </cell>
          <cell r="BK33" t="str">
            <v>0</v>
          </cell>
          <cell r="BL33">
            <v>14253733.069999998</v>
          </cell>
          <cell r="BM33">
            <v>3078853.45</v>
          </cell>
          <cell r="BN33" t="str">
            <v>0</v>
          </cell>
          <cell r="BO33">
            <v>14253321.020000005</v>
          </cell>
          <cell r="BP33">
            <v>3669342.9</v>
          </cell>
          <cell r="BQ33" t="str">
            <v>0</v>
          </cell>
          <cell r="BR33" t="str">
            <v>0</v>
          </cell>
          <cell r="BS33">
            <v>14253321.020000005</v>
          </cell>
          <cell r="BT33">
            <v>3669342.9</v>
          </cell>
          <cell r="BU33" t="str">
            <v>0</v>
          </cell>
          <cell r="BW33">
            <v>9676144.4299999997</v>
          </cell>
          <cell r="BX33">
            <v>2886410</v>
          </cell>
          <cell r="BY33" t="str">
            <v>0</v>
          </cell>
          <cell r="BZ33">
            <v>10633806.310000002</v>
          </cell>
          <cell r="CA33">
            <v>2072254.22</v>
          </cell>
          <cell r="CB33" t="str">
            <v>0</v>
          </cell>
          <cell r="CC33">
            <v>5780578.6199999992</v>
          </cell>
          <cell r="CD33">
            <v>1014462.06</v>
          </cell>
          <cell r="CE33" t="str">
            <v>0</v>
          </cell>
          <cell r="CF33" t="str">
            <v>0</v>
          </cell>
          <cell r="CG33">
            <v>10055518.369999995</v>
          </cell>
          <cell r="CH33">
            <v>1135636.7</v>
          </cell>
          <cell r="CI33" t="str">
            <v>0</v>
          </cell>
          <cell r="CK33">
            <v>9709104.5300000012</v>
          </cell>
          <cell r="CL33">
            <v>2844105</v>
          </cell>
          <cell r="CM33" t="str">
            <v>0</v>
          </cell>
          <cell r="CN33">
            <v>9942892.8399999999</v>
          </cell>
          <cell r="CO33">
            <v>2233038.14</v>
          </cell>
          <cell r="CP33" t="str">
            <v>0</v>
          </cell>
          <cell r="CQ33">
            <v>10386778.140000001</v>
          </cell>
          <cell r="CR33">
            <v>2654880.84</v>
          </cell>
          <cell r="CS33" t="str">
            <v>0</v>
          </cell>
          <cell r="CT33" t="str">
            <v>0</v>
          </cell>
          <cell r="CU33">
            <v>10386778.140000001</v>
          </cell>
          <cell r="CV33">
            <v>2654880.84</v>
          </cell>
          <cell r="CW33" t="str">
            <v>0</v>
          </cell>
          <cell r="CY33">
            <v>9676144.4299999997</v>
          </cell>
          <cell r="CZ33">
            <v>2886410</v>
          </cell>
          <cell r="DA33" t="str">
            <v>0</v>
          </cell>
          <cell r="DC33">
            <v>10386778.140000001</v>
          </cell>
          <cell r="DD33">
            <v>2654880.84</v>
          </cell>
          <cell r="DE33" t="str">
            <v>0</v>
          </cell>
          <cell r="DG33">
            <v>10055518.369999995</v>
          </cell>
          <cell r="DH33">
            <v>1135636.7</v>
          </cell>
          <cell r="DI33" t="str">
            <v>0</v>
          </cell>
          <cell r="DJ33">
            <v>10633806.310000002</v>
          </cell>
          <cell r="DK33">
            <v>2072254.22</v>
          </cell>
          <cell r="DL33" t="str">
            <v>0</v>
          </cell>
          <cell r="DN33">
            <v>2906616.61</v>
          </cell>
          <cell r="DO33" t="str">
            <v>0</v>
          </cell>
          <cell r="DP33" t="str">
            <v>0</v>
          </cell>
          <cell r="DQ33">
            <v>10846800.269999998</v>
          </cell>
          <cell r="DR33">
            <v>2682422.3199999998</v>
          </cell>
          <cell r="DS33" t="str">
            <v>0</v>
          </cell>
          <cell r="DT33">
            <v>9970799.8600000013</v>
          </cell>
          <cell r="DU33">
            <v>3152164</v>
          </cell>
          <cell r="DV33" t="str">
            <v>0</v>
          </cell>
          <cell r="DW33" t="str">
            <v>0</v>
          </cell>
          <cell r="DX33" t="str">
            <v>0</v>
          </cell>
          <cell r="DY33" t="str">
            <v>0</v>
          </cell>
        </row>
        <row r="34">
          <cell r="A34" t="str">
            <v>MAP</v>
          </cell>
          <cell r="B34" t="str">
            <v>0</v>
          </cell>
          <cell r="C34" t="str">
            <v>0</v>
          </cell>
          <cell r="D34" t="str">
            <v>0</v>
          </cell>
          <cell r="E34" t="str">
            <v>0</v>
          </cell>
          <cell r="F34" t="str">
            <v>0</v>
          </cell>
          <cell r="G34">
            <v>21799576.219999995</v>
          </cell>
          <cell r="H34">
            <v>49347425.210000001</v>
          </cell>
          <cell r="I34">
            <v>69118921</v>
          </cell>
          <cell r="J34">
            <v>12821237.710000001</v>
          </cell>
          <cell r="K34">
            <v>8079921.5599999977</v>
          </cell>
          <cell r="L34" t="str">
            <v>0</v>
          </cell>
          <cell r="M34" t="str">
            <v>0</v>
          </cell>
          <cell r="N34" t="str">
            <v>0</v>
          </cell>
          <cell r="O34" t="str">
            <v>0</v>
          </cell>
          <cell r="P34" t="str">
            <v>0</v>
          </cell>
          <cell r="Q34" t="str">
            <v>0</v>
          </cell>
          <cell r="R34" t="str">
            <v>0</v>
          </cell>
          <cell r="S34" t="str">
            <v>0</v>
          </cell>
          <cell r="T34" t="str">
            <v>0</v>
          </cell>
          <cell r="U34" t="str">
            <v>0</v>
          </cell>
          <cell r="W34" t="str">
            <v>0</v>
          </cell>
          <cell r="X34" t="str">
            <v>0</v>
          </cell>
          <cell r="Y34" t="str">
            <v>0</v>
          </cell>
          <cell r="Z34" t="str">
            <v>0</v>
          </cell>
          <cell r="AA34">
            <v>7198015.9799999986</v>
          </cell>
          <cell r="AB34">
            <v>6425931</v>
          </cell>
          <cell r="AC34">
            <v>4544214</v>
          </cell>
          <cell r="AD34">
            <v>4539889.1900000004</v>
          </cell>
          <cell r="AE34" t="str">
            <v>0</v>
          </cell>
          <cell r="AF34" t="str">
            <v>0</v>
          </cell>
          <cell r="AG34" t="str">
            <v>0</v>
          </cell>
          <cell r="AH34" t="str">
            <v>0</v>
          </cell>
          <cell r="AI34" t="str">
            <v>0</v>
          </cell>
          <cell r="AJ34" t="str">
            <v>0</v>
          </cell>
          <cell r="AK34" t="str">
            <v>0</v>
          </cell>
          <cell r="AL34" t="str">
            <v>0</v>
          </cell>
          <cell r="AN34" t="str">
            <v>0</v>
          </cell>
          <cell r="AO34" t="str">
            <v>0</v>
          </cell>
          <cell r="AP34" t="str">
            <v>0</v>
          </cell>
          <cell r="AQ34">
            <v>21799576.219999995</v>
          </cell>
          <cell r="AR34">
            <v>49347425.210000001</v>
          </cell>
          <cell r="AS34">
            <v>69118921</v>
          </cell>
          <cell r="AT34" t="str">
            <v>0</v>
          </cell>
          <cell r="AU34" t="str">
            <v>0</v>
          </cell>
          <cell r="AV34" t="str">
            <v>0</v>
          </cell>
          <cell r="AX34" t="str">
            <v>0</v>
          </cell>
          <cell r="AY34">
            <v>69118921</v>
          </cell>
          <cell r="AZ34" t="str">
            <v>0</v>
          </cell>
          <cell r="BA34" t="str">
            <v>0</v>
          </cell>
          <cell r="BB34">
            <v>49347425.210000001</v>
          </cell>
          <cell r="BC34" t="str">
            <v>0</v>
          </cell>
          <cell r="BD34" t="str">
            <v>0</v>
          </cell>
          <cell r="BE34">
            <v>12821237.710000001</v>
          </cell>
          <cell r="BF34" t="str">
            <v>0</v>
          </cell>
          <cell r="BG34" t="str">
            <v>0</v>
          </cell>
          <cell r="BI34" t="str">
            <v>0</v>
          </cell>
          <cell r="BJ34">
            <v>23284926</v>
          </cell>
          <cell r="BK34" t="str">
            <v>0</v>
          </cell>
          <cell r="BL34" t="str">
            <v>0</v>
          </cell>
          <cell r="BM34">
            <v>23700995.720000003</v>
          </cell>
          <cell r="BN34" t="str">
            <v>0</v>
          </cell>
          <cell r="BO34" t="str">
            <v>0</v>
          </cell>
          <cell r="BP34">
            <v>15487905.710000001</v>
          </cell>
          <cell r="BQ34" t="str">
            <v>0</v>
          </cell>
          <cell r="BR34" t="str">
            <v>0</v>
          </cell>
          <cell r="BS34" t="str">
            <v>0</v>
          </cell>
          <cell r="BT34">
            <v>15487905.710000001</v>
          </cell>
          <cell r="BU34" t="str">
            <v>0</v>
          </cell>
          <cell r="BW34" t="str">
            <v>0</v>
          </cell>
          <cell r="BX34">
            <v>16829949</v>
          </cell>
          <cell r="BY34" t="str">
            <v>0</v>
          </cell>
          <cell r="BZ34" t="str">
            <v>0</v>
          </cell>
          <cell r="CA34">
            <v>10723078.350000001</v>
          </cell>
          <cell r="CB34" t="str">
            <v>0</v>
          </cell>
          <cell r="CC34" t="str">
            <v>0</v>
          </cell>
          <cell r="CD34">
            <v>3719475.57</v>
          </cell>
          <cell r="CE34" t="str">
            <v>0</v>
          </cell>
          <cell r="CF34" t="str">
            <v>0</v>
          </cell>
          <cell r="CG34" t="str">
            <v>0</v>
          </cell>
          <cell r="CH34">
            <v>10697812.079999998</v>
          </cell>
          <cell r="CI34" t="str">
            <v>0</v>
          </cell>
          <cell r="CK34" t="str">
            <v>0</v>
          </cell>
          <cell r="CL34">
            <v>17058787</v>
          </cell>
          <cell r="CM34" t="str">
            <v>0</v>
          </cell>
          <cell r="CN34" t="str">
            <v>0</v>
          </cell>
          <cell r="CO34">
            <v>17268307.620000001</v>
          </cell>
          <cell r="CP34" t="str">
            <v>0</v>
          </cell>
          <cell r="CQ34" t="str">
            <v>0</v>
          </cell>
          <cell r="CR34">
            <v>11101764.139999999</v>
          </cell>
          <cell r="CS34" t="str">
            <v>0</v>
          </cell>
          <cell r="CT34" t="str">
            <v>0</v>
          </cell>
          <cell r="CU34" t="str">
            <v>0</v>
          </cell>
          <cell r="CV34">
            <v>11101764.139999999</v>
          </cell>
          <cell r="CW34" t="str">
            <v>0</v>
          </cell>
          <cell r="CY34" t="str">
            <v>0</v>
          </cell>
          <cell r="CZ34">
            <v>16829949</v>
          </cell>
          <cell r="DA34" t="str">
            <v>0</v>
          </cell>
          <cell r="DC34" t="str">
            <v>0</v>
          </cell>
          <cell r="DD34">
            <v>11101764.139999999</v>
          </cell>
          <cell r="DE34" t="str">
            <v>0</v>
          </cell>
          <cell r="DG34" t="str">
            <v>0</v>
          </cell>
          <cell r="DH34">
            <v>10697812.079999998</v>
          </cell>
          <cell r="DI34" t="str">
            <v>0</v>
          </cell>
          <cell r="DJ34" t="str">
            <v>0</v>
          </cell>
          <cell r="DK34">
            <v>10723078.350000001</v>
          </cell>
          <cell r="DL34" t="str">
            <v>0</v>
          </cell>
          <cell r="DN34" t="str">
            <v>0</v>
          </cell>
          <cell r="DO34">
            <v>-999999</v>
          </cell>
          <cell r="DP34" t="str">
            <v>0</v>
          </cell>
          <cell r="DQ34" t="str">
            <v>0</v>
          </cell>
          <cell r="DR34">
            <v>13206735.330000002</v>
          </cell>
          <cell r="DS34" t="str">
            <v>0</v>
          </cell>
          <cell r="DT34" t="str">
            <v>0</v>
          </cell>
          <cell r="DU34">
            <v>18964568</v>
          </cell>
          <cell r="DV34" t="str">
            <v>0</v>
          </cell>
          <cell r="DW34" t="str">
            <v>0</v>
          </cell>
          <cell r="DX34" t="str">
            <v>0</v>
          </cell>
          <cell r="DY34" t="str">
            <v>0</v>
          </cell>
        </row>
        <row r="35">
          <cell r="A35" t="str">
            <v>Selling Support</v>
          </cell>
          <cell r="B35" t="str">
            <v>0</v>
          </cell>
          <cell r="C35" t="str">
            <v>0</v>
          </cell>
          <cell r="D35" t="str">
            <v>0</v>
          </cell>
          <cell r="E35" t="str">
            <v>0</v>
          </cell>
          <cell r="F35" t="str">
            <v>0</v>
          </cell>
          <cell r="G35">
            <v>9691725.9499999993</v>
          </cell>
          <cell r="H35">
            <v>19796718.620000001</v>
          </cell>
          <cell r="I35">
            <v>18147189</v>
          </cell>
          <cell r="J35">
            <v>6759717.8300000001</v>
          </cell>
          <cell r="K35">
            <v>5161162.0199999996</v>
          </cell>
          <cell r="L35" t="str">
            <v>0</v>
          </cell>
          <cell r="M35" t="str">
            <v>0</v>
          </cell>
          <cell r="N35" t="str">
            <v>0</v>
          </cell>
          <cell r="O35" t="str">
            <v>0</v>
          </cell>
          <cell r="P35" t="str">
            <v>0</v>
          </cell>
          <cell r="Q35" t="str">
            <v>0</v>
          </cell>
          <cell r="R35" t="str">
            <v>0</v>
          </cell>
          <cell r="S35" t="str">
            <v>0</v>
          </cell>
          <cell r="T35" t="str">
            <v>0</v>
          </cell>
          <cell r="U35" t="str">
            <v>0</v>
          </cell>
          <cell r="W35" t="str">
            <v>0</v>
          </cell>
          <cell r="X35" t="str">
            <v>0</v>
          </cell>
          <cell r="Y35" t="str">
            <v>0</v>
          </cell>
          <cell r="Z35" t="str">
            <v>0</v>
          </cell>
          <cell r="AA35">
            <v>3306839.66</v>
          </cell>
          <cell r="AB35">
            <v>1642881</v>
          </cell>
          <cell r="AC35">
            <v>2021001.56</v>
          </cell>
          <cell r="AD35">
            <v>2021001.56</v>
          </cell>
          <cell r="AE35" t="str">
            <v>0</v>
          </cell>
          <cell r="AF35" t="str">
            <v>0</v>
          </cell>
          <cell r="AG35" t="str">
            <v>0</v>
          </cell>
          <cell r="AH35" t="str">
            <v>0</v>
          </cell>
          <cell r="AI35" t="str">
            <v>0</v>
          </cell>
          <cell r="AJ35" t="str">
            <v>0</v>
          </cell>
          <cell r="AK35" t="str">
            <v>0</v>
          </cell>
          <cell r="AL35" t="str">
            <v>0</v>
          </cell>
          <cell r="AN35" t="str">
            <v>0</v>
          </cell>
          <cell r="AO35" t="str">
            <v>0</v>
          </cell>
          <cell r="AP35" t="str">
            <v>0</v>
          </cell>
          <cell r="AQ35">
            <v>9691725.9499999993</v>
          </cell>
          <cell r="AR35">
            <v>19796718.620000001</v>
          </cell>
          <cell r="AS35">
            <v>18147189</v>
          </cell>
          <cell r="AT35" t="str">
            <v>0</v>
          </cell>
          <cell r="AU35" t="str">
            <v>0</v>
          </cell>
          <cell r="AV35" t="str">
            <v>0</v>
          </cell>
          <cell r="AX35" t="str">
            <v>0</v>
          </cell>
          <cell r="AY35">
            <v>18147189</v>
          </cell>
          <cell r="AZ35" t="str">
            <v>0</v>
          </cell>
          <cell r="BA35" t="str">
            <v>0</v>
          </cell>
          <cell r="BB35">
            <v>19796718.620000005</v>
          </cell>
          <cell r="BC35" t="str">
            <v>0</v>
          </cell>
          <cell r="BD35" t="str">
            <v>0</v>
          </cell>
          <cell r="BE35">
            <v>6759717.8300000001</v>
          </cell>
          <cell r="BF35" t="str">
            <v>0</v>
          </cell>
          <cell r="BG35" t="str">
            <v>0</v>
          </cell>
          <cell r="BI35" t="str">
            <v>0</v>
          </cell>
          <cell r="BJ35">
            <v>6119402</v>
          </cell>
          <cell r="BK35" t="str">
            <v>0</v>
          </cell>
          <cell r="BL35" t="str">
            <v>0</v>
          </cell>
          <cell r="BM35">
            <v>9191927.2300000004</v>
          </cell>
          <cell r="BN35" t="str">
            <v>0</v>
          </cell>
          <cell r="BO35" t="str">
            <v>0</v>
          </cell>
          <cell r="BP35">
            <v>6759717.8300000001</v>
          </cell>
          <cell r="BQ35" t="str">
            <v>0</v>
          </cell>
          <cell r="BR35" t="str">
            <v>0</v>
          </cell>
          <cell r="BS35" t="str">
            <v>0</v>
          </cell>
          <cell r="BT35">
            <v>6759717.8300000001</v>
          </cell>
          <cell r="BU35" t="str">
            <v>0</v>
          </cell>
          <cell r="BW35" t="str">
            <v>0</v>
          </cell>
          <cell r="BX35">
            <v>4413864</v>
          </cell>
          <cell r="BY35" t="str">
            <v>0</v>
          </cell>
          <cell r="BZ35" t="str">
            <v>0</v>
          </cell>
          <cell r="CA35">
            <v>4916182.68</v>
          </cell>
          <cell r="CB35" t="str">
            <v>0</v>
          </cell>
          <cell r="CC35" t="str">
            <v>0</v>
          </cell>
          <cell r="CD35">
            <v>1598555.81</v>
          </cell>
          <cell r="CE35" t="str">
            <v>0</v>
          </cell>
          <cell r="CF35" t="str">
            <v>0</v>
          </cell>
          <cell r="CG35" t="str">
            <v>0</v>
          </cell>
          <cell r="CH35">
            <v>4530563.93</v>
          </cell>
          <cell r="CI35" t="str">
            <v>0</v>
          </cell>
          <cell r="CK35" t="str">
            <v>0</v>
          </cell>
          <cell r="CL35">
            <v>4474260</v>
          </cell>
          <cell r="CM35" t="str">
            <v>0</v>
          </cell>
          <cell r="CN35" t="str">
            <v>0</v>
          </cell>
          <cell r="CO35">
            <v>7435339.7599999988</v>
          </cell>
          <cell r="CP35" t="str">
            <v>0</v>
          </cell>
          <cell r="CQ35" t="str">
            <v>0</v>
          </cell>
          <cell r="CR35">
            <v>5161162.0199999996</v>
          </cell>
          <cell r="CS35" t="str">
            <v>0</v>
          </cell>
          <cell r="CT35" t="str">
            <v>0</v>
          </cell>
          <cell r="CU35" t="str">
            <v>0</v>
          </cell>
          <cell r="CV35">
            <v>5161162.0199999996</v>
          </cell>
          <cell r="CW35" t="str">
            <v>0</v>
          </cell>
          <cell r="CY35" t="str">
            <v>0</v>
          </cell>
          <cell r="CZ35">
            <v>4413864</v>
          </cell>
          <cell r="DA35" t="str">
            <v>0</v>
          </cell>
          <cell r="DC35" t="str">
            <v>0</v>
          </cell>
          <cell r="DD35">
            <v>5161162.0199999996</v>
          </cell>
          <cell r="DE35" t="str">
            <v>0</v>
          </cell>
          <cell r="DG35" t="str">
            <v>0</v>
          </cell>
          <cell r="DH35">
            <v>4530563.93</v>
          </cell>
          <cell r="DI35" t="str">
            <v>0</v>
          </cell>
          <cell r="DJ35" t="str">
            <v>0</v>
          </cell>
          <cell r="DK35">
            <v>4916182.68</v>
          </cell>
          <cell r="DL35" t="str">
            <v>0</v>
          </cell>
          <cell r="DN35" t="str">
            <v>0</v>
          </cell>
          <cell r="DO35" t="str">
            <v>0</v>
          </cell>
          <cell r="DP35" t="str">
            <v>0</v>
          </cell>
          <cell r="DQ35" t="str">
            <v>0</v>
          </cell>
          <cell r="DR35">
            <v>5474995.1300000008</v>
          </cell>
          <cell r="DS35" t="str">
            <v>0</v>
          </cell>
          <cell r="DT35" t="str">
            <v>0</v>
          </cell>
          <cell r="DU35">
            <v>5058356</v>
          </cell>
          <cell r="DV35" t="str">
            <v>0</v>
          </cell>
          <cell r="DW35" t="str">
            <v>0</v>
          </cell>
          <cell r="DX35" t="str">
            <v>0</v>
          </cell>
          <cell r="DY35" t="str">
            <v>0</v>
          </cell>
        </row>
        <row r="36">
          <cell r="A36" t="str">
            <v>Local Advertising</v>
          </cell>
          <cell r="B36">
            <v>53986.720000000001</v>
          </cell>
          <cell r="C36">
            <v>249393</v>
          </cell>
          <cell r="D36">
            <v>359000.04</v>
          </cell>
          <cell r="E36">
            <v>283954.64</v>
          </cell>
          <cell r="F36">
            <v>313679.64</v>
          </cell>
          <cell r="G36">
            <v>860263.49</v>
          </cell>
          <cell r="H36">
            <v>1314433.6299999999</v>
          </cell>
          <cell r="I36">
            <v>1757044.96</v>
          </cell>
          <cell r="J36">
            <v>1640385.25</v>
          </cell>
          <cell r="K36">
            <v>1595032.12</v>
          </cell>
          <cell r="L36" t="str">
            <v>0</v>
          </cell>
          <cell r="M36" t="str">
            <v>0</v>
          </cell>
          <cell r="N36" t="str">
            <v>0</v>
          </cell>
          <cell r="O36" t="str">
            <v>0</v>
          </cell>
          <cell r="P36" t="str">
            <v>0</v>
          </cell>
          <cell r="Q36" t="str">
            <v>0</v>
          </cell>
          <cell r="R36" t="str">
            <v>0</v>
          </cell>
          <cell r="S36" t="str">
            <v>0</v>
          </cell>
          <cell r="T36" t="str">
            <v>0</v>
          </cell>
          <cell r="U36" t="str">
            <v>0</v>
          </cell>
          <cell r="W36">
            <v>49015.33</v>
          </cell>
          <cell r="X36">
            <v>29916.67</v>
          </cell>
          <cell r="Y36">
            <v>16620.3</v>
          </cell>
          <cell r="Z36">
            <v>16620.3</v>
          </cell>
          <cell r="AA36">
            <v>137068.79999999999</v>
          </cell>
          <cell r="AB36">
            <v>141446.32999999999</v>
          </cell>
          <cell r="AC36">
            <v>127598.95</v>
          </cell>
          <cell r="AD36">
            <v>127598.95</v>
          </cell>
          <cell r="AE36" t="str">
            <v>0</v>
          </cell>
          <cell r="AF36" t="str">
            <v>0</v>
          </cell>
          <cell r="AG36" t="str">
            <v>0</v>
          </cell>
          <cell r="AH36" t="str">
            <v>0</v>
          </cell>
          <cell r="AI36" t="str">
            <v>0</v>
          </cell>
          <cell r="AJ36" t="str">
            <v>0</v>
          </cell>
          <cell r="AK36" t="str">
            <v>0</v>
          </cell>
          <cell r="AL36" t="str">
            <v>0</v>
          </cell>
          <cell r="AN36">
            <v>53986.720000000001</v>
          </cell>
          <cell r="AO36">
            <v>249393</v>
          </cell>
          <cell r="AP36">
            <v>359000.04</v>
          </cell>
          <cell r="AQ36">
            <v>860263.49</v>
          </cell>
          <cell r="AR36">
            <v>1314433.6299999999</v>
          </cell>
          <cell r="AS36">
            <v>1757044.96</v>
          </cell>
          <cell r="AT36" t="str">
            <v>0</v>
          </cell>
          <cell r="AU36" t="str">
            <v>0</v>
          </cell>
          <cell r="AV36" t="str">
            <v>0</v>
          </cell>
          <cell r="AX36">
            <v>359000.04</v>
          </cell>
          <cell r="AY36">
            <v>1757044.96</v>
          </cell>
          <cell r="AZ36" t="str">
            <v>0</v>
          </cell>
          <cell r="BA36">
            <v>249393</v>
          </cell>
          <cell r="BB36">
            <v>1314433.6299999999</v>
          </cell>
          <cell r="BC36" t="str">
            <v>0</v>
          </cell>
          <cell r="BD36">
            <v>283954.64</v>
          </cell>
          <cell r="BE36">
            <v>1640385.25</v>
          </cell>
          <cell r="BF36" t="str">
            <v>0</v>
          </cell>
          <cell r="BG36" t="str">
            <v>0</v>
          </cell>
          <cell r="BI36">
            <v>119666.68</v>
          </cell>
          <cell r="BJ36">
            <v>585461.31999999995</v>
          </cell>
          <cell r="BK36" t="str">
            <v>0</v>
          </cell>
          <cell r="BL36">
            <v>70742.98</v>
          </cell>
          <cell r="BM36">
            <v>449634.19</v>
          </cell>
          <cell r="BN36" t="str">
            <v>0</v>
          </cell>
          <cell r="BO36">
            <v>44621.279999999999</v>
          </cell>
          <cell r="BP36">
            <v>707050.61</v>
          </cell>
          <cell r="BQ36" t="str">
            <v>0</v>
          </cell>
          <cell r="BR36" t="str">
            <v>0</v>
          </cell>
          <cell r="BS36">
            <v>44621.279999999999</v>
          </cell>
          <cell r="BT36">
            <v>707050.61</v>
          </cell>
          <cell r="BU36" t="str">
            <v>0</v>
          </cell>
          <cell r="BW36">
            <v>89750.01</v>
          </cell>
          <cell r="BX36">
            <v>439925.99</v>
          </cell>
          <cell r="BY36" t="str">
            <v>0</v>
          </cell>
          <cell r="BZ36">
            <v>13288.09</v>
          </cell>
          <cell r="CA36">
            <v>-4093.5000000000146</v>
          </cell>
          <cell r="CB36" t="str">
            <v>0</v>
          </cell>
          <cell r="CC36">
            <v>60025.01</v>
          </cell>
          <cell r="CD36">
            <v>395352.12</v>
          </cell>
          <cell r="CE36" t="str">
            <v>0</v>
          </cell>
          <cell r="CF36" t="str">
            <v>0</v>
          </cell>
          <cell r="CG36">
            <v>9557.11</v>
          </cell>
          <cell r="CH36">
            <v>315232.34000000003</v>
          </cell>
          <cell r="CI36" t="str">
            <v>0</v>
          </cell>
          <cell r="CK36">
            <v>89750.01</v>
          </cell>
          <cell r="CL36">
            <v>438052.99</v>
          </cell>
          <cell r="CM36" t="str">
            <v>0</v>
          </cell>
          <cell r="CN36">
            <v>64962.48</v>
          </cell>
          <cell r="CO36">
            <v>324652.64</v>
          </cell>
          <cell r="CP36" t="str">
            <v>0</v>
          </cell>
          <cell r="CQ36">
            <v>44429.61</v>
          </cell>
          <cell r="CR36">
            <v>545031.15</v>
          </cell>
          <cell r="CS36" t="str">
            <v>0</v>
          </cell>
          <cell r="CT36" t="str">
            <v>0</v>
          </cell>
          <cell r="CU36">
            <v>44429.61</v>
          </cell>
          <cell r="CV36">
            <v>545031.15</v>
          </cell>
          <cell r="CW36" t="str">
            <v>0</v>
          </cell>
          <cell r="CY36">
            <v>89750.01</v>
          </cell>
          <cell r="CZ36">
            <v>439925.99</v>
          </cell>
          <cell r="DA36" t="str">
            <v>0</v>
          </cell>
          <cell r="DC36">
            <v>44429.61</v>
          </cell>
          <cell r="DD36">
            <v>545031.15</v>
          </cell>
          <cell r="DE36" t="str">
            <v>0</v>
          </cell>
          <cell r="DG36">
            <v>9557.11</v>
          </cell>
          <cell r="DH36">
            <v>315232.34000000003</v>
          </cell>
          <cell r="DI36" t="str">
            <v>0</v>
          </cell>
          <cell r="DJ36">
            <v>13288.09</v>
          </cell>
          <cell r="DK36">
            <v>-4093.5000000000146</v>
          </cell>
          <cell r="DL36" t="str">
            <v>0</v>
          </cell>
          <cell r="DN36">
            <v>89750.01</v>
          </cell>
          <cell r="DO36">
            <v>349998.99</v>
          </cell>
          <cell r="DP36" t="str">
            <v>0</v>
          </cell>
          <cell r="DQ36">
            <v>122611.79</v>
          </cell>
          <cell r="DR36">
            <v>533903.97</v>
          </cell>
          <cell r="DS36" t="str">
            <v>0</v>
          </cell>
          <cell r="DT36">
            <v>89750.01</v>
          </cell>
          <cell r="DU36">
            <v>442792.99</v>
          </cell>
          <cell r="DV36" t="str">
            <v>0</v>
          </cell>
          <cell r="DW36" t="str">
            <v>0</v>
          </cell>
          <cell r="DX36" t="str">
            <v>0</v>
          </cell>
          <cell r="DY36" t="str">
            <v>0</v>
          </cell>
        </row>
        <row r="37">
          <cell r="A37" t="str">
            <v>CO-OP &amp; Selling Support Expenses</v>
          </cell>
          <cell r="B37">
            <v>53986.720000000001</v>
          </cell>
          <cell r="C37">
            <v>249393</v>
          </cell>
          <cell r="D37">
            <v>359000.04</v>
          </cell>
          <cell r="E37">
            <v>283954.64</v>
          </cell>
          <cell r="F37">
            <v>313679.64</v>
          </cell>
          <cell r="G37">
            <v>32351565.659999993</v>
          </cell>
          <cell r="H37">
            <v>70458577.460000008</v>
          </cell>
          <cell r="I37">
            <v>89023154.959999993</v>
          </cell>
          <cell r="J37">
            <v>77815034.269604042</v>
          </cell>
          <cell r="K37">
            <v>81012823.939929664</v>
          </cell>
          <cell r="L37" t="str">
            <v>0</v>
          </cell>
          <cell r="M37" t="str">
            <v>0</v>
          </cell>
          <cell r="N37" t="str">
            <v>0</v>
          </cell>
          <cell r="O37" t="str">
            <v>0</v>
          </cell>
          <cell r="P37" t="str">
            <v>0</v>
          </cell>
          <cell r="Q37" t="str">
            <v>0</v>
          </cell>
          <cell r="R37" t="str">
            <v>0</v>
          </cell>
          <cell r="S37" t="str">
            <v>0</v>
          </cell>
          <cell r="T37" t="str">
            <v>0</v>
          </cell>
          <cell r="U37" t="str">
            <v>0</v>
          </cell>
          <cell r="W37">
            <v>49015.33</v>
          </cell>
          <cell r="X37">
            <v>29916.67</v>
          </cell>
          <cell r="Y37">
            <v>16620.3</v>
          </cell>
          <cell r="Z37">
            <v>16620.3</v>
          </cell>
          <cell r="AA37">
            <v>10641924.439999999</v>
          </cell>
          <cell r="AB37">
            <v>8210258.3300000001</v>
          </cell>
          <cell r="AC37">
            <v>6129272.5100000007</v>
          </cell>
          <cell r="AD37">
            <v>6688489.7000000002</v>
          </cell>
          <cell r="AE37" t="str">
            <v>0</v>
          </cell>
          <cell r="AF37" t="str">
            <v>0</v>
          </cell>
          <cell r="AG37" t="str">
            <v>0</v>
          </cell>
          <cell r="AH37" t="str">
            <v>0</v>
          </cell>
          <cell r="AI37" t="str">
            <v>0</v>
          </cell>
          <cell r="AJ37" t="str">
            <v>0</v>
          </cell>
          <cell r="AK37" t="str">
            <v>0</v>
          </cell>
          <cell r="AL37" t="str">
            <v>0</v>
          </cell>
          <cell r="AN37">
            <v>53986.720000000001</v>
          </cell>
          <cell r="AO37">
            <v>249393</v>
          </cell>
          <cell r="AP37">
            <v>359000.04</v>
          </cell>
          <cell r="AQ37">
            <v>32351565.659999993</v>
          </cell>
          <cell r="AR37">
            <v>70458577.460000008</v>
          </cell>
          <cell r="AS37">
            <v>89023154.959999993</v>
          </cell>
          <cell r="AT37" t="str">
            <v>0</v>
          </cell>
          <cell r="AU37" t="str">
            <v>0</v>
          </cell>
          <cell r="AV37" t="str">
            <v>0</v>
          </cell>
          <cell r="AX37">
            <v>359000.04</v>
          </cell>
          <cell r="AY37">
            <v>89023154.959999993</v>
          </cell>
          <cell r="AZ37" t="str">
            <v>0</v>
          </cell>
          <cell r="BA37">
            <v>249393</v>
          </cell>
          <cell r="BB37">
            <v>70458577.460000023</v>
          </cell>
          <cell r="BC37" t="str">
            <v>0</v>
          </cell>
          <cell r="BD37">
            <v>283954.64</v>
          </cell>
          <cell r="BE37">
            <v>77815034.269604042</v>
          </cell>
          <cell r="BF37" t="str">
            <v>0</v>
          </cell>
          <cell r="BG37" t="str">
            <v>0</v>
          </cell>
          <cell r="BI37">
            <v>119666.68</v>
          </cell>
          <cell r="BJ37">
            <v>29989789.32</v>
          </cell>
          <cell r="BK37" t="str">
            <v>0</v>
          </cell>
          <cell r="BL37">
            <v>70742.98</v>
          </cell>
          <cell r="BM37">
            <v>33342557.140000004</v>
          </cell>
          <cell r="BN37" t="str">
            <v>0</v>
          </cell>
          <cell r="BO37">
            <v>44621.279999999999</v>
          </cell>
          <cell r="BP37">
            <v>21213337.149999999</v>
          </cell>
          <cell r="BQ37" t="str">
            <v>0</v>
          </cell>
          <cell r="BR37" t="str">
            <v>0</v>
          </cell>
          <cell r="BS37">
            <v>44621.279999999999</v>
          </cell>
          <cell r="BT37">
            <v>22954674.149999999</v>
          </cell>
          <cell r="BU37" t="str">
            <v>0</v>
          </cell>
          <cell r="BW37">
            <v>89750.01</v>
          </cell>
          <cell r="BX37">
            <v>21683738.989999998</v>
          </cell>
          <cell r="BY37" t="str">
            <v>0</v>
          </cell>
          <cell r="BZ37">
            <v>13288.09</v>
          </cell>
          <cell r="CA37">
            <v>15635167.530000001</v>
          </cell>
          <cell r="CB37" t="str">
            <v>0</v>
          </cell>
          <cell r="CC37">
            <v>60025.01</v>
          </cell>
          <cell r="CD37">
            <v>19088080.806963906</v>
          </cell>
          <cell r="CE37" t="str">
            <v>0</v>
          </cell>
          <cell r="CF37" t="str">
            <v>0</v>
          </cell>
          <cell r="CG37">
            <v>9557.11</v>
          </cell>
          <cell r="CH37">
            <v>15543608.349999998</v>
          </cell>
          <cell r="CI37" t="str">
            <v>0</v>
          </cell>
          <cell r="CK37">
            <v>89750.01</v>
          </cell>
          <cell r="CL37">
            <v>21971099.989999998</v>
          </cell>
          <cell r="CM37" t="str">
            <v>0</v>
          </cell>
          <cell r="CN37">
            <v>64962.48</v>
          </cell>
          <cell r="CO37">
            <v>25028300.02</v>
          </cell>
          <cell r="CP37" t="str">
            <v>0</v>
          </cell>
          <cell r="CQ37">
            <v>44429.61</v>
          </cell>
          <cell r="CR37">
            <v>15440488.309999999</v>
          </cell>
          <cell r="CS37" t="str">
            <v>0</v>
          </cell>
          <cell r="CT37" t="str">
            <v>0</v>
          </cell>
          <cell r="CU37">
            <v>44429.61</v>
          </cell>
          <cell r="CV37">
            <v>16807957.309999999</v>
          </cell>
          <cell r="CW37" t="str">
            <v>0</v>
          </cell>
          <cell r="CY37">
            <v>89750.01</v>
          </cell>
          <cell r="CZ37">
            <v>21683738.989999998</v>
          </cell>
          <cell r="DA37" t="str">
            <v>0</v>
          </cell>
          <cell r="DC37">
            <v>44429.61</v>
          </cell>
          <cell r="DD37">
            <v>16807957.309999999</v>
          </cell>
          <cell r="DE37" t="str">
            <v>0</v>
          </cell>
          <cell r="DG37">
            <v>9557.11</v>
          </cell>
          <cell r="DH37">
            <v>15543608.349999998</v>
          </cell>
          <cell r="DI37" t="str">
            <v>0</v>
          </cell>
          <cell r="DJ37">
            <v>13288.09</v>
          </cell>
          <cell r="DK37">
            <v>15635167.530000001</v>
          </cell>
          <cell r="DL37" t="str">
            <v>0</v>
          </cell>
          <cell r="DN37">
            <v>89750.01</v>
          </cell>
          <cell r="DO37">
            <v>23436058.786346234</v>
          </cell>
          <cell r="DP37" t="str">
            <v>0</v>
          </cell>
          <cell r="DQ37">
            <v>122611.79</v>
          </cell>
          <cell r="DR37">
            <v>19215634.43</v>
          </cell>
          <cell r="DS37" t="str">
            <v>0</v>
          </cell>
          <cell r="DT37">
            <v>89750.01</v>
          </cell>
          <cell r="DU37">
            <v>24465716.989999998</v>
          </cell>
          <cell r="DV37" t="str">
            <v>0</v>
          </cell>
          <cell r="DW37" t="str">
            <v>0</v>
          </cell>
          <cell r="DX37" t="str">
            <v>0</v>
          </cell>
          <cell r="DY37" t="str">
            <v>0</v>
          </cell>
        </row>
        <row r="38">
          <cell r="A38" t="str">
            <v>MAP</v>
          </cell>
          <cell r="B38" t="str">
            <v>0</v>
          </cell>
          <cell r="C38" t="str">
            <v>0</v>
          </cell>
          <cell r="D38" t="str">
            <v>0</v>
          </cell>
          <cell r="E38" t="str">
            <v>0</v>
          </cell>
          <cell r="F38" t="str">
            <v>0</v>
          </cell>
          <cell r="G38">
            <v>21799576.219999995</v>
          </cell>
          <cell r="H38">
            <v>49347425.210000001</v>
          </cell>
          <cell r="I38">
            <v>69118921</v>
          </cell>
          <cell r="J38">
            <v>12821237.710000001</v>
          </cell>
          <cell r="K38">
            <v>8079921.5599999977</v>
          </cell>
          <cell r="L38" t="str">
            <v>0</v>
          </cell>
          <cell r="M38" t="str">
            <v>0</v>
          </cell>
          <cell r="N38" t="str">
            <v>0</v>
          </cell>
          <cell r="O38" t="str">
            <v>0</v>
          </cell>
          <cell r="P38" t="str">
            <v>0</v>
          </cell>
          <cell r="Q38" t="str">
            <v>0</v>
          </cell>
          <cell r="R38" t="str">
            <v>0</v>
          </cell>
          <cell r="S38" t="str">
            <v>0</v>
          </cell>
          <cell r="T38" t="str">
            <v>0</v>
          </cell>
          <cell r="U38" t="str">
            <v>0</v>
          </cell>
          <cell r="W38" t="str">
            <v>0</v>
          </cell>
          <cell r="X38" t="str">
            <v>0</v>
          </cell>
          <cell r="Y38" t="str">
            <v>0</v>
          </cell>
          <cell r="Z38" t="str">
            <v>0</v>
          </cell>
          <cell r="AA38">
            <v>7198015.9799999986</v>
          </cell>
          <cell r="AB38">
            <v>6425931</v>
          </cell>
          <cell r="AC38">
            <v>4544214</v>
          </cell>
          <cell r="AD38">
            <v>4539889.1900000004</v>
          </cell>
          <cell r="AE38" t="str">
            <v>0</v>
          </cell>
          <cell r="AF38" t="str">
            <v>0</v>
          </cell>
          <cell r="AG38" t="str">
            <v>0</v>
          </cell>
          <cell r="AH38" t="str">
            <v>0</v>
          </cell>
          <cell r="AI38" t="str">
            <v>0</v>
          </cell>
          <cell r="AJ38" t="str">
            <v>0</v>
          </cell>
          <cell r="AK38" t="str">
            <v>0</v>
          </cell>
          <cell r="AL38" t="str">
            <v>0</v>
          </cell>
          <cell r="AN38" t="str">
            <v>0</v>
          </cell>
          <cell r="AO38" t="str">
            <v>0</v>
          </cell>
          <cell r="AP38" t="str">
            <v>0</v>
          </cell>
          <cell r="AQ38">
            <v>21799576.219999995</v>
          </cell>
          <cell r="AR38">
            <v>49347425.210000001</v>
          </cell>
          <cell r="AS38">
            <v>69118921</v>
          </cell>
          <cell r="AT38" t="str">
            <v>0</v>
          </cell>
          <cell r="AU38" t="str">
            <v>0</v>
          </cell>
          <cell r="AV38" t="str">
            <v>0</v>
          </cell>
          <cell r="AX38" t="str">
            <v>0</v>
          </cell>
          <cell r="AY38">
            <v>69118921</v>
          </cell>
          <cell r="AZ38" t="str">
            <v>0</v>
          </cell>
          <cell r="BA38" t="str">
            <v>0</v>
          </cell>
          <cell r="BB38">
            <v>49347425.210000001</v>
          </cell>
          <cell r="BC38" t="str">
            <v>0</v>
          </cell>
          <cell r="BD38" t="str">
            <v>0</v>
          </cell>
          <cell r="BE38">
            <v>12821237.710000001</v>
          </cell>
          <cell r="BF38" t="str">
            <v>0</v>
          </cell>
          <cell r="BG38" t="str">
            <v>0</v>
          </cell>
          <cell r="BI38" t="str">
            <v>0</v>
          </cell>
          <cell r="BJ38">
            <v>23284926</v>
          </cell>
          <cell r="BK38" t="str">
            <v>0</v>
          </cell>
          <cell r="BL38" t="str">
            <v>0</v>
          </cell>
          <cell r="BM38">
            <v>23700995.720000003</v>
          </cell>
          <cell r="BN38" t="str">
            <v>0</v>
          </cell>
          <cell r="BO38" t="str">
            <v>0</v>
          </cell>
          <cell r="BP38">
            <v>15487905.710000001</v>
          </cell>
          <cell r="BQ38" t="str">
            <v>0</v>
          </cell>
          <cell r="BR38" t="str">
            <v>0</v>
          </cell>
          <cell r="BS38" t="str">
            <v>0</v>
          </cell>
          <cell r="BT38">
            <v>15487905.710000001</v>
          </cell>
          <cell r="BU38" t="str">
            <v>0</v>
          </cell>
          <cell r="BW38" t="str">
            <v>0</v>
          </cell>
          <cell r="BX38">
            <v>16829949</v>
          </cell>
          <cell r="BY38" t="str">
            <v>0</v>
          </cell>
          <cell r="BZ38" t="str">
            <v>0</v>
          </cell>
          <cell r="CA38">
            <v>10723078.350000001</v>
          </cell>
          <cell r="CB38" t="str">
            <v>0</v>
          </cell>
          <cell r="CC38" t="str">
            <v>0</v>
          </cell>
          <cell r="CD38">
            <v>3719475.57</v>
          </cell>
          <cell r="CE38" t="str">
            <v>0</v>
          </cell>
          <cell r="CF38" t="str">
            <v>0</v>
          </cell>
          <cell r="CG38" t="str">
            <v>0</v>
          </cell>
          <cell r="CH38">
            <v>10697812.079999998</v>
          </cell>
          <cell r="CI38" t="str">
            <v>0</v>
          </cell>
          <cell r="CK38" t="str">
            <v>0</v>
          </cell>
          <cell r="CL38">
            <v>17058787</v>
          </cell>
          <cell r="CM38" t="str">
            <v>0</v>
          </cell>
          <cell r="CN38" t="str">
            <v>0</v>
          </cell>
          <cell r="CO38">
            <v>17268307.620000001</v>
          </cell>
          <cell r="CP38" t="str">
            <v>0</v>
          </cell>
          <cell r="CQ38" t="str">
            <v>0</v>
          </cell>
          <cell r="CR38">
            <v>11101764.139999999</v>
          </cell>
          <cell r="CS38" t="str">
            <v>0</v>
          </cell>
          <cell r="CT38" t="str">
            <v>0</v>
          </cell>
          <cell r="CU38" t="str">
            <v>0</v>
          </cell>
          <cell r="CV38">
            <v>11101764.139999999</v>
          </cell>
          <cell r="CW38" t="str">
            <v>0</v>
          </cell>
          <cell r="CY38" t="str">
            <v>0</v>
          </cell>
          <cell r="CZ38">
            <v>16829949</v>
          </cell>
          <cell r="DA38" t="str">
            <v>0</v>
          </cell>
          <cell r="DC38" t="str">
            <v>0</v>
          </cell>
          <cell r="DD38">
            <v>11101764.139999999</v>
          </cell>
          <cell r="DE38" t="str">
            <v>0</v>
          </cell>
          <cell r="DG38" t="str">
            <v>0</v>
          </cell>
          <cell r="DH38">
            <v>10697812.079999998</v>
          </cell>
          <cell r="DI38" t="str">
            <v>0</v>
          </cell>
          <cell r="DJ38" t="str">
            <v>0</v>
          </cell>
          <cell r="DK38">
            <v>10723078.350000001</v>
          </cell>
          <cell r="DL38" t="str">
            <v>0</v>
          </cell>
          <cell r="DN38" t="str">
            <v>0</v>
          </cell>
          <cell r="DO38">
            <v>-999999</v>
          </cell>
          <cell r="DP38" t="str">
            <v>0</v>
          </cell>
          <cell r="DQ38" t="str">
            <v>0</v>
          </cell>
          <cell r="DR38">
            <v>13206735.330000002</v>
          </cell>
          <cell r="DS38" t="str">
            <v>0</v>
          </cell>
          <cell r="DT38" t="str">
            <v>0</v>
          </cell>
          <cell r="DU38">
            <v>18964568</v>
          </cell>
          <cell r="DV38" t="str">
            <v>0</v>
          </cell>
          <cell r="DW38" t="str">
            <v>0</v>
          </cell>
          <cell r="DX38" t="str">
            <v>0</v>
          </cell>
          <cell r="DY38" t="str">
            <v>0</v>
          </cell>
        </row>
        <row r="39">
          <cell r="A39" t="str">
            <v>Bad Debt/Collection Expense - G</v>
          </cell>
          <cell r="B39">
            <v>1495470.91</v>
          </cell>
          <cell r="C39">
            <v>2773844.92</v>
          </cell>
          <cell r="D39">
            <v>3464704</v>
          </cell>
          <cell r="E39">
            <v>3437056.6</v>
          </cell>
          <cell r="F39">
            <v>3357819.21</v>
          </cell>
          <cell r="G39" t="str">
            <v>0</v>
          </cell>
          <cell r="H39" t="str">
            <v>0</v>
          </cell>
          <cell r="I39" t="str">
            <v>0</v>
          </cell>
          <cell r="J39" t="str">
            <v>0</v>
          </cell>
          <cell r="K39" t="str">
            <v>0</v>
          </cell>
          <cell r="L39" t="str">
            <v>0</v>
          </cell>
          <cell r="M39" t="str">
            <v>0</v>
          </cell>
          <cell r="N39" t="str">
            <v>0</v>
          </cell>
          <cell r="O39" t="str">
            <v>0</v>
          </cell>
          <cell r="P39" t="str">
            <v>0</v>
          </cell>
          <cell r="Q39" t="str">
            <v>0</v>
          </cell>
          <cell r="R39" t="str">
            <v>0</v>
          </cell>
          <cell r="S39" t="str">
            <v>0</v>
          </cell>
          <cell r="T39" t="str">
            <v>0</v>
          </cell>
          <cell r="U39" t="str">
            <v>0</v>
          </cell>
          <cell r="W39">
            <v>377865.06</v>
          </cell>
          <cell r="X39">
            <v>288726</v>
          </cell>
          <cell r="Y39">
            <v>266695.52</v>
          </cell>
          <cell r="Z39">
            <v>266695.52</v>
          </cell>
          <cell r="AA39" t="str">
            <v>0</v>
          </cell>
          <cell r="AB39" t="str">
            <v>0</v>
          </cell>
          <cell r="AC39" t="str">
            <v>0</v>
          </cell>
          <cell r="AD39" t="str">
            <v>0</v>
          </cell>
          <cell r="AE39" t="str">
            <v>0</v>
          </cell>
          <cell r="AF39" t="str">
            <v>0</v>
          </cell>
          <cell r="AG39" t="str">
            <v>0</v>
          </cell>
          <cell r="AH39" t="str">
            <v>0</v>
          </cell>
          <cell r="AI39" t="str">
            <v>0</v>
          </cell>
          <cell r="AJ39" t="str">
            <v>0</v>
          </cell>
          <cell r="AK39" t="str">
            <v>0</v>
          </cell>
          <cell r="AL39" t="str">
            <v>0</v>
          </cell>
          <cell r="AN39">
            <v>1495470.91</v>
          </cell>
          <cell r="AO39">
            <v>2773844.92</v>
          </cell>
          <cell r="AP39">
            <v>3464704</v>
          </cell>
          <cell r="AQ39" t="str">
            <v>0</v>
          </cell>
          <cell r="AR39" t="str">
            <v>0</v>
          </cell>
          <cell r="AS39" t="str">
            <v>0</v>
          </cell>
          <cell r="AT39" t="str">
            <v>0</v>
          </cell>
          <cell r="AU39" t="str">
            <v>0</v>
          </cell>
          <cell r="AV39" t="str">
            <v>0</v>
          </cell>
          <cell r="AX39">
            <v>3464704</v>
          </cell>
          <cell r="AY39" t="str">
            <v>0</v>
          </cell>
          <cell r="AZ39" t="str">
            <v>0</v>
          </cell>
          <cell r="BA39">
            <v>2773844.92</v>
          </cell>
          <cell r="BB39" t="str">
            <v>0</v>
          </cell>
          <cell r="BC39" t="str">
            <v>0</v>
          </cell>
          <cell r="BD39">
            <v>3437056.6</v>
          </cell>
          <cell r="BE39" t="str">
            <v>0</v>
          </cell>
          <cell r="BF39" t="str">
            <v>0</v>
          </cell>
          <cell r="BG39" t="str">
            <v>0</v>
          </cell>
          <cell r="BI39">
            <v>1154904</v>
          </cell>
          <cell r="BJ39" t="str">
            <v>0</v>
          </cell>
          <cell r="BK39" t="str">
            <v>0</v>
          </cell>
          <cell r="BL39">
            <v>1524196.52</v>
          </cell>
          <cell r="BM39" t="str">
            <v>0</v>
          </cell>
          <cell r="BN39" t="str">
            <v>0</v>
          </cell>
          <cell r="BO39">
            <v>1188592.6000000001</v>
          </cell>
          <cell r="BP39" t="str">
            <v>0</v>
          </cell>
          <cell r="BQ39" t="str">
            <v>0</v>
          </cell>
          <cell r="BR39" t="str">
            <v>0</v>
          </cell>
          <cell r="BS39">
            <v>1188592.6000000001</v>
          </cell>
          <cell r="BT39" t="str">
            <v>0</v>
          </cell>
          <cell r="BU39" t="str">
            <v>0</v>
          </cell>
          <cell r="BW39">
            <v>866178</v>
          </cell>
          <cell r="BX39" t="str">
            <v>0</v>
          </cell>
          <cell r="BY39" t="str">
            <v>0</v>
          </cell>
          <cell r="BZ39">
            <v>1124477.5900000001</v>
          </cell>
          <cell r="CA39" t="str">
            <v>0</v>
          </cell>
          <cell r="CB39" t="str">
            <v>0</v>
          </cell>
          <cell r="CC39">
            <v>922414.39</v>
          </cell>
          <cell r="CD39" t="str">
            <v>0</v>
          </cell>
          <cell r="CE39" t="str">
            <v>0</v>
          </cell>
          <cell r="CF39" t="str">
            <v>0</v>
          </cell>
          <cell r="CG39">
            <v>667174.69999999995</v>
          </cell>
          <cell r="CH39" t="str">
            <v>0</v>
          </cell>
          <cell r="CI39" t="str">
            <v>0</v>
          </cell>
          <cell r="CK39">
            <v>866178</v>
          </cell>
          <cell r="CL39" t="str">
            <v>0</v>
          </cell>
          <cell r="CM39" t="str">
            <v>0</v>
          </cell>
          <cell r="CN39">
            <v>1152023.8999999999</v>
          </cell>
          <cell r="CO39" t="str">
            <v>0</v>
          </cell>
          <cell r="CP39" t="str">
            <v>0</v>
          </cell>
          <cell r="CQ39">
            <v>828296.21</v>
          </cell>
          <cell r="CR39" t="str">
            <v>0</v>
          </cell>
          <cell r="CS39" t="str">
            <v>0</v>
          </cell>
          <cell r="CT39" t="str">
            <v>0</v>
          </cell>
          <cell r="CU39">
            <v>828296.21</v>
          </cell>
          <cell r="CV39" t="str">
            <v>0</v>
          </cell>
          <cell r="CW39" t="str">
            <v>0</v>
          </cell>
          <cell r="CY39">
            <v>866178</v>
          </cell>
          <cell r="CZ39" t="str">
            <v>0</v>
          </cell>
          <cell r="DA39" t="str">
            <v>0</v>
          </cell>
          <cell r="DC39">
            <v>828296.21</v>
          </cell>
          <cell r="DD39" t="str">
            <v>0</v>
          </cell>
          <cell r="DE39" t="str">
            <v>0</v>
          </cell>
          <cell r="DG39">
            <v>667174.69999999995</v>
          </cell>
          <cell r="DH39" t="str">
            <v>0</v>
          </cell>
          <cell r="DI39" t="str">
            <v>0</v>
          </cell>
          <cell r="DJ39">
            <v>1124477.5900000001</v>
          </cell>
          <cell r="DK39" t="str">
            <v>0</v>
          </cell>
          <cell r="DL39" t="str">
            <v>0</v>
          </cell>
          <cell r="DN39">
            <v>843177</v>
          </cell>
          <cell r="DO39" t="str">
            <v>0</v>
          </cell>
          <cell r="DP39" t="str">
            <v>0</v>
          </cell>
          <cell r="DQ39">
            <v>752896.08</v>
          </cell>
          <cell r="DR39" t="str">
            <v>0</v>
          </cell>
          <cell r="DS39" t="str">
            <v>0</v>
          </cell>
          <cell r="DT39">
            <v>866178</v>
          </cell>
          <cell r="DU39" t="str">
            <v>0</v>
          </cell>
          <cell r="DV39" t="str">
            <v>0</v>
          </cell>
          <cell r="DW39" t="str">
            <v>0</v>
          </cell>
          <cell r="DX39" t="str">
            <v>0</v>
          </cell>
          <cell r="DY39" t="str">
            <v>0</v>
          </cell>
        </row>
        <row r="40">
          <cell r="A40" t="str">
            <v>Upfront Fees Amort - OS</v>
          </cell>
          <cell r="B40" t="str">
            <v>0</v>
          </cell>
          <cell r="C40" t="str">
            <v>0</v>
          </cell>
          <cell r="D40" t="str">
            <v>0</v>
          </cell>
          <cell r="E40" t="str">
            <v>0</v>
          </cell>
          <cell r="F40" t="str">
            <v>0</v>
          </cell>
          <cell r="G40" t="str">
            <v>0</v>
          </cell>
          <cell r="H40" t="str">
            <v>0</v>
          </cell>
          <cell r="I40" t="str">
            <v>0</v>
          </cell>
          <cell r="J40" t="str">
            <v>0</v>
          </cell>
          <cell r="K40" t="str">
            <v>0</v>
          </cell>
          <cell r="L40" t="str">
            <v>0</v>
          </cell>
          <cell r="M40" t="str">
            <v>0</v>
          </cell>
          <cell r="N40" t="str">
            <v>0</v>
          </cell>
          <cell r="O40" t="str">
            <v>0</v>
          </cell>
          <cell r="P40" t="str">
            <v>0</v>
          </cell>
          <cell r="Q40" t="str">
            <v>0</v>
          </cell>
          <cell r="R40" t="str">
            <v>0</v>
          </cell>
          <cell r="S40" t="str">
            <v>0</v>
          </cell>
          <cell r="T40" t="str">
            <v>0</v>
          </cell>
          <cell r="U40" t="str">
            <v>0</v>
          </cell>
          <cell r="W40" t="str">
            <v>0</v>
          </cell>
          <cell r="X40" t="str">
            <v>0</v>
          </cell>
          <cell r="Y40" t="str">
            <v>0</v>
          </cell>
          <cell r="Z40" t="str">
            <v>0</v>
          </cell>
          <cell r="AA40" t="str">
            <v>0</v>
          </cell>
          <cell r="AB40" t="str">
            <v>0</v>
          </cell>
          <cell r="AC40" t="str">
            <v>0</v>
          </cell>
          <cell r="AD40" t="str">
            <v>0</v>
          </cell>
          <cell r="AE40" t="str">
            <v>0</v>
          </cell>
          <cell r="AF40" t="str">
            <v>0</v>
          </cell>
          <cell r="AG40" t="str">
            <v>0</v>
          </cell>
          <cell r="AH40" t="str">
            <v>0</v>
          </cell>
          <cell r="AI40" t="str">
            <v>0</v>
          </cell>
          <cell r="AJ40" t="str">
            <v>0</v>
          </cell>
          <cell r="AK40" t="str">
            <v>0</v>
          </cell>
          <cell r="AL40" t="str">
            <v>0</v>
          </cell>
          <cell r="AN40" t="str">
            <v>0</v>
          </cell>
          <cell r="AO40" t="str">
            <v>0</v>
          </cell>
          <cell r="AP40" t="str">
            <v>0</v>
          </cell>
          <cell r="AQ40" t="str">
            <v>0</v>
          </cell>
          <cell r="AR40" t="str">
            <v>0</v>
          </cell>
          <cell r="AS40" t="str">
            <v>0</v>
          </cell>
          <cell r="AT40" t="str">
            <v>0</v>
          </cell>
          <cell r="AU40" t="str">
            <v>0</v>
          </cell>
          <cell r="AV40" t="str">
            <v>0</v>
          </cell>
          <cell r="AX40" t="str">
            <v>0</v>
          </cell>
          <cell r="AY40" t="str">
            <v>0</v>
          </cell>
          <cell r="AZ40" t="str">
            <v>0</v>
          </cell>
          <cell r="BA40" t="str">
            <v>0</v>
          </cell>
          <cell r="BB40" t="str">
            <v>0</v>
          </cell>
          <cell r="BC40" t="str">
            <v>0</v>
          </cell>
          <cell r="BD40" t="str">
            <v>0</v>
          </cell>
          <cell r="BE40" t="str">
            <v>0</v>
          </cell>
          <cell r="BF40" t="str">
            <v>0</v>
          </cell>
          <cell r="BG40" t="str">
            <v>0</v>
          </cell>
          <cell r="BI40" t="str">
            <v>0</v>
          </cell>
          <cell r="BJ40" t="str">
            <v>0</v>
          </cell>
          <cell r="BK40" t="str">
            <v>0</v>
          </cell>
          <cell r="BL40" t="str">
            <v>0</v>
          </cell>
          <cell r="BM40" t="str">
            <v>0</v>
          </cell>
          <cell r="BN40" t="str">
            <v>0</v>
          </cell>
          <cell r="BO40" t="str">
            <v>0</v>
          </cell>
          <cell r="BP40" t="str">
            <v>0</v>
          </cell>
          <cell r="BQ40" t="str">
            <v>0</v>
          </cell>
          <cell r="BR40" t="str">
            <v>0</v>
          </cell>
          <cell r="BS40" t="str">
            <v>0</v>
          </cell>
          <cell r="BT40" t="str">
            <v>0</v>
          </cell>
          <cell r="BU40" t="str">
            <v>0</v>
          </cell>
          <cell r="BW40" t="str">
            <v>0</v>
          </cell>
          <cell r="BX40" t="str">
            <v>0</v>
          </cell>
          <cell r="BY40" t="str">
            <v>0</v>
          </cell>
          <cell r="BZ40" t="str">
            <v>0</v>
          </cell>
          <cell r="CA40" t="str">
            <v>0</v>
          </cell>
          <cell r="CB40" t="str">
            <v>0</v>
          </cell>
          <cell r="CC40" t="str">
            <v>0</v>
          </cell>
          <cell r="CD40" t="str">
            <v>0</v>
          </cell>
          <cell r="CE40" t="str">
            <v>0</v>
          </cell>
          <cell r="CF40" t="str">
            <v>0</v>
          </cell>
          <cell r="CG40" t="str">
            <v>0</v>
          </cell>
          <cell r="CH40" t="str">
            <v>0</v>
          </cell>
          <cell r="CI40" t="str">
            <v>0</v>
          </cell>
          <cell r="CK40" t="str">
            <v>0</v>
          </cell>
          <cell r="CL40" t="str">
            <v>0</v>
          </cell>
          <cell r="CM40" t="str">
            <v>0</v>
          </cell>
          <cell r="CN40" t="str">
            <v>0</v>
          </cell>
          <cell r="CO40" t="str">
            <v>0</v>
          </cell>
          <cell r="CP40" t="str">
            <v>0</v>
          </cell>
          <cell r="CQ40" t="str">
            <v>0</v>
          </cell>
          <cell r="CR40" t="str">
            <v>0</v>
          </cell>
          <cell r="CS40" t="str">
            <v>0</v>
          </cell>
          <cell r="CT40" t="str">
            <v>0</v>
          </cell>
          <cell r="CU40" t="str">
            <v>0</v>
          </cell>
          <cell r="CV40" t="str">
            <v>0</v>
          </cell>
          <cell r="CW40" t="str">
            <v>0</v>
          </cell>
          <cell r="CY40" t="str">
            <v>0</v>
          </cell>
          <cell r="CZ40" t="str">
            <v>0</v>
          </cell>
          <cell r="DA40" t="str">
            <v>0</v>
          </cell>
          <cell r="DC40" t="str">
            <v>0</v>
          </cell>
          <cell r="DD40" t="str">
            <v>0</v>
          </cell>
          <cell r="DE40" t="str">
            <v>0</v>
          </cell>
          <cell r="DG40" t="str">
            <v>0</v>
          </cell>
          <cell r="DH40" t="str">
            <v>0</v>
          </cell>
          <cell r="DI40" t="str">
            <v>0</v>
          </cell>
          <cell r="DJ40" t="str">
            <v>0</v>
          </cell>
          <cell r="DK40" t="str">
            <v>0</v>
          </cell>
          <cell r="DL40" t="str">
            <v>0</v>
          </cell>
          <cell r="DN40" t="str">
            <v>0</v>
          </cell>
          <cell r="DO40" t="str">
            <v>0</v>
          </cell>
          <cell r="DP40" t="str">
            <v>0</v>
          </cell>
          <cell r="DQ40" t="str">
            <v>0</v>
          </cell>
          <cell r="DR40" t="str">
            <v>0</v>
          </cell>
          <cell r="DS40" t="str">
            <v>0</v>
          </cell>
          <cell r="DT40" t="str">
            <v>0</v>
          </cell>
          <cell r="DU40" t="str">
            <v>0</v>
          </cell>
          <cell r="DV40" t="str">
            <v>0</v>
          </cell>
          <cell r="DW40" t="str">
            <v>0</v>
          </cell>
          <cell r="DX40" t="str">
            <v>0</v>
          </cell>
          <cell r="DY40" t="str">
            <v>0</v>
          </cell>
        </row>
        <row r="41">
          <cell r="A41" t="str">
            <v>SEVERANCE PAY-G</v>
          </cell>
          <cell r="B41" t="str">
            <v>0</v>
          </cell>
          <cell r="C41" t="str">
            <v>0</v>
          </cell>
          <cell r="D41" t="str">
            <v>0</v>
          </cell>
          <cell r="E41" t="str">
            <v>0</v>
          </cell>
          <cell r="F41" t="str">
            <v>0</v>
          </cell>
          <cell r="G41" t="str">
            <v>0</v>
          </cell>
          <cell r="H41" t="str">
            <v>0</v>
          </cell>
          <cell r="I41" t="str">
            <v>0</v>
          </cell>
          <cell r="J41" t="str">
            <v>0</v>
          </cell>
          <cell r="K41" t="str">
            <v>0</v>
          </cell>
          <cell r="L41" t="str">
            <v>0</v>
          </cell>
          <cell r="M41" t="str">
            <v>0</v>
          </cell>
          <cell r="N41" t="str">
            <v>0</v>
          </cell>
          <cell r="O41" t="str">
            <v>0</v>
          </cell>
          <cell r="P41" t="str">
            <v>0</v>
          </cell>
          <cell r="Q41">
            <v>23051.85</v>
          </cell>
          <cell r="R41">
            <v>544670.41</v>
          </cell>
          <cell r="S41">
            <v>3000</v>
          </cell>
          <cell r="T41">
            <v>23051.85</v>
          </cell>
          <cell r="U41">
            <v>21363.78</v>
          </cell>
          <cell r="W41" t="str">
            <v>0</v>
          </cell>
          <cell r="X41" t="str">
            <v>0</v>
          </cell>
          <cell r="Y41" t="str">
            <v>0</v>
          </cell>
          <cell r="Z41" t="str">
            <v>0</v>
          </cell>
          <cell r="AA41" t="str">
            <v>0</v>
          </cell>
          <cell r="AB41" t="str">
            <v>0</v>
          </cell>
          <cell r="AC41" t="str">
            <v>0</v>
          </cell>
          <cell r="AD41" t="str">
            <v>0</v>
          </cell>
          <cell r="AE41" t="str">
            <v>0</v>
          </cell>
          <cell r="AF41" t="str">
            <v>0</v>
          </cell>
          <cell r="AG41" t="str">
            <v>0</v>
          </cell>
          <cell r="AH41" t="str">
            <v>0</v>
          </cell>
          <cell r="AI41">
            <v>41667</v>
          </cell>
          <cell r="AJ41">
            <v>3000</v>
          </cell>
          <cell r="AK41" t="str">
            <v>0</v>
          </cell>
          <cell r="AL41" t="str">
            <v>0</v>
          </cell>
          <cell r="AN41" t="str">
            <v>0</v>
          </cell>
          <cell r="AO41" t="str">
            <v>0</v>
          </cell>
          <cell r="AP41" t="str">
            <v>0</v>
          </cell>
          <cell r="AQ41" t="str">
            <v>0</v>
          </cell>
          <cell r="AR41" t="str">
            <v>0</v>
          </cell>
          <cell r="AS41" t="str">
            <v>0</v>
          </cell>
          <cell r="AT41">
            <v>23051.85</v>
          </cell>
          <cell r="AU41">
            <v>544670.41</v>
          </cell>
          <cell r="AV41">
            <v>3000</v>
          </cell>
          <cell r="AX41" t="str">
            <v>0</v>
          </cell>
          <cell r="AY41" t="str">
            <v>0</v>
          </cell>
          <cell r="AZ41">
            <v>3000</v>
          </cell>
          <cell r="BA41" t="str">
            <v>0</v>
          </cell>
          <cell r="BB41" t="str">
            <v>0</v>
          </cell>
          <cell r="BC41">
            <v>544670.41</v>
          </cell>
          <cell r="BD41" t="str">
            <v>0</v>
          </cell>
          <cell r="BE41" t="str">
            <v>0</v>
          </cell>
          <cell r="BF41">
            <v>23051.85</v>
          </cell>
          <cell r="BG41">
            <v>21363.78</v>
          </cell>
          <cell r="BI41" t="str">
            <v>0</v>
          </cell>
          <cell r="BJ41" t="str">
            <v>0</v>
          </cell>
          <cell r="BK41">
            <v>3000</v>
          </cell>
          <cell r="BL41" t="str">
            <v>0</v>
          </cell>
          <cell r="BM41" t="str">
            <v>0</v>
          </cell>
          <cell r="BN41">
            <v>166668</v>
          </cell>
          <cell r="BO41" t="str">
            <v>0</v>
          </cell>
          <cell r="BP41" t="str">
            <v>0</v>
          </cell>
          <cell r="BQ41">
            <v>23051.85</v>
          </cell>
          <cell r="BR41">
            <v>21363.78</v>
          </cell>
          <cell r="BS41" t="str">
            <v>0</v>
          </cell>
          <cell r="BT41" t="str">
            <v>0</v>
          </cell>
          <cell r="BU41">
            <v>23051.85</v>
          </cell>
          <cell r="BW41" t="str">
            <v>0</v>
          </cell>
          <cell r="BX41" t="str">
            <v>0</v>
          </cell>
          <cell r="BY41" t="str">
            <v>0</v>
          </cell>
          <cell r="BZ41" t="str">
            <v>0</v>
          </cell>
          <cell r="CA41" t="str">
            <v>0</v>
          </cell>
          <cell r="CB41">
            <v>179167.67</v>
          </cell>
          <cell r="CC41" t="str">
            <v>0</v>
          </cell>
          <cell r="CD41" t="str">
            <v>0</v>
          </cell>
          <cell r="CE41">
            <v>1688.07</v>
          </cell>
          <cell r="CF41" t="str">
            <v>0</v>
          </cell>
          <cell r="CG41" t="str">
            <v>0</v>
          </cell>
          <cell r="CH41" t="str">
            <v>0</v>
          </cell>
          <cell r="CI41">
            <v>1688.07</v>
          </cell>
          <cell r="CK41" t="str">
            <v>0</v>
          </cell>
          <cell r="CL41" t="str">
            <v>0</v>
          </cell>
          <cell r="CM41">
            <v>3000</v>
          </cell>
          <cell r="CN41" t="str">
            <v>0</v>
          </cell>
          <cell r="CO41" t="str">
            <v>0</v>
          </cell>
          <cell r="CP41">
            <v>125001</v>
          </cell>
          <cell r="CQ41" t="str">
            <v>0</v>
          </cell>
          <cell r="CR41" t="str">
            <v>0</v>
          </cell>
          <cell r="CS41">
            <v>21363.78</v>
          </cell>
          <cell r="CT41">
            <v>21363.78</v>
          </cell>
          <cell r="CU41" t="str">
            <v>0</v>
          </cell>
          <cell r="CV41" t="str">
            <v>0</v>
          </cell>
          <cell r="CW41">
            <v>21363.78</v>
          </cell>
          <cell r="CY41" t="str">
            <v>0</v>
          </cell>
          <cell r="CZ41" t="str">
            <v>0</v>
          </cell>
          <cell r="DA41" t="str">
            <v>0</v>
          </cell>
          <cell r="DC41" t="str">
            <v>0</v>
          </cell>
          <cell r="DD41" t="str">
            <v>0</v>
          </cell>
          <cell r="DE41">
            <v>21363.78</v>
          </cell>
          <cell r="DG41" t="str">
            <v>0</v>
          </cell>
          <cell r="DH41" t="str">
            <v>0</v>
          </cell>
          <cell r="DI41">
            <v>1688.07</v>
          </cell>
          <cell r="DJ41" t="str">
            <v>0</v>
          </cell>
          <cell r="DK41" t="str">
            <v>0</v>
          </cell>
          <cell r="DL41">
            <v>179167.67</v>
          </cell>
          <cell r="DN41" t="str">
            <v>0</v>
          </cell>
          <cell r="DO41" t="str">
            <v>0</v>
          </cell>
          <cell r="DP41" t="str">
            <v>0</v>
          </cell>
          <cell r="DQ41" t="str">
            <v>0</v>
          </cell>
          <cell r="DR41" t="str">
            <v>0</v>
          </cell>
          <cell r="DS41">
            <v>252588.02</v>
          </cell>
          <cell r="DT41" t="str">
            <v>0</v>
          </cell>
          <cell r="DU41" t="str">
            <v>0</v>
          </cell>
          <cell r="DV41" t="str">
            <v>0</v>
          </cell>
          <cell r="DW41" t="str">
            <v>0</v>
          </cell>
          <cell r="DX41" t="str">
            <v>0</v>
          </cell>
          <cell r="DY41" t="str">
            <v>0</v>
          </cell>
        </row>
        <row r="42">
          <cell r="A42" t="str">
            <v>Compensation-G</v>
          </cell>
          <cell r="B42" t="str">
            <v>0</v>
          </cell>
          <cell r="C42" t="str">
            <v>0</v>
          </cell>
          <cell r="D42" t="str">
            <v>0</v>
          </cell>
          <cell r="E42" t="str">
            <v>0</v>
          </cell>
          <cell r="F42" t="str">
            <v>0</v>
          </cell>
          <cell r="G42" t="str">
            <v>0</v>
          </cell>
          <cell r="H42" t="str">
            <v>0</v>
          </cell>
          <cell r="I42" t="str">
            <v>0</v>
          </cell>
          <cell r="J42" t="str">
            <v>0</v>
          </cell>
          <cell r="K42" t="str">
            <v>0</v>
          </cell>
          <cell r="L42" t="str">
            <v>0</v>
          </cell>
          <cell r="M42" t="str">
            <v>0</v>
          </cell>
          <cell r="N42" t="str">
            <v>0</v>
          </cell>
          <cell r="O42" t="str">
            <v>0</v>
          </cell>
          <cell r="P42" t="str">
            <v>0</v>
          </cell>
          <cell r="Q42">
            <v>2085733.69</v>
          </cell>
          <cell r="R42">
            <v>15560943.150000002</v>
          </cell>
          <cell r="S42">
            <v>7581448</v>
          </cell>
          <cell r="T42">
            <v>6512022.6899999995</v>
          </cell>
          <cell r="U42">
            <v>7570120</v>
          </cell>
          <cell r="W42" t="str">
            <v>0</v>
          </cell>
          <cell r="X42" t="str">
            <v>0</v>
          </cell>
          <cell r="Y42" t="str">
            <v>0</v>
          </cell>
          <cell r="Z42" t="str">
            <v>0</v>
          </cell>
          <cell r="AA42" t="str">
            <v>0</v>
          </cell>
          <cell r="AB42" t="str">
            <v>0</v>
          </cell>
          <cell r="AC42" t="str">
            <v>0</v>
          </cell>
          <cell r="AD42" t="str">
            <v>0</v>
          </cell>
          <cell r="AE42" t="str">
            <v>0</v>
          </cell>
          <cell r="AF42" t="str">
            <v>0</v>
          </cell>
          <cell r="AG42" t="str">
            <v>0</v>
          </cell>
          <cell r="AH42" t="str">
            <v>0</v>
          </cell>
          <cell r="AI42">
            <v>442586</v>
          </cell>
          <cell r="AJ42">
            <v>631787</v>
          </cell>
          <cell r="AK42">
            <v>587678</v>
          </cell>
          <cell r="AL42">
            <v>587678</v>
          </cell>
          <cell r="AN42" t="str">
            <v>0</v>
          </cell>
          <cell r="AO42" t="str">
            <v>0</v>
          </cell>
          <cell r="AP42" t="str">
            <v>0</v>
          </cell>
          <cell r="AQ42" t="str">
            <v>0</v>
          </cell>
          <cell r="AR42" t="str">
            <v>0</v>
          </cell>
          <cell r="AS42" t="str">
            <v>0</v>
          </cell>
          <cell r="AT42">
            <v>2085733.69</v>
          </cell>
          <cell r="AU42">
            <v>15560943.150000002</v>
          </cell>
          <cell r="AV42">
            <v>7581448</v>
          </cell>
          <cell r="AX42" t="str">
            <v>0</v>
          </cell>
          <cell r="AY42" t="str">
            <v>0</v>
          </cell>
          <cell r="AZ42">
            <v>7581448</v>
          </cell>
          <cell r="BA42" t="str">
            <v>0</v>
          </cell>
          <cell r="BB42" t="str">
            <v>0</v>
          </cell>
          <cell r="BC42">
            <v>15560943.150000002</v>
          </cell>
          <cell r="BD42" t="str">
            <v>0</v>
          </cell>
          <cell r="BE42" t="str">
            <v>0</v>
          </cell>
          <cell r="BF42">
            <v>6512022.6899999995</v>
          </cell>
          <cell r="BG42">
            <v>7570120</v>
          </cell>
          <cell r="BI42" t="str">
            <v>0</v>
          </cell>
          <cell r="BJ42" t="str">
            <v>0</v>
          </cell>
          <cell r="BK42">
            <v>2527148</v>
          </cell>
          <cell r="BL42" t="str">
            <v>0</v>
          </cell>
          <cell r="BM42" t="str">
            <v>0</v>
          </cell>
          <cell r="BN42">
            <v>3714699</v>
          </cell>
          <cell r="BO42" t="str">
            <v>0</v>
          </cell>
          <cell r="BP42" t="str">
            <v>0</v>
          </cell>
          <cell r="BQ42">
            <v>1457722.69</v>
          </cell>
          <cell r="BR42">
            <v>2515820</v>
          </cell>
          <cell r="BS42" t="str">
            <v>0</v>
          </cell>
          <cell r="BT42" t="str">
            <v>0</v>
          </cell>
          <cell r="BU42">
            <v>1457722.69</v>
          </cell>
          <cell r="BW42" t="str">
            <v>0</v>
          </cell>
          <cell r="BX42" t="str">
            <v>0</v>
          </cell>
          <cell r="BY42">
            <v>1895361</v>
          </cell>
          <cell r="BZ42" t="str">
            <v>0</v>
          </cell>
          <cell r="CA42" t="str">
            <v>0</v>
          </cell>
          <cell r="CB42">
            <v>6357923</v>
          </cell>
          <cell r="CC42" t="str">
            <v>0</v>
          </cell>
          <cell r="CD42" t="str">
            <v>0</v>
          </cell>
          <cell r="CE42">
            <v>1891585</v>
          </cell>
          <cell r="CF42">
            <v>1895361</v>
          </cell>
          <cell r="CG42" t="str">
            <v>0</v>
          </cell>
          <cell r="CH42" t="str">
            <v>0</v>
          </cell>
          <cell r="CI42">
            <v>1256022</v>
          </cell>
          <cell r="CK42" t="str">
            <v>0</v>
          </cell>
          <cell r="CL42" t="str">
            <v>0</v>
          </cell>
          <cell r="CM42">
            <v>1895361</v>
          </cell>
          <cell r="CN42" t="str">
            <v>0</v>
          </cell>
          <cell r="CO42" t="str">
            <v>0</v>
          </cell>
          <cell r="CP42">
            <v>3127021</v>
          </cell>
          <cell r="CQ42" t="str">
            <v>0</v>
          </cell>
          <cell r="CR42" t="str">
            <v>0</v>
          </cell>
          <cell r="CS42">
            <v>829711.69</v>
          </cell>
          <cell r="CT42">
            <v>1884033</v>
          </cell>
          <cell r="CU42" t="str">
            <v>0</v>
          </cell>
          <cell r="CV42" t="str">
            <v>0</v>
          </cell>
          <cell r="CW42">
            <v>829711.69</v>
          </cell>
          <cell r="CY42" t="str">
            <v>0</v>
          </cell>
          <cell r="CZ42" t="str">
            <v>0</v>
          </cell>
          <cell r="DA42">
            <v>1895361</v>
          </cell>
          <cell r="DC42" t="str">
            <v>0</v>
          </cell>
          <cell r="DD42" t="str">
            <v>0</v>
          </cell>
          <cell r="DE42">
            <v>829711.69</v>
          </cell>
          <cell r="DG42" t="str">
            <v>0</v>
          </cell>
          <cell r="DH42" t="str">
            <v>0</v>
          </cell>
          <cell r="DI42">
            <v>1256022</v>
          </cell>
          <cell r="DJ42" t="str">
            <v>0</v>
          </cell>
          <cell r="DK42" t="str">
            <v>0</v>
          </cell>
          <cell r="DL42">
            <v>6357923</v>
          </cell>
          <cell r="DN42" t="str">
            <v>0</v>
          </cell>
          <cell r="DO42" t="str">
            <v>0</v>
          </cell>
          <cell r="DP42">
            <v>1895361</v>
          </cell>
          <cell r="DQ42" t="str">
            <v>0</v>
          </cell>
          <cell r="DR42" t="str">
            <v>0</v>
          </cell>
          <cell r="DS42">
            <v>2076021</v>
          </cell>
          <cell r="DT42" t="str">
            <v>0</v>
          </cell>
          <cell r="DU42" t="str">
            <v>0</v>
          </cell>
          <cell r="DV42">
            <v>1895361</v>
          </cell>
          <cell r="DW42" t="str">
            <v>0</v>
          </cell>
          <cell r="DX42" t="str">
            <v>0</v>
          </cell>
          <cell r="DY42" t="str">
            <v>0</v>
          </cell>
        </row>
        <row r="43">
          <cell r="A43" t="str">
            <v>General &amp; Administrative</v>
          </cell>
          <cell r="B43">
            <v>34351022.459999993</v>
          </cell>
          <cell r="C43">
            <v>73439132.089999974</v>
          </cell>
          <cell r="D43">
            <v>86333786.450000003</v>
          </cell>
          <cell r="E43">
            <v>89055320.965976179</v>
          </cell>
          <cell r="F43">
            <v>67285538.352877676</v>
          </cell>
          <cell r="G43" t="str">
            <v>0</v>
          </cell>
          <cell r="H43" t="str">
            <v>0</v>
          </cell>
          <cell r="I43" t="str">
            <v>0</v>
          </cell>
          <cell r="J43" t="str">
            <v>0</v>
          </cell>
          <cell r="K43" t="str">
            <v>0</v>
          </cell>
          <cell r="L43" t="str">
            <v>0</v>
          </cell>
          <cell r="M43" t="str">
            <v>0</v>
          </cell>
          <cell r="N43" t="str">
            <v>0</v>
          </cell>
          <cell r="O43" t="str">
            <v>0</v>
          </cell>
          <cell r="P43" t="str">
            <v>0</v>
          </cell>
          <cell r="Q43">
            <v>2108785.54</v>
          </cell>
          <cell r="R43">
            <v>16105613.560000002</v>
          </cell>
          <cell r="S43">
            <v>7584448</v>
          </cell>
          <cell r="T43">
            <v>6535074.5399999991</v>
          </cell>
          <cell r="U43">
            <v>7591483.7800000003</v>
          </cell>
          <cell r="W43">
            <v>5865406.080000001</v>
          </cell>
          <cell r="X43">
            <v>7561790.0700000003</v>
          </cell>
          <cell r="Y43">
            <v>7225923.6199999973</v>
          </cell>
          <cell r="Z43">
            <v>5479182.3299999982</v>
          </cell>
          <cell r="AA43" t="str">
            <v>0</v>
          </cell>
          <cell r="AB43" t="str">
            <v>0</v>
          </cell>
          <cell r="AC43" t="str">
            <v>0</v>
          </cell>
          <cell r="AD43" t="str">
            <v>0</v>
          </cell>
          <cell r="AE43" t="str">
            <v>0</v>
          </cell>
          <cell r="AF43" t="str">
            <v>0</v>
          </cell>
          <cell r="AG43" t="str">
            <v>0</v>
          </cell>
          <cell r="AH43" t="str">
            <v>0</v>
          </cell>
          <cell r="AI43">
            <v>484253</v>
          </cell>
          <cell r="AJ43">
            <v>634787</v>
          </cell>
          <cell r="AK43">
            <v>587678</v>
          </cell>
          <cell r="AL43">
            <v>587678</v>
          </cell>
          <cell r="AN43">
            <v>34351022.459999993</v>
          </cell>
          <cell r="AO43">
            <v>73439132.089999974</v>
          </cell>
          <cell r="AP43">
            <v>86333786.450000003</v>
          </cell>
          <cell r="AQ43" t="str">
            <v>0</v>
          </cell>
          <cell r="AR43" t="str">
            <v>0</v>
          </cell>
          <cell r="AS43" t="str">
            <v>0</v>
          </cell>
          <cell r="AT43">
            <v>2108785.54</v>
          </cell>
          <cell r="AU43">
            <v>16105613.560000002</v>
          </cell>
          <cell r="AV43">
            <v>7584448</v>
          </cell>
          <cell r="AX43">
            <v>86333786.450000003</v>
          </cell>
          <cell r="AY43" t="str">
            <v>0</v>
          </cell>
          <cell r="AZ43">
            <v>7584448</v>
          </cell>
          <cell r="BA43">
            <v>73439132.089999974</v>
          </cell>
          <cell r="BB43" t="str">
            <v>0</v>
          </cell>
          <cell r="BC43">
            <v>16105613.560000002</v>
          </cell>
          <cell r="BD43">
            <v>89055320.965976179</v>
          </cell>
          <cell r="BE43" t="str">
            <v>0</v>
          </cell>
          <cell r="BF43">
            <v>6535074.5399999991</v>
          </cell>
          <cell r="BG43">
            <v>7591483.7800000003</v>
          </cell>
          <cell r="BI43">
            <v>29528296.199999999</v>
          </cell>
          <cell r="BJ43" t="str">
            <v>0</v>
          </cell>
          <cell r="BK43">
            <v>2530148</v>
          </cell>
          <cell r="BL43">
            <v>24055780.659999989</v>
          </cell>
          <cell r="BM43" t="str">
            <v>0</v>
          </cell>
          <cell r="BN43">
            <v>3881367</v>
          </cell>
          <cell r="BO43">
            <v>30438215.130000006</v>
          </cell>
          <cell r="BP43" t="str">
            <v>0</v>
          </cell>
          <cell r="BQ43">
            <v>1480774.54</v>
          </cell>
          <cell r="BR43">
            <v>2537183.7799999998</v>
          </cell>
          <cell r="BS43">
            <v>28800941.130000006</v>
          </cell>
          <cell r="BT43" t="str">
            <v>0</v>
          </cell>
          <cell r="BU43">
            <v>1480774.54</v>
          </cell>
          <cell r="BW43">
            <v>21574505.629999999</v>
          </cell>
          <cell r="BX43" t="str">
            <v>0</v>
          </cell>
          <cell r="BY43">
            <v>1895361</v>
          </cell>
          <cell r="BZ43">
            <v>17653876.930000003</v>
          </cell>
          <cell r="CA43" t="str">
            <v>0</v>
          </cell>
          <cell r="CB43">
            <v>6537090.6699999999</v>
          </cell>
          <cell r="CC43">
            <v>21853210.595724821</v>
          </cell>
          <cell r="CD43" t="str">
            <v>0</v>
          </cell>
          <cell r="CE43">
            <v>1893273.07</v>
          </cell>
          <cell r="CF43">
            <v>1895361</v>
          </cell>
          <cell r="CG43">
            <v>12846830.339999996</v>
          </cell>
          <cell r="CH43" t="str">
            <v>0</v>
          </cell>
          <cell r="CI43">
            <v>1257710.07</v>
          </cell>
          <cell r="CK43">
            <v>22158367.989999998</v>
          </cell>
          <cell r="CL43" t="str">
            <v>0</v>
          </cell>
          <cell r="CM43">
            <v>1898361</v>
          </cell>
          <cell r="CN43">
            <v>18002946.539999992</v>
          </cell>
          <cell r="CO43" t="str">
            <v>0</v>
          </cell>
          <cell r="CP43">
            <v>3252022</v>
          </cell>
          <cell r="CQ43">
            <v>22859229.120000008</v>
          </cell>
          <cell r="CR43" t="str">
            <v>0</v>
          </cell>
          <cell r="CS43">
            <v>851075.47</v>
          </cell>
          <cell r="CT43">
            <v>1905396.78</v>
          </cell>
          <cell r="CU43">
            <v>21504192.120000008</v>
          </cell>
          <cell r="CV43" t="str">
            <v>0</v>
          </cell>
          <cell r="CW43">
            <v>851075.47</v>
          </cell>
          <cell r="CY43">
            <v>21574505.629999999</v>
          </cell>
          <cell r="CZ43" t="str">
            <v>0</v>
          </cell>
          <cell r="DA43">
            <v>1895361</v>
          </cell>
          <cell r="DC43">
            <v>21504192.120000008</v>
          </cell>
          <cell r="DD43" t="str">
            <v>0</v>
          </cell>
          <cell r="DE43">
            <v>851075.47</v>
          </cell>
          <cell r="DG43">
            <v>12846830.339999996</v>
          </cell>
          <cell r="DH43" t="str">
            <v>0</v>
          </cell>
          <cell r="DI43">
            <v>1257710.07</v>
          </cell>
          <cell r="DJ43">
            <v>17653876.930000003</v>
          </cell>
          <cell r="DK43" t="str">
            <v>0</v>
          </cell>
          <cell r="DL43">
            <v>6537090.6699999999</v>
          </cell>
          <cell r="DN43">
            <v>22534854.770125687</v>
          </cell>
          <cell r="DO43" t="str">
            <v>0</v>
          </cell>
          <cell r="DP43">
            <v>1895361</v>
          </cell>
          <cell r="DQ43">
            <v>18496506.800000004</v>
          </cell>
          <cell r="DR43" t="str">
            <v>0</v>
          </cell>
          <cell r="DS43">
            <v>2328609.02</v>
          </cell>
          <cell r="DT43">
            <v>21682440.060000002</v>
          </cell>
          <cell r="DU43" t="str">
            <v>0</v>
          </cell>
          <cell r="DV43">
            <v>1895361</v>
          </cell>
          <cell r="DW43" t="str">
            <v>0</v>
          </cell>
          <cell r="DX43" t="str">
            <v>0</v>
          </cell>
          <cell r="DY43" t="str">
            <v>0</v>
          </cell>
        </row>
        <row r="44">
          <cell r="A44" t="str">
            <v>Mattress Gallery - (Income)/Loss</v>
          </cell>
          <cell r="B44" t="str">
            <v>0</v>
          </cell>
          <cell r="C44" t="str">
            <v>0</v>
          </cell>
          <cell r="D44" t="str">
            <v>0</v>
          </cell>
          <cell r="E44" t="str">
            <v>0</v>
          </cell>
          <cell r="F44" t="str">
            <v>0</v>
          </cell>
          <cell r="G44" t="str">
            <v>0</v>
          </cell>
          <cell r="H44" t="str">
            <v>0</v>
          </cell>
          <cell r="I44" t="str">
            <v>0</v>
          </cell>
          <cell r="J44" t="str">
            <v>0</v>
          </cell>
          <cell r="K44" t="str">
            <v>0</v>
          </cell>
          <cell r="L44" t="str">
            <v>0</v>
          </cell>
          <cell r="M44" t="str">
            <v>0</v>
          </cell>
          <cell r="N44" t="str">
            <v>0</v>
          </cell>
          <cell r="O44" t="str">
            <v>0</v>
          </cell>
          <cell r="P44" t="str">
            <v>0</v>
          </cell>
          <cell r="Q44">
            <v>0</v>
          </cell>
          <cell r="R44">
            <v>1</v>
          </cell>
          <cell r="S44">
            <v>0</v>
          </cell>
          <cell r="T44">
            <v>0</v>
          </cell>
          <cell r="U44">
            <v>0</v>
          </cell>
          <cell r="W44" t="str">
            <v>0</v>
          </cell>
          <cell r="X44" t="str">
            <v>0</v>
          </cell>
          <cell r="Y44" t="str">
            <v>0</v>
          </cell>
          <cell r="Z44" t="str">
            <v>0</v>
          </cell>
          <cell r="AA44" t="str">
            <v>0</v>
          </cell>
          <cell r="AB44" t="str">
            <v>0</v>
          </cell>
          <cell r="AC44" t="str">
            <v>0</v>
          </cell>
          <cell r="AD44" t="str">
            <v>0</v>
          </cell>
          <cell r="AE44" t="str">
            <v>0</v>
          </cell>
          <cell r="AF44" t="str">
            <v>0</v>
          </cell>
          <cell r="AG44" t="str">
            <v>0</v>
          </cell>
          <cell r="AH44" t="str">
            <v>0</v>
          </cell>
          <cell r="AI44">
            <v>22164</v>
          </cell>
          <cell r="AJ44">
            <v>0</v>
          </cell>
          <cell r="AK44">
            <v>0</v>
          </cell>
          <cell r="AL44">
            <v>-20732</v>
          </cell>
          <cell r="AN44" t="str">
            <v>0</v>
          </cell>
          <cell r="AO44" t="str">
            <v>0</v>
          </cell>
          <cell r="AP44" t="str">
            <v>0</v>
          </cell>
          <cell r="AQ44" t="str">
            <v>0</v>
          </cell>
          <cell r="AR44" t="str">
            <v>0</v>
          </cell>
          <cell r="AS44" t="str">
            <v>0</v>
          </cell>
          <cell r="AT44">
            <v>0</v>
          </cell>
          <cell r="AU44">
            <v>1</v>
          </cell>
          <cell r="AV44">
            <v>0</v>
          </cell>
          <cell r="AX44" t="str">
            <v>0</v>
          </cell>
          <cell r="AY44" t="str">
            <v>0</v>
          </cell>
          <cell r="AZ44">
            <v>0</v>
          </cell>
          <cell r="BA44" t="str">
            <v>0</v>
          </cell>
          <cell r="BB44" t="str">
            <v>0</v>
          </cell>
          <cell r="BC44">
            <v>1</v>
          </cell>
          <cell r="BD44" t="str">
            <v>0</v>
          </cell>
          <cell r="BE44" t="str">
            <v>0</v>
          </cell>
          <cell r="BF44">
            <v>0</v>
          </cell>
          <cell r="BG44">
            <v>1703400</v>
          </cell>
          <cell r="BI44" t="str">
            <v>0</v>
          </cell>
          <cell r="BJ44" t="str">
            <v>0</v>
          </cell>
          <cell r="BK44">
            <v>0</v>
          </cell>
          <cell r="BL44" t="str">
            <v>0</v>
          </cell>
          <cell r="BM44" t="str">
            <v>0</v>
          </cell>
          <cell r="BN44">
            <v>-39717</v>
          </cell>
          <cell r="BO44" t="str">
            <v>0</v>
          </cell>
          <cell r="BP44" t="str">
            <v>0</v>
          </cell>
          <cell r="BQ44">
            <v>0</v>
          </cell>
          <cell r="BR44">
            <v>0</v>
          </cell>
          <cell r="BS44" t="str">
            <v>0</v>
          </cell>
          <cell r="BT44" t="str">
            <v>0</v>
          </cell>
          <cell r="BU44">
            <v>0</v>
          </cell>
          <cell r="BW44" t="str">
            <v>0</v>
          </cell>
          <cell r="BX44" t="str">
            <v>0</v>
          </cell>
          <cell r="BY44">
            <v>0</v>
          </cell>
          <cell r="BZ44" t="str">
            <v>0</v>
          </cell>
          <cell r="CA44" t="str">
            <v>0</v>
          </cell>
          <cell r="CB44">
            <v>39412</v>
          </cell>
          <cell r="CC44" t="str">
            <v>0</v>
          </cell>
          <cell r="CD44" t="str">
            <v>0</v>
          </cell>
          <cell r="CE44" t="str">
            <v>0</v>
          </cell>
          <cell r="CF44" t="str">
            <v>0</v>
          </cell>
          <cell r="CG44" t="str">
            <v>0</v>
          </cell>
          <cell r="CH44" t="str">
            <v>0</v>
          </cell>
          <cell r="CI44" t="str">
            <v>0</v>
          </cell>
          <cell r="CK44" t="str">
            <v>0</v>
          </cell>
          <cell r="CL44" t="str">
            <v>0</v>
          </cell>
          <cell r="CM44">
            <v>0</v>
          </cell>
          <cell r="CN44" t="str">
            <v>0</v>
          </cell>
          <cell r="CO44" t="str">
            <v>0</v>
          </cell>
          <cell r="CP44">
            <v>-39546</v>
          </cell>
          <cell r="CQ44" t="str">
            <v>0</v>
          </cell>
          <cell r="CR44" t="str">
            <v>0</v>
          </cell>
          <cell r="CS44">
            <v>0</v>
          </cell>
          <cell r="CT44">
            <v>0</v>
          </cell>
          <cell r="CU44" t="str">
            <v>0</v>
          </cell>
          <cell r="CV44" t="str">
            <v>0</v>
          </cell>
          <cell r="CW44">
            <v>0</v>
          </cell>
          <cell r="CY44" t="str">
            <v>0</v>
          </cell>
          <cell r="CZ44" t="str">
            <v>0</v>
          </cell>
          <cell r="DA44">
            <v>0</v>
          </cell>
          <cell r="DC44" t="str">
            <v>0</v>
          </cell>
          <cell r="DD44" t="str">
            <v>0</v>
          </cell>
          <cell r="DE44">
            <v>0</v>
          </cell>
          <cell r="DG44" t="str">
            <v>0</v>
          </cell>
          <cell r="DH44" t="str">
            <v>0</v>
          </cell>
          <cell r="DI44" t="str">
            <v>0</v>
          </cell>
          <cell r="DJ44" t="str">
            <v>0</v>
          </cell>
          <cell r="DK44" t="str">
            <v>0</v>
          </cell>
          <cell r="DL44">
            <v>39412</v>
          </cell>
          <cell r="DN44" t="str">
            <v>0</v>
          </cell>
          <cell r="DO44" t="str">
            <v>0</v>
          </cell>
          <cell r="DP44" t="str">
            <v>0</v>
          </cell>
          <cell r="DQ44" t="str">
            <v>0</v>
          </cell>
          <cell r="DR44" t="str">
            <v>0</v>
          </cell>
          <cell r="DS44">
            <v>-1</v>
          </cell>
          <cell r="DT44" t="str">
            <v>0</v>
          </cell>
          <cell r="DU44" t="str">
            <v>0</v>
          </cell>
          <cell r="DV44">
            <v>0</v>
          </cell>
          <cell r="DW44" t="str">
            <v>0</v>
          </cell>
          <cell r="DX44" t="str">
            <v>0</v>
          </cell>
          <cell r="DY44" t="str">
            <v>0</v>
          </cell>
        </row>
        <row r="45">
          <cell r="A45" t="str">
            <v>Other Operating (Inc)/Exp</v>
          </cell>
          <cell r="B45">
            <v>-20010.490000000078</v>
          </cell>
          <cell r="C45">
            <v>1269560</v>
          </cell>
          <cell r="D45">
            <v>617390.28</v>
          </cell>
          <cell r="E45">
            <v>471063.62</v>
          </cell>
          <cell r="F45">
            <v>518273.43</v>
          </cell>
          <cell r="G45" t="str">
            <v>0</v>
          </cell>
          <cell r="H45" t="str">
            <v>0</v>
          </cell>
          <cell r="I45" t="str">
            <v>0</v>
          </cell>
          <cell r="J45" t="str">
            <v>0</v>
          </cell>
          <cell r="K45" t="str">
            <v>0</v>
          </cell>
          <cell r="L45" t="str">
            <v>0</v>
          </cell>
          <cell r="M45" t="str">
            <v>0</v>
          </cell>
          <cell r="N45" t="str">
            <v>0</v>
          </cell>
          <cell r="O45" t="str">
            <v>0</v>
          </cell>
          <cell r="P45" t="str">
            <v>0</v>
          </cell>
          <cell r="Q45">
            <v>773292.63</v>
          </cell>
          <cell r="R45">
            <v>780852.96</v>
          </cell>
          <cell r="S45">
            <v>310501</v>
          </cell>
          <cell r="T45">
            <v>1110304.98</v>
          </cell>
          <cell r="U45">
            <v>258022.37</v>
          </cell>
          <cell r="W45">
            <v>670530.9</v>
          </cell>
          <cell r="X45">
            <v>53932.94</v>
          </cell>
          <cell r="Y45">
            <v>39898.300000000003</v>
          </cell>
          <cell r="Z45">
            <v>39898.300000000003</v>
          </cell>
          <cell r="AA45" t="str">
            <v>0</v>
          </cell>
          <cell r="AB45" t="str">
            <v>0</v>
          </cell>
          <cell r="AC45" t="str">
            <v>0</v>
          </cell>
          <cell r="AD45" t="str">
            <v>0</v>
          </cell>
          <cell r="AE45" t="str">
            <v>0</v>
          </cell>
          <cell r="AF45" t="str">
            <v>0</v>
          </cell>
          <cell r="AG45" t="str">
            <v>0</v>
          </cell>
          <cell r="AH45" t="str">
            <v>0</v>
          </cell>
          <cell r="AI45">
            <v>40808.69</v>
          </cell>
          <cell r="AJ45">
            <v>25875</v>
          </cell>
          <cell r="AK45">
            <v>48334.47</v>
          </cell>
          <cell r="AL45">
            <v>27663.47</v>
          </cell>
          <cell r="AN45">
            <v>-20010.490000000078</v>
          </cell>
          <cell r="AO45">
            <v>1269560</v>
          </cell>
          <cell r="AP45">
            <v>617390.28</v>
          </cell>
          <cell r="AQ45" t="str">
            <v>0</v>
          </cell>
          <cell r="AR45" t="str">
            <v>0</v>
          </cell>
          <cell r="AS45" t="str">
            <v>0</v>
          </cell>
          <cell r="AT45">
            <v>773292.63</v>
          </cell>
          <cell r="AU45">
            <v>780852.96</v>
          </cell>
          <cell r="AV45">
            <v>310501</v>
          </cell>
          <cell r="AX45">
            <v>617390.28</v>
          </cell>
          <cell r="AY45" t="str">
            <v>0</v>
          </cell>
          <cell r="AZ45">
            <v>310501</v>
          </cell>
          <cell r="BA45">
            <v>1269560</v>
          </cell>
          <cell r="BB45" t="str">
            <v>0</v>
          </cell>
          <cell r="BC45">
            <v>780852.96</v>
          </cell>
          <cell r="BD45">
            <v>471063.62</v>
          </cell>
          <cell r="BE45" t="str">
            <v>0</v>
          </cell>
          <cell r="BF45">
            <v>1110304.98</v>
          </cell>
          <cell r="BG45">
            <v>2012237.37</v>
          </cell>
          <cell r="BI45">
            <v>212814.76</v>
          </cell>
          <cell r="BJ45" t="str">
            <v>0</v>
          </cell>
          <cell r="BK45">
            <v>103500</v>
          </cell>
          <cell r="BL45">
            <v>927393.73</v>
          </cell>
          <cell r="BM45" t="str">
            <v>0</v>
          </cell>
          <cell r="BN45">
            <v>-94048.320000000007</v>
          </cell>
          <cell r="BO45">
            <v>-518.90000000006694</v>
          </cell>
          <cell r="BP45" t="str">
            <v>0</v>
          </cell>
          <cell r="BQ45">
            <v>948535.98</v>
          </cell>
          <cell r="BR45">
            <v>118105.37</v>
          </cell>
          <cell r="BS45">
            <v>-518.90000000006694</v>
          </cell>
          <cell r="BT45" t="str">
            <v>0</v>
          </cell>
          <cell r="BU45">
            <v>938283.98</v>
          </cell>
          <cell r="BW45">
            <v>151700.82</v>
          </cell>
          <cell r="BX45" t="str">
            <v>0</v>
          </cell>
          <cell r="BY45">
            <v>77625</v>
          </cell>
          <cell r="BZ45">
            <v>585512.29</v>
          </cell>
          <cell r="CA45" t="str">
            <v>0</v>
          </cell>
          <cell r="CB45">
            <v>118548.4</v>
          </cell>
          <cell r="CC45">
            <v>-456154.8</v>
          </cell>
          <cell r="CD45" t="str">
            <v>0</v>
          </cell>
          <cell r="CE45">
            <v>868732.61</v>
          </cell>
          <cell r="CF45">
            <v>55364</v>
          </cell>
          <cell r="CG45">
            <v>-593542.27</v>
          </cell>
          <cell r="CH45" t="str">
            <v>0</v>
          </cell>
          <cell r="CI45">
            <v>675070.26</v>
          </cell>
          <cell r="CK45">
            <v>162760.82</v>
          </cell>
          <cell r="CL45" t="str">
            <v>0</v>
          </cell>
          <cell r="CM45">
            <v>77625</v>
          </cell>
          <cell r="CN45">
            <v>671021.32999999996</v>
          </cell>
          <cell r="CO45" t="str">
            <v>0</v>
          </cell>
          <cell r="CP45">
            <v>-47137.57</v>
          </cell>
          <cell r="CQ45">
            <v>573531.78</v>
          </cell>
          <cell r="CR45" t="str">
            <v>0</v>
          </cell>
          <cell r="CS45">
            <v>98596.37</v>
          </cell>
          <cell r="CT45">
            <v>98222.37</v>
          </cell>
          <cell r="CU45">
            <v>573531.78</v>
          </cell>
          <cell r="CV45" t="str">
            <v>0</v>
          </cell>
          <cell r="CW45">
            <v>98222.37</v>
          </cell>
          <cell r="CY45">
            <v>151700.82</v>
          </cell>
          <cell r="CZ45" t="str">
            <v>0</v>
          </cell>
          <cell r="DA45">
            <v>77625</v>
          </cell>
          <cell r="DC45">
            <v>573531.78</v>
          </cell>
          <cell r="DD45" t="str">
            <v>0</v>
          </cell>
          <cell r="DE45">
            <v>98222.37</v>
          </cell>
          <cell r="DG45">
            <v>-593542.27</v>
          </cell>
          <cell r="DH45" t="str">
            <v>0</v>
          </cell>
          <cell r="DI45">
            <v>675070.26</v>
          </cell>
          <cell r="DJ45">
            <v>585512.29</v>
          </cell>
          <cell r="DK45" t="str">
            <v>0</v>
          </cell>
          <cell r="DL45">
            <v>118548.4</v>
          </cell>
          <cell r="DN45">
            <v>176843.82</v>
          </cell>
          <cell r="DO45" t="str">
            <v>0</v>
          </cell>
          <cell r="DP45">
            <v>71500</v>
          </cell>
          <cell r="DQ45">
            <v>115686.61</v>
          </cell>
          <cell r="DR45" t="str">
            <v>0</v>
          </cell>
          <cell r="DS45">
            <v>494059.65</v>
          </cell>
          <cell r="DT45">
            <v>146618.82</v>
          </cell>
          <cell r="DU45" t="str">
            <v>0</v>
          </cell>
          <cell r="DV45">
            <v>77625</v>
          </cell>
          <cell r="DW45" t="str">
            <v>0</v>
          </cell>
          <cell r="DX45" t="str">
            <v>0</v>
          </cell>
          <cell r="DY45" t="str">
            <v>0</v>
          </cell>
        </row>
        <row r="46">
          <cell r="A46" t="str">
            <v>ACQUISITION COSTS-G</v>
          </cell>
          <cell r="B46" t="str">
            <v>0</v>
          </cell>
          <cell r="C46" t="str">
            <v>0</v>
          </cell>
          <cell r="D46" t="str">
            <v>0</v>
          </cell>
          <cell r="E46" t="str">
            <v>0</v>
          </cell>
          <cell r="F46" t="str">
            <v>0</v>
          </cell>
          <cell r="G46" t="str">
            <v>0</v>
          </cell>
          <cell r="H46" t="str">
            <v>0</v>
          </cell>
          <cell r="I46" t="str">
            <v>0</v>
          </cell>
          <cell r="J46" t="str">
            <v>0</v>
          </cell>
          <cell r="K46" t="str">
            <v>0</v>
          </cell>
          <cell r="L46" t="str">
            <v>0</v>
          </cell>
          <cell r="M46" t="str">
            <v>0</v>
          </cell>
          <cell r="N46" t="str">
            <v>0</v>
          </cell>
          <cell r="O46" t="str">
            <v>0</v>
          </cell>
          <cell r="P46" t="str">
            <v>0</v>
          </cell>
          <cell r="Q46">
            <v>607591.64</v>
          </cell>
          <cell r="R46">
            <v>893952.62</v>
          </cell>
          <cell r="S46" t="str">
            <v>0</v>
          </cell>
          <cell r="T46">
            <v>799763.23</v>
          </cell>
          <cell r="U46">
            <v>23906.85</v>
          </cell>
          <cell r="W46" t="str">
            <v>0</v>
          </cell>
          <cell r="X46" t="str">
            <v>0</v>
          </cell>
          <cell r="Y46" t="str">
            <v>0</v>
          </cell>
          <cell r="Z46" t="str">
            <v>0</v>
          </cell>
          <cell r="AA46" t="str">
            <v>0</v>
          </cell>
          <cell r="AB46" t="str">
            <v>0</v>
          </cell>
          <cell r="AC46" t="str">
            <v>0</v>
          </cell>
          <cell r="AD46" t="str">
            <v>0</v>
          </cell>
          <cell r="AE46" t="str">
            <v>0</v>
          </cell>
          <cell r="AF46" t="str">
            <v>0</v>
          </cell>
          <cell r="AG46" t="str">
            <v>0</v>
          </cell>
          <cell r="AH46" t="str">
            <v>0</v>
          </cell>
          <cell r="AI46" t="str">
            <v>0</v>
          </cell>
          <cell r="AJ46" t="str">
            <v>0</v>
          </cell>
          <cell r="AK46">
            <v>23906.85</v>
          </cell>
          <cell r="AL46">
            <v>23906.85</v>
          </cell>
          <cell r="AN46" t="str">
            <v>0</v>
          </cell>
          <cell r="AO46" t="str">
            <v>0</v>
          </cell>
          <cell r="AP46" t="str">
            <v>0</v>
          </cell>
          <cell r="AQ46" t="str">
            <v>0</v>
          </cell>
          <cell r="AR46" t="str">
            <v>0</v>
          </cell>
          <cell r="AS46" t="str">
            <v>0</v>
          </cell>
          <cell r="AT46">
            <v>607591.64</v>
          </cell>
          <cell r="AU46">
            <v>893952.62</v>
          </cell>
          <cell r="AV46" t="str">
            <v>0</v>
          </cell>
          <cell r="AX46" t="str">
            <v>0</v>
          </cell>
          <cell r="AY46" t="str">
            <v>0</v>
          </cell>
          <cell r="AZ46" t="str">
            <v>0</v>
          </cell>
          <cell r="BA46" t="str">
            <v>0</v>
          </cell>
          <cell r="BB46" t="str">
            <v>0</v>
          </cell>
          <cell r="BC46">
            <v>893952.62</v>
          </cell>
          <cell r="BD46" t="str">
            <v>0</v>
          </cell>
          <cell r="BE46" t="str">
            <v>0</v>
          </cell>
          <cell r="BF46">
            <v>799763.23</v>
          </cell>
          <cell r="BG46">
            <v>23906.85</v>
          </cell>
          <cell r="BI46" t="str">
            <v>0</v>
          </cell>
          <cell r="BJ46" t="str">
            <v>0</v>
          </cell>
          <cell r="BK46" t="str">
            <v>0</v>
          </cell>
          <cell r="BL46" t="str">
            <v>0</v>
          </cell>
          <cell r="BM46" t="str">
            <v>0</v>
          </cell>
          <cell r="BN46">
            <v>395730.5</v>
          </cell>
          <cell r="BO46" t="str">
            <v>0</v>
          </cell>
          <cell r="BP46" t="str">
            <v>0</v>
          </cell>
          <cell r="BQ46">
            <v>799763.23</v>
          </cell>
          <cell r="BR46">
            <v>23906.85</v>
          </cell>
          <cell r="BS46" t="str">
            <v>0</v>
          </cell>
          <cell r="BT46" t="str">
            <v>0</v>
          </cell>
          <cell r="BU46">
            <v>799763.23</v>
          </cell>
          <cell r="BW46" t="str">
            <v>0</v>
          </cell>
          <cell r="BX46" t="str">
            <v>0</v>
          </cell>
          <cell r="BY46" t="str">
            <v>0</v>
          </cell>
          <cell r="BZ46" t="str">
            <v>0</v>
          </cell>
          <cell r="CA46" t="str">
            <v>0</v>
          </cell>
          <cell r="CB46">
            <v>454976.24</v>
          </cell>
          <cell r="CC46" t="str">
            <v>0</v>
          </cell>
          <cell r="CD46" t="str">
            <v>0</v>
          </cell>
          <cell r="CE46">
            <v>775856.38</v>
          </cell>
          <cell r="CF46" t="str">
            <v>0</v>
          </cell>
          <cell r="CG46" t="str">
            <v>0</v>
          </cell>
          <cell r="CH46" t="str">
            <v>0</v>
          </cell>
          <cell r="CI46">
            <v>583684.79</v>
          </cell>
          <cell r="CK46" t="str">
            <v>0</v>
          </cell>
          <cell r="CL46" t="str">
            <v>0</v>
          </cell>
          <cell r="CM46" t="str">
            <v>0</v>
          </cell>
          <cell r="CN46" t="str">
            <v>0</v>
          </cell>
          <cell r="CO46" t="str">
            <v>0</v>
          </cell>
          <cell r="CP46" t="str">
            <v>0</v>
          </cell>
          <cell r="CQ46" t="str">
            <v>0</v>
          </cell>
          <cell r="CR46" t="str">
            <v>0</v>
          </cell>
          <cell r="CS46">
            <v>23906.85</v>
          </cell>
          <cell r="CT46">
            <v>23906.85</v>
          </cell>
          <cell r="CU46" t="str">
            <v>0</v>
          </cell>
          <cell r="CV46" t="str">
            <v>0</v>
          </cell>
          <cell r="CW46">
            <v>23906.85</v>
          </cell>
          <cell r="CY46" t="str">
            <v>0</v>
          </cell>
          <cell r="CZ46" t="str">
            <v>0</v>
          </cell>
          <cell r="DA46" t="str">
            <v>0</v>
          </cell>
          <cell r="DC46" t="str">
            <v>0</v>
          </cell>
          <cell r="DD46" t="str">
            <v>0</v>
          </cell>
          <cell r="DE46">
            <v>23906.85</v>
          </cell>
          <cell r="DG46" t="str">
            <v>0</v>
          </cell>
          <cell r="DH46" t="str">
            <v>0</v>
          </cell>
          <cell r="DI46">
            <v>583684.79</v>
          </cell>
          <cell r="DJ46" t="str">
            <v>0</v>
          </cell>
          <cell r="DK46" t="str">
            <v>0</v>
          </cell>
          <cell r="DL46">
            <v>454976.24</v>
          </cell>
          <cell r="DN46" t="str">
            <v>0</v>
          </cell>
          <cell r="DO46" t="str">
            <v>0</v>
          </cell>
          <cell r="DP46" t="str">
            <v>0</v>
          </cell>
          <cell r="DQ46" t="str">
            <v>0</v>
          </cell>
          <cell r="DR46" t="str">
            <v>0</v>
          </cell>
          <cell r="DS46">
            <v>350984.68</v>
          </cell>
          <cell r="DT46" t="str">
            <v>0</v>
          </cell>
          <cell r="DU46" t="str">
            <v>0</v>
          </cell>
          <cell r="DV46" t="str">
            <v>0</v>
          </cell>
          <cell r="DW46" t="str">
            <v>0</v>
          </cell>
          <cell r="DX46" t="str">
            <v>0</v>
          </cell>
          <cell r="DY46" t="str">
            <v>0</v>
          </cell>
        </row>
        <row r="47">
          <cell r="A47" t="str">
            <v>Total Operating Expense</v>
          </cell>
          <cell r="B47">
            <v>58855258.920000054</v>
          </cell>
          <cell r="C47">
            <v>130897160.54999992</v>
          </cell>
          <cell r="D47">
            <v>136989921.87</v>
          </cell>
          <cell r="E47">
            <v>128311595.42597614</v>
          </cell>
          <cell r="F47">
            <v>95423559.622877717</v>
          </cell>
          <cell r="G47">
            <v>48423507.649999999</v>
          </cell>
          <cell r="H47">
            <v>108648549.19000003</v>
          </cell>
          <cell r="I47">
            <v>131965540.95999999</v>
          </cell>
          <cell r="J47">
            <v>93021578.439604044</v>
          </cell>
          <cell r="K47">
            <v>91891270.33992967</v>
          </cell>
          <cell r="L47" t="str">
            <v>0</v>
          </cell>
          <cell r="M47" t="str">
            <v>0</v>
          </cell>
          <cell r="N47" t="str">
            <v>0</v>
          </cell>
          <cell r="O47" t="str">
            <v>0</v>
          </cell>
          <cell r="P47" t="str">
            <v>0</v>
          </cell>
          <cell r="Q47">
            <v>2882078.17</v>
          </cell>
          <cell r="R47">
            <v>16886466.520000003</v>
          </cell>
          <cell r="S47">
            <v>7894949</v>
          </cell>
          <cell r="T47">
            <v>7645379.5199999986</v>
          </cell>
          <cell r="U47">
            <v>7849506.1500000004</v>
          </cell>
          <cell r="W47">
            <v>10865308.410000002</v>
          </cell>
          <cell r="X47">
            <v>11910968.499999998</v>
          </cell>
          <cell r="Y47">
            <v>12623931.049999997</v>
          </cell>
          <cell r="Z47">
            <v>10173197.75999999</v>
          </cell>
          <cell r="AA47">
            <v>14381266.199999999</v>
          </cell>
          <cell r="AB47">
            <v>12032917.33</v>
          </cell>
          <cell r="AC47">
            <v>10238595.630000001</v>
          </cell>
          <cell r="AD47">
            <v>10710207.49</v>
          </cell>
          <cell r="AE47" t="str">
            <v>0</v>
          </cell>
          <cell r="AF47" t="str">
            <v>0</v>
          </cell>
          <cell r="AG47" t="str">
            <v>0</v>
          </cell>
          <cell r="AH47" t="str">
            <v>0</v>
          </cell>
          <cell r="AI47">
            <v>525061.68999999994</v>
          </cell>
          <cell r="AJ47">
            <v>660662</v>
          </cell>
          <cell r="AK47">
            <v>636012.47</v>
          </cell>
          <cell r="AL47">
            <v>615341.47</v>
          </cell>
          <cell r="AN47">
            <v>58855258.920000054</v>
          </cell>
          <cell r="AO47">
            <v>130897160.54999992</v>
          </cell>
          <cell r="AP47">
            <v>136989921.87</v>
          </cell>
          <cell r="AQ47">
            <v>48423507.649999999</v>
          </cell>
          <cell r="AR47">
            <v>108648549.19000003</v>
          </cell>
          <cell r="AS47">
            <v>131965540.95999999</v>
          </cell>
          <cell r="AT47">
            <v>2882078.17</v>
          </cell>
          <cell r="AU47">
            <v>16886466.520000003</v>
          </cell>
          <cell r="AV47">
            <v>7894949</v>
          </cell>
          <cell r="AX47">
            <v>136989921.87</v>
          </cell>
          <cell r="AY47">
            <v>131965540.95999999</v>
          </cell>
          <cell r="AZ47">
            <v>7894949</v>
          </cell>
          <cell r="BA47">
            <v>130897160.54999991</v>
          </cell>
          <cell r="BB47">
            <v>108648549.19000003</v>
          </cell>
          <cell r="BC47">
            <v>16886466.520000003</v>
          </cell>
          <cell r="BD47">
            <v>128311595.42597616</v>
          </cell>
          <cell r="BE47">
            <v>93021578.439604044</v>
          </cell>
          <cell r="BF47">
            <v>7645379.5199999986</v>
          </cell>
          <cell r="BG47">
            <v>9603721.1500000004</v>
          </cell>
          <cell r="BI47">
            <v>46421449.769999996</v>
          </cell>
          <cell r="BJ47">
            <v>44286446.32</v>
          </cell>
          <cell r="BK47">
            <v>2633648</v>
          </cell>
          <cell r="BL47">
            <v>42922115.849999987</v>
          </cell>
          <cell r="BM47">
            <v>46146996.910000004</v>
          </cell>
          <cell r="BN47">
            <v>3787318.68</v>
          </cell>
          <cell r="BO47">
            <v>50763751.990000024</v>
          </cell>
          <cell r="BP47">
            <v>35955892.320000008</v>
          </cell>
          <cell r="BQ47">
            <v>2429310.52</v>
          </cell>
          <cell r="BR47">
            <v>2655289.15</v>
          </cell>
          <cell r="BS47">
            <v>46448958.990000017</v>
          </cell>
          <cell r="BT47">
            <v>37697229.320000008</v>
          </cell>
          <cell r="BU47">
            <v>2419058.52</v>
          </cell>
          <cell r="BW47">
            <v>34146381.04999999</v>
          </cell>
          <cell r="BX47">
            <v>32278929.989999998</v>
          </cell>
          <cell r="BY47">
            <v>1972986</v>
          </cell>
          <cell r="BZ47">
            <v>32129346.119999982</v>
          </cell>
          <cell r="CA47">
            <v>24457589.870000001</v>
          </cell>
          <cell r="CB47">
            <v>6655639.0700000003</v>
          </cell>
          <cell r="CC47">
            <v>31206133.575724814</v>
          </cell>
          <cell r="CD47">
            <v>23365998.94696391</v>
          </cell>
          <cell r="CE47">
            <v>2762005.68</v>
          </cell>
          <cell r="CF47">
            <v>1950725</v>
          </cell>
          <cell r="CG47">
            <v>23903803.52</v>
          </cell>
          <cell r="CH47">
            <v>21034501.309999999</v>
          </cell>
          <cell r="CI47">
            <v>1932780.33</v>
          </cell>
          <cell r="CK47">
            <v>34753908.509999998</v>
          </cell>
          <cell r="CL47">
            <v>32449872.989999998</v>
          </cell>
          <cell r="CM47">
            <v>1975986</v>
          </cell>
          <cell r="CN47">
            <v>31442626.510000024</v>
          </cell>
          <cell r="CO47">
            <v>34288017.800000004</v>
          </cell>
          <cell r="CP47">
            <v>3204884.43</v>
          </cell>
          <cell r="CQ47">
            <v>38317044.399999999</v>
          </cell>
          <cell r="CR47">
            <v>26021537.34</v>
          </cell>
          <cell r="CS47">
            <v>949671.84</v>
          </cell>
          <cell r="CT47">
            <v>2003619.15</v>
          </cell>
          <cell r="CU47">
            <v>34951455.399999991</v>
          </cell>
          <cell r="CV47">
            <v>27389006.34</v>
          </cell>
          <cell r="CW47">
            <v>949297.84</v>
          </cell>
          <cell r="CY47">
            <v>34146381.04999999</v>
          </cell>
          <cell r="CZ47">
            <v>32278929.989999998</v>
          </cell>
          <cell r="DA47">
            <v>1972986</v>
          </cell>
          <cell r="DC47">
            <v>34951455.399999991</v>
          </cell>
          <cell r="DD47">
            <v>27389006.34</v>
          </cell>
          <cell r="DE47">
            <v>949297.84</v>
          </cell>
          <cell r="DG47">
            <v>23903803.52</v>
          </cell>
          <cell r="DH47">
            <v>21034501.309999999</v>
          </cell>
          <cell r="DI47">
            <v>1932780.33</v>
          </cell>
          <cell r="DJ47">
            <v>32129346.119999982</v>
          </cell>
          <cell r="DK47">
            <v>24457589.870000001</v>
          </cell>
          <cell r="DL47">
            <v>6655639.0700000003</v>
          </cell>
          <cell r="DN47">
            <v>29858276.370125685</v>
          </cell>
          <cell r="DO47">
            <v>23610676.786346234</v>
          </cell>
          <cell r="DP47">
            <v>1966861</v>
          </cell>
          <cell r="DQ47">
            <v>33593485.649999999</v>
          </cell>
          <cell r="DR47">
            <v>29052983.130000003</v>
          </cell>
          <cell r="DS47">
            <v>2822668.67</v>
          </cell>
          <cell r="DT47">
            <v>34574992.909999996</v>
          </cell>
          <cell r="DU47">
            <v>36319204.990000002</v>
          </cell>
          <cell r="DV47">
            <v>1972986</v>
          </cell>
          <cell r="DW47" t="str">
            <v>0</v>
          </cell>
          <cell r="DX47" t="str">
            <v>0</v>
          </cell>
          <cell r="DY47" t="str">
            <v>0</v>
          </cell>
        </row>
        <row r="48">
          <cell r="A48" t="str">
            <v>Royalty Inc.</v>
          </cell>
          <cell r="B48" t="str">
            <v>0</v>
          </cell>
          <cell r="C48" t="str">
            <v>0</v>
          </cell>
          <cell r="D48" t="str">
            <v>0</v>
          </cell>
          <cell r="E48" t="str">
            <v>0</v>
          </cell>
          <cell r="F48" t="str">
            <v>0</v>
          </cell>
          <cell r="G48" t="str">
            <v>0</v>
          </cell>
          <cell r="H48" t="str">
            <v>0</v>
          </cell>
          <cell r="I48" t="str">
            <v>0</v>
          </cell>
          <cell r="J48" t="str">
            <v>0</v>
          </cell>
          <cell r="K48" t="str">
            <v>0</v>
          </cell>
          <cell r="L48" t="str">
            <v>0</v>
          </cell>
          <cell r="M48" t="str">
            <v>0</v>
          </cell>
          <cell r="N48" t="str">
            <v>0</v>
          </cell>
          <cell r="O48" t="str">
            <v>0</v>
          </cell>
          <cell r="P48" t="str">
            <v>0</v>
          </cell>
          <cell r="Q48">
            <v>-3594103.14</v>
          </cell>
          <cell r="R48">
            <v>-8606880.1399999969</v>
          </cell>
          <cell r="S48">
            <v>-10633322.08</v>
          </cell>
          <cell r="T48">
            <v>-10143354.119999999</v>
          </cell>
          <cell r="U48">
            <v>-10019886.4</v>
          </cell>
          <cell r="W48" t="str">
            <v>0</v>
          </cell>
          <cell r="X48" t="str">
            <v>0</v>
          </cell>
          <cell r="Y48" t="str">
            <v>0</v>
          </cell>
          <cell r="Z48" t="str">
            <v>0</v>
          </cell>
          <cell r="AA48" t="str">
            <v>0</v>
          </cell>
          <cell r="AB48" t="str">
            <v>0</v>
          </cell>
          <cell r="AC48" t="str">
            <v>0</v>
          </cell>
          <cell r="AD48" t="str">
            <v>0</v>
          </cell>
          <cell r="AE48" t="str">
            <v>0</v>
          </cell>
          <cell r="AF48" t="str">
            <v>0</v>
          </cell>
          <cell r="AG48" t="str">
            <v>0</v>
          </cell>
          <cell r="AH48" t="str">
            <v>0</v>
          </cell>
          <cell r="AI48">
            <v>-825694.71999999997</v>
          </cell>
          <cell r="AJ48">
            <v>-886111.21</v>
          </cell>
          <cell r="AK48">
            <v>-837914.71</v>
          </cell>
          <cell r="AL48">
            <v>-837914.71</v>
          </cell>
          <cell r="AN48" t="str">
            <v>0</v>
          </cell>
          <cell r="AO48" t="str">
            <v>0</v>
          </cell>
          <cell r="AP48" t="str">
            <v>0</v>
          </cell>
          <cell r="AQ48" t="str">
            <v>0</v>
          </cell>
          <cell r="AR48" t="str">
            <v>0</v>
          </cell>
          <cell r="AS48" t="str">
            <v>0</v>
          </cell>
          <cell r="AT48">
            <v>-3594103.14</v>
          </cell>
          <cell r="AU48">
            <v>-8606880.1399999969</v>
          </cell>
          <cell r="AV48">
            <v>-10633322.08</v>
          </cell>
          <cell r="AX48" t="str">
            <v>0</v>
          </cell>
          <cell r="AY48" t="str">
            <v>0</v>
          </cell>
          <cell r="AZ48">
            <v>-10633322.08</v>
          </cell>
          <cell r="BA48" t="str">
            <v>0</v>
          </cell>
          <cell r="BB48" t="str">
            <v>0</v>
          </cell>
          <cell r="BC48">
            <v>-8606880.1399999987</v>
          </cell>
          <cell r="BD48" t="str">
            <v>0</v>
          </cell>
          <cell r="BE48" t="str">
            <v>0</v>
          </cell>
          <cell r="BF48">
            <v>-10143354.119999999</v>
          </cell>
          <cell r="BG48">
            <v>-10265886.4</v>
          </cell>
          <cell r="BI48" t="str">
            <v>0</v>
          </cell>
          <cell r="BJ48" t="str">
            <v>0</v>
          </cell>
          <cell r="BK48">
            <v>-3544444.72</v>
          </cell>
          <cell r="BL48" t="str">
            <v>0</v>
          </cell>
          <cell r="BM48" t="str">
            <v>0</v>
          </cell>
          <cell r="BN48">
            <v>-3787625.65</v>
          </cell>
          <cell r="BO48" t="str">
            <v>0</v>
          </cell>
          <cell r="BP48" t="str">
            <v>0</v>
          </cell>
          <cell r="BQ48">
            <v>-3369476.76</v>
          </cell>
          <cell r="BR48">
            <v>-3259009.04</v>
          </cell>
          <cell r="BS48" t="str">
            <v>0</v>
          </cell>
          <cell r="BT48" t="str">
            <v>0</v>
          </cell>
          <cell r="BU48">
            <v>-3369476.76</v>
          </cell>
          <cell r="BW48" t="str">
            <v>0</v>
          </cell>
          <cell r="BX48" t="str">
            <v>0</v>
          </cell>
          <cell r="BY48">
            <v>-2658333.5099999998</v>
          </cell>
          <cell r="BZ48" t="str">
            <v>0</v>
          </cell>
          <cell r="CA48" t="str">
            <v>0</v>
          </cell>
          <cell r="CB48">
            <v>-2172706.31</v>
          </cell>
          <cell r="CC48" t="str">
            <v>0</v>
          </cell>
          <cell r="CD48" t="str">
            <v>0</v>
          </cell>
          <cell r="CE48">
            <v>-2663301.23</v>
          </cell>
          <cell r="CF48">
            <v>-2535333.5099999998</v>
          </cell>
          <cell r="CG48" t="str">
            <v>0</v>
          </cell>
          <cell r="CH48" t="str">
            <v>0</v>
          </cell>
          <cell r="CI48">
            <v>-1180205.27</v>
          </cell>
          <cell r="CK48" t="str">
            <v>0</v>
          </cell>
          <cell r="CL48" t="str">
            <v>0</v>
          </cell>
          <cell r="CM48">
            <v>-2658333.5499999998</v>
          </cell>
          <cell r="CN48" t="str">
            <v>0</v>
          </cell>
          <cell r="CO48" t="str">
            <v>0</v>
          </cell>
          <cell r="CP48">
            <v>-2611606.71</v>
          </cell>
          <cell r="CQ48" t="str">
            <v>0</v>
          </cell>
          <cell r="CR48" t="str">
            <v>0</v>
          </cell>
          <cell r="CS48">
            <v>-2413897.87</v>
          </cell>
          <cell r="CT48">
            <v>-2413897.87</v>
          </cell>
          <cell r="CU48" t="str">
            <v>0</v>
          </cell>
          <cell r="CV48" t="str">
            <v>0</v>
          </cell>
          <cell r="CW48">
            <v>-2413897.87</v>
          </cell>
          <cell r="CY48" t="str">
            <v>0</v>
          </cell>
          <cell r="CZ48" t="str">
            <v>0</v>
          </cell>
          <cell r="DA48">
            <v>-2658333.5099999998</v>
          </cell>
          <cell r="DC48" t="str">
            <v>0</v>
          </cell>
          <cell r="DD48" t="str">
            <v>0</v>
          </cell>
          <cell r="DE48">
            <v>-2413897.87</v>
          </cell>
          <cell r="DG48" t="str">
            <v>0</v>
          </cell>
          <cell r="DH48" t="str">
            <v>0</v>
          </cell>
          <cell r="DI48">
            <v>-1180205.27</v>
          </cell>
          <cell r="DJ48" t="str">
            <v>0</v>
          </cell>
          <cell r="DK48" t="str">
            <v>0</v>
          </cell>
          <cell r="DL48">
            <v>-2172706.31</v>
          </cell>
          <cell r="DN48" t="str">
            <v>0</v>
          </cell>
          <cell r="DO48" t="str">
            <v>0</v>
          </cell>
          <cell r="DP48">
            <v>-2533083.5099999998</v>
          </cell>
          <cell r="DQ48" t="str">
            <v>0</v>
          </cell>
          <cell r="DR48" t="str">
            <v>0</v>
          </cell>
          <cell r="DS48">
            <v>-2142086.73</v>
          </cell>
          <cell r="DT48" t="str">
            <v>0</v>
          </cell>
          <cell r="DU48" t="str">
            <v>0</v>
          </cell>
          <cell r="DV48">
            <v>-2658333.5099999998</v>
          </cell>
          <cell r="DW48" t="str">
            <v>0</v>
          </cell>
          <cell r="DX48" t="str">
            <v>0</v>
          </cell>
          <cell r="DY48" t="str">
            <v>0</v>
          </cell>
        </row>
        <row r="49">
          <cell r="A49" t="str">
            <v>SG&amp;A</v>
          </cell>
          <cell r="B49">
            <v>58855258.920000054</v>
          </cell>
          <cell r="C49">
            <v>130897160.54999992</v>
          </cell>
          <cell r="D49">
            <v>136989921.87</v>
          </cell>
          <cell r="E49">
            <v>128311595.42597614</v>
          </cell>
          <cell r="F49">
            <v>95423559.622877717</v>
          </cell>
          <cell r="G49">
            <v>48423507.649999999</v>
          </cell>
          <cell r="H49">
            <v>108648549.19000003</v>
          </cell>
          <cell r="I49">
            <v>131965540.95999999</v>
          </cell>
          <cell r="J49">
            <v>93021578.439604044</v>
          </cell>
          <cell r="K49">
            <v>91891270.33992967</v>
          </cell>
          <cell r="L49" t="str">
            <v>0</v>
          </cell>
          <cell r="M49" t="str">
            <v>0</v>
          </cell>
          <cell r="N49" t="str">
            <v>0</v>
          </cell>
          <cell r="O49" t="str">
            <v>0</v>
          </cell>
          <cell r="P49" t="str">
            <v>0</v>
          </cell>
          <cell r="Q49">
            <v>-712024.97</v>
          </cell>
          <cell r="R49">
            <v>8279586.3800000055</v>
          </cell>
          <cell r="S49">
            <v>-2738373.08</v>
          </cell>
          <cell r="T49">
            <v>-2497974.6</v>
          </cell>
          <cell r="U49">
            <v>-2170380.25</v>
          </cell>
          <cell r="W49">
            <v>10865308.410000002</v>
          </cell>
          <cell r="X49">
            <v>11910968.499999998</v>
          </cell>
          <cell r="Y49">
            <v>12623931.049999997</v>
          </cell>
          <cell r="Z49">
            <v>10173197.75999999</v>
          </cell>
          <cell r="AA49">
            <v>14381266.199999999</v>
          </cell>
          <cell r="AB49">
            <v>12032917.33</v>
          </cell>
          <cell r="AC49">
            <v>10238595.630000001</v>
          </cell>
          <cell r="AD49">
            <v>10710207.49</v>
          </cell>
          <cell r="AE49" t="str">
            <v>0</v>
          </cell>
          <cell r="AF49" t="str">
            <v>0</v>
          </cell>
          <cell r="AG49" t="str">
            <v>0</v>
          </cell>
          <cell r="AH49" t="str">
            <v>0</v>
          </cell>
          <cell r="AI49">
            <v>-300633.03000000003</v>
          </cell>
          <cell r="AJ49">
            <v>-225449.21</v>
          </cell>
          <cell r="AK49">
            <v>-201902.24</v>
          </cell>
          <cell r="AL49">
            <v>-222573.24</v>
          </cell>
          <cell r="AN49">
            <v>58855258.920000054</v>
          </cell>
          <cell r="AO49">
            <v>130897160.54999992</v>
          </cell>
          <cell r="AP49">
            <v>136989921.87</v>
          </cell>
          <cell r="AQ49">
            <v>48423507.649999999</v>
          </cell>
          <cell r="AR49">
            <v>108648549.19000003</v>
          </cell>
          <cell r="AS49">
            <v>131965540.95999999</v>
          </cell>
          <cell r="AT49">
            <v>-712024.97</v>
          </cell>
          <cell r="AU49">
            <v>8279586.3800000055</v>
          </cell>
          <cell r="AV49">
            <v>-2738373.08</v>
          </cell>
          <cell r="AX49">
            <v>136989921.87</v>
          </cell>
          <cell r="AY49">
            <v>131965540.95999999</v>
          </cell>
          <cell r="AZ49">
            <v>-2738373.08</v>
          </cell>
          <cell r="BA49">
            <v>130897160.54999991</v>
          </cell>
          <cell r="BB49">
            <v>108648549.19000003</v>
          </cell>
          <cell r="BC49">
            <v>8279586.3800000055</v>
          </cell>
          <cell r="BD49">
            <v>128311595.42597616</v>
          </cell>
          <cell r="BE49">
            <v>93021578.439604044</v>
          </cell>
          <cell r="BF49">
            <v>-2497974.6</v>
          </cell>
          <cell r="BG49">
            <v>-662165.24999999942</v>
          </cell>
          <cell r="BI49">
            <v>46421449.769999996</v>
          </cell>
          <cell r="BJ49">
            <v>44286446.32</v>
          </cell>
          <cell r="BK49">
            <v>-910796.72</v>
          </cell>
          <cell r="BL49">
            <v>42922115.849999987</v>
          </cell>
          <cell r="BM49">
            <v>46146996.910000004</v>
          </cell>
          <cell r="BN49">
            <v>-306.96999999985565</v>
          </cell>
          <cell r="BO49">
            <v>50763751.990000024</v>
          </cell>
          <cell r="BP49">
            <v>35955892.320000008</v>
          </cell>
          <cell r="BQ49">
            <v>-940166.24</v>
          </cell>
          <cell r="BR49">
            <v>-603719.89</v>
          </cell>
          <cell r="BS49">
            <v>46448958.990000017</v>
          </cell>
          <cell r="BT49">
            <v>37697229.320000008</v>
          </cell>
          <cell r="BU49">
            <v>-950418.24</v>
          </cell>
          <cell r="BW49">
            <v>34146381.04999999</v>
          </cell>
          <cell r="BX49">
            <v>32278929.989999998</v>
          </cell>
          <cell r="BY49">
            <v>-685347.51</v>
          </cell>
          <cell r="BZ49">
            <v>32129346.119999982</v>
          </cell>
          <cell r="CA49">
            <v>24457589.870000001</v>
          </cell>
          <cell r="CB49">
            <v>4482932.76</v>
          </cell>
          <cell r="CC49">
            <v>31206133.575724814</v>
          </cell>
          <cell r="CD49">
            <v>23365998.94696391</v>
          </cell>
          <cell r="CE49">
            <v>98704.450000000274</v>
          </cell>
          <cell r="CF49">
            <v>-584608.51</v>
          </cell>
          <cell r="CG49">
            <v>23903803.52</v>
          </cell>
          <cell r="CH49">
            <v>21034501.309999999</v>
          </cell>
          <cell r="CI49">
            <v>752575.06</v>
          </cell>
          <cell r="CK49">
            <v>34753908.509999998</v>
          </cell>
          <cell r="CL49">
            <v>32449872.989999998</v>
          </cell>
          <cell r="CM49">
            <v>-682347.55</v>
          </cell>
          <cell r="CN49">
            <v>31442626.510000024</v>
          </cell>
          <cell r="CO49">
            <v>34288017.800000004</v>
          </cell>
          <cell r="CP49">
            <v>593277.72</v>
          </cell>
          <cell r="CQ49">
            <v>38317044.399999999</v>
          </cell>
          <cell r="CR49">
            <v>26021537.34</v>
          </cell>
          <cell r="CS49">
            <v>-1464226.03</v>
          </cell>
          <cell r="CT49">
            <v>-410278.72</v>
          </cell>
          <cell r="CU49">
            <v>34951455.399999991</v>
          </cell>
          <cell r="CV49">
            <v>27389006.34</v>
          </cell>
          <cell r="CW49">
            <v>-1464600.03</v>
          </cell>
          <cell r="CY49">
            <v>34146381.04999999</v>
          </cell>
          <cell r="CZ49">
            <v>32278929.989999998</v>
          </cell>
          <cell r="DA49">
            <v>-685347.51</v>
          </cell>
          <cell r="DC49">
            <v>34951455.399999991</v>
          </cell>
          <cell r="DD49">
            <v>27389006.34</v>
          </cell>
          <cell r="DE49">
            <v>-1464600.03</v>
          </cell>
          <cell r="DG49">
            <v>23903803.52</v>
          </cell>
          <cell r="DH49">
            <v>21034501.309999999</v>
          </cell>
          <cell r="DI49">
            <v>752575.06</v>
          </cell>
          <cell r="DJ49">
            <v>32129346.119999982</v>
          </cell>
          <cell r="DK49">
            <v>24457589.870000001</v>
          </cell>
          <cell r="DL49">
            <v>4482932.76</v>
          </cell>
          <cell r="DN49">
            <v>29858276.370125685</v>
          </cell>
          <cell r="DO49">
            <v>23610676.786346234</v>
          </cell>
          <cell r="DP49">
            <v>-566222.51</v>
          </cell>
          <cell r="DQ49">
            <v>33593485.649999999</v>
          </cell>
          <cell r="DR49">
            <v>29052983.130000003</v>
          </cell>
          <cell r="DS49">
            <v>680581.93999999948</v>
          </cell>
          <cell r="DT49">
            <v>34574992.909999996</v>
          </cell>
          <cell r="DU49">
            <v>36319204.990000002</v>
          </cell>
          <cell r="DV49">
            <v>-685347.51</v>
          </cell>
          <cell r="DW49" t="str">
            <v>0</v>
          </cell>
          <cell r="DX49" t="str">
            <v>0</v>
          </cell>
          <cell r="DY49" t="str">
            <v>0</v>
          </cell>
        </row>
        <row r="50">
          <cell r="A50" t="str">
            <v>Operating Income</v>
          </cell>
          <cell r="B50">
            <v>78738159.449999958</v>
          </cell>
          <cell r="C50">
            <v>173137724.35000008</v>
          </cell>
          <cell r="D50">
            <v>185603415.87</v>
          </cell>
          <cell r="E50">
            <v>149702614.16597614</v>
          </cell>
          <cell r="F50">
            <v>112444043.01287773</v>
          </cell>
          <cell r="G50">
            <v>229428664.24999997</v>
          </cell>
          <cell r="H50">
            <v>513097204.34999985</v>
          </cell>
          <cell r="I50">
            <v>558602886.96000004</v>
          </cell>
          <cell r="J50">
            <v>561272483.31737089</v>
          </cell>
          <cell r="K50">
            <v>521368331.39138871</v>
          </cell>
          <cell r="L50">
            <v>342940819.72999996</v>
          </cell>
          <cell r="M50">
            <v>760635428.82000017</v>
          </cell>
          <cell r="N50">
            <v>834106936</v>
          </cell>
          <cell r="O50">
            <v>873972739.34144032</v>
          </cell>
          <cell r="P50">
            <v>783240163.8588562</v>
          </cell>
          <cell r="Q50">
            <v>-712024.97</v>
          </cell>
          <cell r="R50">
            <v>8279586.3800000055</v>
          </cell>
          <cell r="S50">
            <v>-2738373.08</v>
          </cell>
          <cell r="T50">
            <v>-2497974.6</v>
          </cell>
          <cell r="U50">
            <v>-2170380.25</v>
          </cell>
          <cell r="W50">
            <v>14393024.779999997</v>
          </cell>
          <cell r="X50">
            <v>16011172.499999998</v>
          </cell>
          <cell r="Y50">
            <v>16417419.879999999</v>
          </cell>
          <cell r="Z50">
            <v>13966686.589999994</v>
          </cell>
          <cell r="AA50">
            <v>54009939.859999985</v>
          </cell>
          <cell r="AB50">
            <v>49826469.329999998</v>
          </cell>
          <cell r="AC50">
            <v>53105065.210000008</v>
          </cell>
          <cell r="AD50">
            <v>51276865.540000007</v>
          </cell>
          <cell r="AE50">
            <v>76942183.449999988</v>
          </cell>
          <cell r="AF50">
            <v>75177083</v>
          </cell>
          <cell r="AG50">
            <v>81424135.219999999</v>
          </cell>
          <cell r="AH50">
            <v>75212494.439999998</v>
          </cell>
          <cell r="AI50">
            <v>-300633.03000000003</v>
          </cell>
          <cell r="AJ50">
            <v>-225449.21</v>
          </cell>
          <cell r="AK50">
            <v>-201902.24</v>
          </cell>
          <cell r="AL50">
            <v>-222573.24</v>
          </cell>
          <cell r="AN50">
            <v>78738159.449999958</v>
          </cell>
          <cell r="AO50">
            <v>173137724.35000008</v>
          </cell>
          <cell r="AP50">
            <v>185603415.87</v>
          </cell>
          <cell r="AQ50">
            <v>229428664.24999997</v>
          </cell>
          <cell r="AR50">
            <v>513097204.34999985</v>
          </cell>
          <cell r="AS50">
            <v>558602886.96000004</v>
          </cell>
          <cell r="AT50">
            <v>-712024.97</v>
          </cell>
          <cell r="AU50">
            <v>8279586.3800000055</v>
          </cell>
          <cell r="AV50">
            <v>-2738373.08</v>
          </cell>
          <cell r="AX50">
            <v>185603415.87</v>
          </cell>
          <cell r="AY50">
            <v>558602886.96000004</v>
          </cell>
          <cell r="AZ50">
            <v>-2738373.08</v>
          </cell>
          <cell r="BA50">
            <v>173137724.35000008</v>
          </cell>
          <cell r="BB50">
            <v>513097204.34999996</v>
          </cell>
          <cell r="BC50">
            <v>8279586.3800000055</v>
          </cell>
          <cell r="BD50">
            <v>149702614.16597614</v>
          </cell>
          <cell r="BE50">
            <v>561272483.31737089</v>
          </cell>
          <cell r="BF50">
            <v>-2497974.6</v>
          </cell>
          <cell r="BG50">
            <v>-662165.24999999942</v>
          </cell>
          <cell r="BI50">
            <v>62637451.769999996</v>
          </cell>
          <cell r="BJ50">
            <v>185367487.31999999</v>
          </cell>
          <cell r="BK50">
            <v>-910796.72</v>
          </cell>
          <cell r="BL50">
            <v>57000282.879999958</v>
          </cell>
          <cell r="BM50">
            <v>185241511.99000013</v>
          </cell>
          <cell r="BN50">
            <v>-306.96999999985565</v>
          </cell>
          <cell r="BO50">
            <v>66345977.730000079</v>
          </cell>
          <cell r="BP50">
            <v>189733345.82000008</v>
          </cell>
          <cell r="BQ50">
            <v>-940166.24</v>
          </cell>
          <cell r="BR50">
            <v>-603719.89</v>
          </cell>
          <cell r="BS50">
            <v>62031184.730000064</v>
          </cell>
          <cell r="BT50">
            <v>187563771.34000003</v>
          </cell>
          <cell r="BU50">
            <v>-950418.24</v>
          </cell>
          <cell r="BW50">
            <v>46228660.050000004</v>
          </cell>
          <cell r="BX50">
            <v>136496818.99000001</v>
          </cell>
          <cell r="BY50">
            <v>-685347.51</v>
          </cell>
          <cell r="BZ50">
            <v>42651744.920000009</v>
          </cell>
          <cell r="CA50">
            <v>119231777.09000009</v>
          </cell>
          <cell r="CB50">
            <v>4482932.76</v>
          </cell>
          <cell r="CC50">
            <v>36705286.915724836</v>
          </cell>
          <cell r="CD50">
            <v>141617665.57461149</v>
          </cell>
          <cell r="CE50">
            <v>98704.450000000274</v>
          </cell>
          <cell r="CF50">
            <v>-584608.51</v>
          </cell>
          <cell r="CG50">
            <v>32258374.650000002</v>
          </cell>
          <cell r="CH50">
            <v>95968267.38000001</v>
          </cell>
          <cell r="CI50">
            <v>752575.06</v>
          </cell>
          <cell r="CK50">
            <v>46859298.510000005</v>
          </cell>
          <cell r="CL50">
            <v>135582070.99000001</v>
          </cell>
          <cell r="CM50">
            <v>-682347.55</v>
          </cell>
          <cell r="CN50">
            <v>41901694.360000014</v>
          </cell>
          <cell r="CO50">
            <v>136211434.44999993</v>
          </cell>
          <cell r="CP50">
            <v>593277.72</v>
          </cell>
          <cell r="CQ50">
            <v>49845373.800000004</v>
          </cell>
          <cell r="CR50">
            <v>135363906.45000005</v>
          </cell>
          <cell r="CS50">
            <v>-1464226.03</v>
          </cell>
          <cell r="CT50">
            <v>-410278.72</v>
          </cell>
          <cell r="CU50">
            <v>46479784.79999999</v>
          </cell>
          <cell r="CV50">
            <v>133461555.43000001</v>
          </cell>
          <cell r="CW50">
            <v>-1464600.03</v>
          </cell>
          <cell r="CY50">
            <v>46228660.050000004</v>
          </cell>
          <cell r="CZ50">
            <v>136496818.99000001</v>
          </cell>
          <cell r="DA50">
            <v>-685347.51</v>
          </cell>
          <cell r="DC50">
            <v>46479784.79999999</v>
          </cell>
          <cell r="DD50">
            <v>133461555.43000001</v>
          </cell>
          <cell r="DE50">
            <v>-1464600.03</v>
          </cell>
          <cell r="DG50">
            <v>32258374.650000002</v>
          </cell>
          <cell r="DH50">
            <v>95968267.38000001</v>
          </cell>
          <cell r="DI50">
            <v>752575.06</v>
          </cell>
          <cell r="DJ50">
            <v>42651744.920000009</v>
          </cell>
          <cell r="DK50">
            <v>119231777.09000009</v>
          </cell>
          <cell r="DL50">
            <v>4482932.76</v>
          </cell>
          <cell r="DN50">
            <v>32067646.370125685</v>
          </cell>
          <cell r="DO50">
            <v>151224725.05190173</v>
          </cell>
          <cell r="DP50">
            <v>-566222.51</v>
          </cell>
          <cell r="DQ50">
            <v>44401901.26000002</v>
          </cell>
          <cell r="DR50">
            <v>137561630.65000004</v>
          </cell>
          <cell r="DS50">
            <v>680581.93999999948</v>
          </cell>
          <cell r="DT50">
            <v>47002342.910000011</v>
          </cell>
          <cell r="DU50">
            <v>154253066.99000001</v>
          </cell>
          <cell r="DV50">
            <v>-685347.51</v>
          </cell>
          <cell r="DW50" t="str">
            <v>0</v>
          </cell>
          <cell r="DX50" t="str">
            <v>0</v>
          </cell>
          <cell r="DY50" t="str">
            <v>0</v>
          </cell>
        </row>
        <row r="51">
          <cell r="A51" t="str">
            <v>ESOP Expense</v>
          </cell>
          <cell r="B51" t="str">
            <v>0</v>
          </cell>
          <cell r="C51" t="str">
            <v>0</v>
          </cell>
          <cell r="D51" t="str">
            <v>0</v>
          </cell>
          <cell r="E51" t="str">
            <v>0</v>
          </cell>
          <cell r="F51" t="str">
            <v>0</v>
          </cell>
          <cell r="G51" t="str">
            <v>0</v>
          </cell>
          <cell r="H51" t="str">
            <v>0</v>
          </cell>
          <cell r="I51" t="str">
            <v>0</v>
          </cell>
          <cell r="J51" t="str">
            <v>0</v>
          </cell>
          <cell r="K51" t="str">
            <v>0</v>
          </cell>
          <cell r="L51" t="str">
            <v>0</v>
          </cell>
          <cell r="M51" t="str">
            <v>0</v>
          </cell>
          <cell r="N51" t="str">
            <v>0</v>
          </cell>
          <cell r="O51" t="str">
            <v>0</v>
          </cell>
          <cell r="P51" t="str">
            <v>0</v>
          </cell>
          <cell r="Q51" t="str">
            <v>0</v>
          </cell>
          <cell r="R51" t="str">
            <v>0</v>
          </cell>
          <cell r="S51" t="str">
            <v>0</v>
          </cell>
          <cell r="T51">
            <v>0</v>
          </cell>
          <cell r="U51">
            <v>0</v>
          </cell>
          <cell r="W51" t="str">
            <v>0</v>
          </cell>
          <cell r="X51" t="str">
            <v>0</v>
          </cell>
          <cell r="Y51" t="str">
            <v>0</v>
          </cell>
          <cell r="Z51" t="str">
            <v>0</v>
          </cell>
          <cell r="AA51" t="str">
            <v>0</v>
          </cell>
          <cell r="AB51" t="str">
            <v>0</v>
          </cell>
          <cell r="AC51" t="str">
            <v>0</v>
          </cell>
          <cell r="AD51" t="str">
            <v>0</v>
          </cell>
          <cell r="AE51" t="str">
            <v>0</v>
          </cell>
          <cell r="AF51" t="str">
            <v>0</v>
          </cell>
          <cell r="AG51" t="str">
            <v>0</v>
          </cell>
          <cell r="AH51" t="str">
            <v>0</v>
          </cell>
          <cell r="AI51" t="str">
            <v>0</v>
          </cell>
          <cell r="AJ51" t="str">
            <v>0</v>
          </cell>
          <cell r="AK51" t="str">
            <v>0</v>
          </cell>
          <cell r="AL51" t="str">
            <v>0</v>
          </cell>
          <cell r="AN51" t="str">
            <v>0</v>
          </cell>
          <cell r="AO51" t="str">
            <v>0</v>
          </cell>
          <cell r="AP51" t="str">
            <v>0</v>
          </cell>
          <cell r="AQ51" t="str">
            <v>0</v>
          </cell>
          <cell r="AR51" t="str">
            <v>0</v>
          </cell>
          <cell r="AS51" t="str">
            <v>0</v>
          </cell>
          <cell r="AT51" t="str">
            <v>0</v>
          </cell>
          <cell r="AU51" t="str">
            <v>0</v>
          </cell>
          <cell r="AV51" t="str">
            <v>0</v>
          </cell>
          <cell r="AX51" t="str">
            <v>0</v>
          </cell>
          <cell r="AY51" t="str">
            <v>0</v>
          </cell>
          <cell r="AZ51" t="str">
            <v>0</v>
          </cell>
          <cell r="BA51" t="str">
            <v>0</v>
          </cell>
          <cell r="BB51" t="str">
            <v>0</v>
          </cell>
          <cell r="BC51" t="str">
            <v>0</v>
          </cell>
          <cell r="BD51" t="str">
            <v>0</v>
          </cell>
          <cell r="BE51" t="str">
            <v>0</v>
          </cell>
          <cell r="BF51">
            <v>0</v>
          </cell>
          <cell r="BG51">
            <v>0</v>
          </cell>
          <cell r="BI51" t="str">
            <v>0</v>
          </cell>
          <cell r="BJ51" t="str">
            <v>0</v>
          </cell>
          <cell r="BK51" t="str">
            <v>0</v>
          </cell>
          <cell r="BL51" t="str">
            <v>0</v>
          </cell>
          <cell r="BM51" t="str">
            <v>0</v>
          </cell>
          <cell r="BN51" t="str">
            <v>0</v>
          </cell>
          <cell r="BO51" t="str">
            <v>0</v>
          </cell>
          <cell r="BP51" t="str">
            <v>0</v>
          </cell>
          <cell r="BQ51" t="str">
            <v>0</v>
          </cell>
          <cell r="BR51">
            <v>0</v>
          </cell>
          <cell r="BS51" t="str">
            <v>0</v>
          </cell>
          <cell r="BT51" t="str">
            <v>0</v>
          </cell>
          <cell r="BU51" t="str">
            <v>0</v>
          </cell>
          <cell r="BW51" t="str">
            <v>0</v>
          </cell>
          <cell r="BX51" t="str">
            <v>0</v>
          </cell>
          <cell r="BY51" t="str">
            <v>0</v>
          </cell>
          <cell r="BZ51" t="str">
            <v>0</v>
          </cell>
          <cell r="CA51" t="str">
            <v>0</v>
          </cell>
          <cell r="CB51" t="str">
            <v>0</v>
          </cell>
          <cell r="CC51" t="str">
            <v>0</v>
          </cell>
          <cell r="CD51" t="str">
            <v>0</v>
          </cell>
          <cell r="CE51">
            <v>0</v>
          </cell>
          <cell r="CF51">
            <v>0</v>
          </cell>
          <cell r="CG51" t="str">
            <v>0</v>
          </cell>
          <cell r="CH51" t="str">
            <v>0</v>
          </cell>
          <cell r="CI51" t="str">
            <v>0</v>
          </cell>
          <cell r="CK51" t="str">
            <v>0</v>
          </cell>
          <cell r="CL51" t="str">
            <v>0</v>
          </cell>
          <cell r="CM51" t="str">
            <v>0</v>
          </cell>
          <cell r="CN51" t="str">
            <v>0</v>
          </cell>
          <cell r="CO51" t="str">
            <v>0</v>
          </cell>
          <cell r="CP51" t="str">
            <v>0</v>
          </cell>
          <cell r="CQ51" t="str">
            <v>0</v>
          </cell>
          <cell r="CR51" t="str">
            <v>0</v>
          </cell>
          <cell r="CS51" t="str">
            <v>0</v>
          </cell>
          <cell r="CT51" t="str">
            <v>0</v>
          </cell>
          <cell r="CU51" t="str">
            <v>0</v>
          </cell>
          <cell r="CV51" t="str">
            <v>0</v>
          </cell>
          <cell r="CW51" t="str">
            <v>0</v>
          </cell>
          <cell r="CY51" t="str">
            <v>0</v>
          </cell>
          <cell r="CZ51" t="str">
            <v>0</v>
          </cell>
          <cell r="DA51" t="str">
            <v>0</v>
          </cell>
          <cell r="DC51" t="str">
            <v>0</v>
          </cell>
          <cell r="DD51" t="str">
            <v>0</v>
          </cell>
          <cell r="DE51" t="str">
            <v>0</v>
          </cell>
          <cell r="DG51" t="str">
            <v>0</v>
          </cell>
          <cell r="DH51" t="str">
            <v>0</v>
          </cell>
          <cell r="DI51" t="str">
            <v>0</v>
          </cell>
          <cell r="DJ51" t="str">
            <v>0</v>
          </cell>
          <cell r="DK51" t="str">
            <v>0</v>
          </cell>
          <cell r="DL51" t="str">
            <v>0</v>
          </cell>
          <cell r="DN51" t="str">
            <v>0</v>
          </cell>
          <cell r="DO51" t="str">
            <v>0</v>
          </cell>
          <cell r="DP51">
            <v>0</v>
          </cell>
          <cell r="DQ51" t="str">
            <v>0</v>
          </cell>
          <cell r="DR51" t="str">
            <v>0</v>
          </cell>
          <cell r="DS51" t="str">
            <v>0</v>
          </cell>
          <cell r="DT51" t="str">
            <v>0</v>
          </cell>
          <cell r="DU51" t="str">
            <v>0</v>
          </cell>
          <cell r="DV51" t="str">
            <v>0</v>
          </cell>
          <cell r="DW51" t="str">
            <v>0</v>
          </cell>
          <cell r="DX51" t="str">
            <v>0</v>
          </cell>
          <cell r="DY51" t="str">
            <v>0</v>
          </cell>
        </row>
        <row r="52">
          <cell r="A52" t="str">
            <v>Amortization of Intangibles</v>
          </cell>
          <cell r="B52" t="str">
            <v>0</v>
          </cell>
          <cell r="C52" t="str">
            <v>0</v>
          </cell>
          <cell r="D52" t="str">
            <v>0</v>
          </cell>
          <cell r="E52" t="str">
            <v>0</v>
          </cell>
          <cell r="F52" t="str">
            <v>0</v>
          </cell>
          <cell r="G52" t="str">
            <v>0</v>
          </cell>
          <cell r="H52" t="str">
            <v>0</v>
          </cell>
          <cell r="I52" t="str">
            <v>0</v>
          </cell>
          <cell r="J52" t="str">
            <v>0</v>
          </cell>
          <cell r="K52" t="str">
            <v>0</v>
          </cell>
          <cell r="L52" t="str">
            <v>0</v>
          </cell>
          <cell r="M52" t="str">
            <v>0</v>
          </cell>
          <cell r="N52" t="str">
            <v>0</v>
          </cell>
          <cell r="O52" t="str">
            <v>0</v>
          </cell>
          <cell r="P52" t="str">
            <v>0</v>
          </cell>
          <cell r="Q52">
            <v>27850</v>
          </cell>
          <cell r="R52">
            <v>1030025.4</v>
          </cell>
          <cell r="S52">
            <v>66840</v>
          </cell>
          <cell r="T52">
            <v>286836</v>
          </cell>
          <cell r="U52">
            <v>66840</v>
          </cell>
          <cell r="W52" t="str">
            <v>0</v>
          </cell>
          <cell r="X52" t="str">
            <v>0</v>
          </cell>
          <cell r="Y52" t="str">
            <v>0</v>
          </cell>
          <cell r="Z52" t="str">
            <v>0</v>
          </cell>
          <cell r="AA52" t="str">
            <v>0</v>
          </cell>
          <cell r="AB52" t="str">
            <v>0</v>
          </cell>
          <cell r="AC52" t="str">
            <v>0</v>
          </cell>
          <cell r="AD52" t="str">
            <v>0</v>
          </cell>
          <cell r="AE52" t="str">
            <v>0</v>
          </cell>
          <cell r="AF52" t="str">
            <v>0</v>
          </cell>
          <cell r="AG52" t="str">
            <v>0</v>
          </cell>
          <cell r="AH52" t="str">
            <v>0</v>
          </cell>
          <cell r="AI52">
            <v>225655.28</v>
          </cell>
          <cell r="AJ52">
            <v>5570</v>
          </cell>
          <cell r="AK52">
            <v>23903</v>
          </cell>
          <cell r="AL52">
            <v>5570</v>
          </cell>
          <cell r="AN52" t="str">
            <v>0</v>
          </cell>
          <cell r="AO52" t="str">
            <v>0</v>
          </cell>
          <cell r="AP52" t="str">
            <v>0</v>
          </cell>
          <cell r="AQ52" t="str">
            <v>0</v>
          </cell>
          <cell r="AR52" t="str">
            <v>0</v>
          </cell>
          <cell r="AS52" t="str">
            <v>0</v>
          </cell>
          <cell r="AT52">
            <v>27850</v>
          </cell>
          <cell r="AU52">
            <v>1030025.4</v>
          </cell>
          <cell r="AV52">
            <v>66840</v>
          </cell>
          <cell r="AX52" t="str">
            <v>0</v>
          </cell>
          <cell r="AY52" t="str">
            <v>0</v>
          </cell>
          <cell r="AZ52">
            <v>66840</v>
          </cell>
          <cell r="BA52" t="str">
            <v>0</v>
          </cell>
          <cell r="BB52" t="str">
            <v>0</v>
          </cell>
          <cell r="BC52">
            <v>1030025.4</v>
          </cell>
          <cell r="BD52" t="str">
            <v>0</v>
          </cell>
          <cell r="BE52" t="str">
            <v>0</v>
          </cell>
          <cell r="BF52">
            <v>286836</v>
          </cell>
          <cell r="BG52">
            <v>66840</v>
          </cell>
          <cell r="BI52" t="str">
            <v>0</v>
          </cell>
          <cell r="BJ52" t="str">
            <v>0</v>
          </cell>
          <cell r="BK52">
            <v>22280</v>
          </cell>
          <cell r="BL52" t="str">
            <v>0</v>
          </cell>
          <cell r="BM52" t="str">
            <v>0</v>
          </cell>
          <cell r="BN52">
            <v>1015537.82</v>
          </cell>
          <cell r="BO52" t="str">
            <v>0</v>
          </cell>
          <cell r="BP52" t="str">
            <v>0</v>
          </cell>
          <cell r="BQ52">
            <v>95612</v>
          </cell>
          <cell r="BR52">
            <v>22280</v>
          </cell>
          <cell r="BS52" t="str">
            <v>0</v>
          </cell>
          <cell r="BT52" t="str">
            <v>0</v>
          </cell>
          <cell r="BU52">
            <v>22280</v>
          </cell>
          <cell r="BW52" t="str">
            <v>0</v>
          </cell>
          <cell r="BX52" t="str">
            <v>0</v>
          </cell>
          <cell r="BY52">
            <v>16710</v>
          </cell>
          <cell r="BZ52" t="str">
            <v>0</v>
          </cell>
          <cell r="CA52" t="str">
            <v>0</v>
          </cell>
          <cell r="CB52">
            <v>310505.59999999998</v>
          </cell>
          <cell r="CC52" t="str">
            <v>0</v>
          </cell>
          <cell r="CD52" t="str">
            <v>0</v>
          </cell>
          <cell r="CE52">
            <v>71709</v>
          </cell>
          <cell r="CF52">
            <v>16710</v>
          </cell>
          <cell r="CG52" t="str">
            <v>0</v>
          </cell>
          <cell r="CH52" t="str">
            <v>0</v>
          </cell>
          <cell r="CI52">
            <v>11140</v>
          </cell>
          <cell r="CK52" t="str">
            <v>0</v>
          </cell>
          <cell r="CL52" t="str">
            <v>0</v>
          </cell>
          <cell r="CM52">
            <v>16710</v>
          </cell>
          <cell r="CN52" t="str">
            <v>0</v>
          </cell>
          <cell r="CO52" t="str">
            <v>0</v>
          </cell>
          <cell r="CP52">
            <v>697459.72</v>
          </cell>
          <cell r="CQ52" t="str">
            <v>0</v>
          </cell>
          <cell r="CR52" t="str">
            <v>0</v>
          </cell>
          <cell r="CS52">
            <v>71709</v>
          </cell>
          <cell r="CT52">
            <v>16710</v>
          </cell>
          <cell r="CU52" t="str">
            <v>0</v>
          </cell>
          <cell r="CV52" t="str">
            <v>0</v>
          </cell>
          <cell r="CW52">
            <v>16710</v>
          </cell>
          <cell r="CY52" t="str">
            <v>0</v>
          </cell>
          <cell r="CZ52" t="str">
            <v>0</v>
          </cell>
          <cell r="DA52">
            <v>16710</v>
          </cell>
          <cell r="DC52" t="str">
            <v>0</v>
          </cell>
          <cell r="DD52" t="str">
            <v>0</v>
          </cell>
          <cell r="DE52">
            <v>16710</v>
          </cell>
          <cell r="DG52" t="str">
            <v>0</v>
          </cell>
          <cell r="DH52" t="str">
            <v>0</v>
          </cell>
          <cell r="DI52">
            <v>11140</v>
          </cell>
          <cell r="DJ52" t="str">
            <v>0</v>
          </cell>
          <cell r="DK52" t="str">
            <v>0</v>
          </cell>
          <cell r="DL52">
            <v>310505.59999999998</v>
          </cell>
          <cell r="DN52" t="str">
            <v>0</v>
          </cell>
          <cell r="DO52" t="str">
            <v>0</v>
          </cell>
          <cell r="DP52">
            <v>71709</v>
          </cell>
          <cell r="DQ52" t="str">
            <v>0</v>
          </cell>
          <cell r="DR52" t="str">
            <v>0</v>
          </cell>
          <cell r="DS52">
            <v>5219.33</v>
          </cell>
          <cell r="DT52" t="str">
            <v>0</v>
          </cell>
          <cell r="DU52" t="str">
            <v>0</v>
          </cell>
          <cell r="DV52">
            <v>16710</v>
          </cell>
          <cell r="DW52" t="str">
            <v>0</v>
          </cell>
          <cell r="DX52" t="str">
            <v>0</v>
          </cell>
          <cell r="DY52" t="str">
            <v>0</v>
          </cell>
        </row>
        <row r="53">
          <cell r="A53" t="str">
            <v>Interest Income</v>
          </cell>
          <cell r="B53" t="str">
            <v>0</v>
          </cell>
          <cell r="C53" t="str">
            <v>0</v>
          </cell>
          <cell r="D53" t="str">
            <v>0</v>
          </cell>
          <cell r="E53" t="str">
            <v>0</v>
          </cell>
          <cell r="F53" t="str">
            <v>0</v>
          </cell>
          <cell r="G53" t="str">
            <v>0</v>
          </cell>
          <cell r="H53" t="str">
            <v>0</v>
          </cell>
          <cell r="I53" t="str">
            <v>0</v>
          </cell>
          <cell r="J53" t="str">
            <v>0</v>
          </cell>
          <cell r="K53" t="str">
            <v>0</v>
          </cell>
          <cell r="L53" t="str">
            <v>0</v>
          </cell>
          <cell r="M53" t="str">
            <v>0</v>
          </cell>
          <cell r="N53" t="str">
            <v>0</v>
          </cell>
          <cell r="O53" t="str">
            <v>0</v>
          </cell>
          <cell r="P53" t="str">
            <v>0</v>
          </cell>
          <cell r="Q53">
            <v>-80338.240000000005</v>
          </cell>
          <cell r="R53">
            <v>-193492.49</v>
          </cell>
          <cell r="S53">
            <v>0</v>
          </cell>
          <cell r="T53">
            <v>-177369.21</v>
          </cell>
          <cell r="U53">
            <v>-50256.78</v>
          </cell>
          <cell r="W53" t="str">
            <v>0</v>
          </cell>
          <cell r="X53" t="str">
            <v>0</v>
          </cell>
          <cell r="Y53" t="str">
            <v>0</v>
          </cell>
          <cell r="Z53" t="str">
            <v>0</v>
          </cell>
          <cell r="AA53" t="str">
            <v>0</v>
          </cell>
          <cell r="AB53" t="str">
            <v>0</v>
          </cell>
          <cell r="AC53" t="str">
            <v>0</v>
          </cell>
          <cell r="AD53" t="str">
            <v>0</v>
          </cell>
          <cell r="AE53" t="str">
            <v>0</v>
          </cell>
          <cell r="AF53" t="str">
            <v>0</v>
          </cell>
          <cell r="AG53" t="str">
            <v>0</v>
          </cell>
          <cell r="AH53" t="str">
            <v>0</v>
          </cell>
          <cell r="AI53">
            <v>-16958.509999999998</v>
          </cell>
          <cell r="AJ53">
            <v>0</v>
          </cell>
          <cell r="AK53">
            <v>-69336.7</v>
          </cell>
          <cell r="AL53">
            <v>-69336.7</v>
          </cell>
          <cell r="AN53" t="str">
            <v>0</v>
          </cell>
          <cell r="AO53" t="str">
            <v>0</v>
          </cell>
          <cell r="AP53" t="str">
            <v>0</v>
          </cell>
          <cell r="AQ53" t="str">
            <v>0</v>
          </cell>
          <cell r="AR53" t="str">
            <v>0</v>
          </cell>
          <cell r="AS53" t="str">
            <v>0</v>
          </cell>
          <cell r="AT53">
            <v>-80338.240000000005</v>
          </cell>
          <cell r="AU53">
            <v>-193492.49</v>
          </cell>
          <cell r="AV53">
            <v>0</v>
          </cell>
          <cell r="AX53" t="str">
            <v>0</v>
          </cell>
          <cell r="AY53" t="str">
            <v>0</v>
          </cell>
          <cell r="AZ53">
            <v>0</v>
          </cell>
          <cell r="BA53" t="str">
            <v>0</v>
          </cell>
          <cell r="BB53" t="str">
            <v>0</v>
          </cell>
          <cell r="BC53">
            <v>-193492.49</v>
          </cell>
          <cell r="BD53" t="str">
            <v>0</v>
          </cell>
          <cell r="BE53" t="str">
            <v>0</v>
          </cell>
          <cell r="BF53">
            <v>-177369.21</v>
          </cell>
          <cell r="BG53">
            <v>-50256.78</v>
          </cell>
          <cell r="BI53" t="str">
            <v>0</v>
          </cell>
          <cell r="BJ53" t="str">
            <v>0</v>
          </cell>
          <cell r="BK53">
            <v>0</v>
          </cell>
          <cell r="BL53" t="str">
            <v>0</v>
          </cell>
          <cell r="BM53" t="str">
            <v>0</v>
          </cell>
          <cell r="BN53">
            <v>30516.2</v>
          </cell>
          <cell r="BO53" t="str">
            <v>0</v>
          </cell>
          <cell r="BP53" t="str">
            <v>0</v>
          </cell>
          <cell r="BQ53">
            <v>-65369.21</v>
          </cell>
          <cell r="BR53">
            <v>-50256.78</v>
          </cell>
          <cell r="BS53" t="str">
            <v>0</v>
          </cell>
          <cell r="BT53" t="str">
            <v>0</v>
          </cell>
          <cell r="BU53">
            <v>-66407.679999999993</v>
          </cell>
          <cell r="BW53" t="str">
            <v>0</v>
          </cell>
          <cell r="BX53" t="str">
            <v>0</v>
          </cell>
          <cell r="BY53">
            <v>0</v>
          </cell>
          <cell r="BZ53" t="str">
            <v>0</v>
          </cell>
          <cell r="CA53" t="str">
            <v>0</v>
          </cell>
          <cell r="CB53">
            <v>-46803.91</v>
          </cell>
          <cell r="CC53" t="str">
            <v>0</v>
          </cell>
          <cell r="CD53" t="str">
            <v>0</v>
          </cell>
          <cell r="CE53">
            <v>-43112.43</v>
          </cell>
          <cell r="CF53">
            <v>0</v>
          </cell>
          <cell r="CG53" t="str">
            <v>0</v>
          </cell>
          <cell r="CH53" t="str">
            <v>0</v>
          </cell>
          <cell r="CI53">
            <v>-30081.46</v>
          </cell>
          <cell r="CK53" t="str">
            <v>0</v>
          </cell>
          <cell r="CL53" t="str">
            <v>0</v>
          </cell>
          <cell r="CM53">
            <v>0</v>
          </cell>
          <cell r="CN53" t="str">
            <v>0</v>
          </cell>
          <cell r="CO53" t="str">
            <v>0</v>
          </cell>
          <cell r="CP53">
            <v>-37176.239999999998</v>
          </cell>
          <cell r="CQ53" t="str">
            <v>0</v>
          </cell>
          <cell r="CR53" t="str">
            <v>0</v>
          </cell>
          <cell r="CS53">
            <v>-50256.78</v>
          </cell>
          <cell r="CT53">
            <v>-50256.78</v>
          </cell>
          <cell r="CU53" t="str">
            <v>0</v>
          </cell>
          <cell r="CV53" t="str">
            <v>0</v>
          </cell>
          <cell r="CW53">
            <v>-50256.78</v>
          </cell>
          <cell r="CY53" t="str">
            <v>0</v>
          </cell>
          <cell r="CZ53" t="str">
            <v>0</v>
          </cell>
          <cell r="DA53">
            <v>0</v>
          </cell>
          <cell r="DC53" t="str">
            <v>0</v>
          </cell>
          <cell r="DD53" t="str">
            <v>0</v>
          </cell>
          <cell r="DE53">
            <v>-50256.78</v>
          </cell>
          <cell r="DG53" t="str">
            <v>0</v>
          </cell>
          <cell r="DH53" t="str">
            <v>0</v>
          </cell>
          <cell r="DI53">
            <v>-30081.46</v>
          </cell>
          <cell r="DJ53" t="str">
            <v>0</v>
          </cell>
          <cell r="DK53" t="str">
            <v>0</v>
          </cell>
          <cell r="DL53">
            <v>-46803.91</v>
          </cell>
          <cell r="DN53" t="str">
            <v>0</v>
          </cell>
          <cell r="DO53" t="str">
            <v>0</v>
          </cell>
          <cell r="DP53">
            <v>-42000</v>
          </cell>
          <cell r="DQ53" t="str">
            <v>0</v>
          </cell>
          <cell r="DR53" t="str">
            <v>0</v>
          </cell>
          <cell r="DS53">
            <v>-66652.58</v>
          </cell>
          <cell r="DT53" t="str">
            <v>0</v>
          </cell>
          <cell r="DU53" t="str">
            <v>0</v>
          </cell>
          <cell r="DV53">
            <v>0</v>
          </cell>
          <cell r="DW53" t="str">
            <v>0</v>
          </cell>
          <cell r="DX53" t="str">
            <v>0</v>
          </cell>
          <cell r="DY53" t="str">
            <v>0</v>
          </cell>
        </row>
        <row r="54">
          <cell r="A54" t="str">
            <v>Interest Expense</v>
          </cell>
          <cell r="B54" t="str">
            <v>0</v>
          </cell>
          <cell r="C54" t="str">
            <v>0</v>
          </cell>
          <cell r="D54" t="str">
            <v>0</v>
          </cell>
          <cell r="E54" t="str">
            <v>0</v>
          </cell>
          <cell r="F54" t="str">
            <v>0</v>
          </cell>
          <cell r="G54" t="str">
            <v>0</v>
          </cell>
          <cell r="H54" t="str">
            <v>0</v>
          </cell>
          <cell r="I54" t="str">
            <v>0</v>
          </cell>
          <cell r="J54" t="str">
            <v>0</v>
          </cell>
          <cell r="K54" t="str">
            <v>0</v>
          </cell>
          <cell r="L54" t="str">
            <v>0</v>
          </cell>
          <cell r="M54" t="str">
            <v>0</v>
          </cell>
          <cell r="N54" t="str">
            <v>0</v>
          </cell>
          <cell r="O54" t="str">
            <v>0</v>
          </cell>
          <cell r="P54" t="str">
            <v>0</v>
          </cell>
          <cell r="Q54">
            <v>8087223.6099999985</v>
          </cell>
          <cell r="R54">
            <v>25532446.150000002</v>
          </cell>
          <cell r="S54">
            <v>23561986</v>
          </cell>
          <cell r="T54">
            <v>23806080.359999999</v>
          </cell>
          <cell r="U54">
            <v>23272458.040000007</v>
          </cell>
          <cell r="W54" t="str">
            <v>0</v>
          </cell>
          <cell r="X54" t="str">
            <v>0</v>
          </cell>
          <cell r="Y54" t="str">
            <v>0</v>
          </cell>
          <cell r="Z54" t="str">
            <v>0</v>
          </cell>
          <cell r="AA54" t="str">
            <v>0</v>
          </cell>
          <cell r="AB54" t="str">
            <v>0</v>
          </cell>
          <cell r="AC54" t="str">
            <v>0</v>
          </cell>
          <cell r="AD54" t="str">
            <v>0</v>
          </cell>
          <cell r="AE54" t="str">
            <v>0</v>
          </cell>
          <cell r="AF54" t="str">
            <v>0</v>
          </cell>
          <cell r="AG54" t="str">
            <v>0</v>
          </cell>
          <cell r="AH54" t="str">
            <v>0</v>
          </cell>
          <cell r="AI54">
            <v>2548285.89</v>
          </cell>
          <cell r="AJ54">
            <v>2222159</v>
          </cell>
          <cell r="AK54">
            <v>2295999.86</v>
          </cell>
          <cell r="AL54">
            <v>2090614.07</v>
          </cell>
          <cell r="AN54" t="str">
            <v>0</v>
          </cell>
          <cell r="AO54" t="str">
            <v>0</v>
          </cell>
          <cell r="AP54" t="str">
            <v>0</v>
          </cell>
          <cell r="AQ54" t="str">
            <v>0</v>
          </cell>
          <cell r="AR54" t="str">
            <v>0</v>
          </cell>
          <cell r="AS54" t="str">
            <v>0</v>
          </cell>
          <cell r="AT54">
            <v>8087223.6099999985</v>
          </cell>
          <cell r="AU54">
            <v>25532446.150000002</v>
          </cell>
          <cell r="AV54">
            <v>23561986</v>
          </cell>
          <cell r="AX54" t="str">
            <v>0</v>
          </cell>
          <cell r="AY54" t="str">
            <v>0</v>
          </cell>
          <cell r="AZ54">
            <v>23561986</v>
          </cell>
          <cell r="BA54" t="str">
            <v>0</v>
          </cell>
          <cell r="BB54" t="str">
            <v>0</v>
          </cell>
          <cell r="BC54">
            <v>25532446.150000002</v>
          </cell>
          <cell r="BD54" t="str">
            <v>0</v>
          </cell>
          <cell r="BE54" t="str">
            <v>0</v>
          </cell>
          <cell r="BF54">
            <v>23806080.359999999</v>
          </cell>
          <cell r="BG54">
            <v>23189658.040000007</v>
          </cell>
          <cell r="BI54" t="str">
            <v>0</v>
          </cell>
          <cell r="BJ54" t="str">
            <v>0</v>
          </cell>
          <cell r="BK54">
            <v>8079891</v>
          </cell>
          <cell r="BL54" t="str">
            <v>0</v>
          </cell>
          <cell r="BM54" t="str">
            <v>0</v>
          </cell>
          <cell r="BN54">
            <v>9359041.9800000004</v>
          </cell>
          <cell r="BO54" t="str">
            <v>0</v>
          </cell>
          <cell r="BP54" t="str">
            <v>0</v>
          </cell>
          <cell r="BQ54">
            <v>8460118.3599999994</v>
          </cell>
          <cell r="BR54">
            <v>7900763.040000001</v>
          </cell>
          <cell r="BS54" t="str">
            <v>0</v>
          </cell>
          <cell r="BT54" t="str">
            <v>0</v>
          </cell>
          <cell r="BU54">
            <v>7956449.8899999987</v>
          </cell>
          <cell r="BW54" t="str">
            <v>0</v>
          </cell>
          <cell r="BX54" t="str">
            <v>0</v>
          </cell>
          <cell r="BY54">
            <v>6364663</v>
          </cell>
          <cell r="BZ54" t="str">
            <v>0</v>
          </cell>
          <cell r="CA54" t="str">
            <v>0</v>
          </cell>
          <cell r="CB54">
            <v>6464317.4500000002</v>
          </cell>
          <cell r="CC54" t="str">
            <v>0</v>
          </cell>
          <cell r="CD54" t="str">
            <v>0</v>
          </cell>
          <cell r="CE54">
            <v>6257991.0799999991</v>
          </cell>
          <cell r="CF54">
            <v>6323263</v>
          </cell>
          <cell r="CG54" t="str">
            <v>0</v>
          </cell>
          <cell r="CH54" t="str">
            <v>0</v>
          </cell>
          <cell r="CI54">
            <v>2297899.33</v>
          </cell>
          <cell r="CK54" t="str">
            <v>0</v>
          </cell>
          <cell r="CL54" t="str">
            <v>0</v>
          </cell>
          <cell r="CM54">
            <v>5838447</v>
          </cell>
          <cell r="CN54" t="str">
            <v>0</v>
          </cell>
          <cell r="CO54" t="str">
            <v>0</v>
          </cell>
          <cell r="CP54">
            <v>6805141.3400000017</v>
          </cell>
          <cell r="CQ54" t="str">
            <v>0</v>
          </cell>
          <cell r="CR54" t="str">
            <v>0</v>
          </cell>
          <cell r="CS54">
            <v>6290864.2800000012</v>
          </cell>
          <cell r="CT54">
            <v>5673119.040000001</v>
          </cell>
          <cell r="CU54" t="str">
            <v>0</v>
          </cell>
          <cell r="CV54" t="str">
            <v>0</v>
          </cell>
          <cell r="CW54">
            <v>5789324.2800000012</v>
          </cell>
          <cell r="CY54" t="str">
            <v>0</v>
          </cell>
          <cell r="CZ54" t="str">
            <v>0</v>
          </cell>
          <cell r="DA54">
            <v>6364663</v>
          </cell>
          <cell r="DC54" t="str">
            <v>0</v>
          </cell>
          <cell r="DD54" t="str">
            <v>0</v>
          </cell>
          <cell r="DE54">
            <v>5789324.2800000012</v>
          </cell>
          <cell r="DG54" t="str">
            <v>0</v>
          </cell>
          <cell r="DH54" t="str">
            <v>0</v>
          </cell>
          <cell r="DI54">
            <v>2297899.33</v>
          </cell>
          <cell r="DJ54" t="str">
            <v>0</v>
          </cell>
          <cell r="DK54" t="str">
            <v>0</v>
          </cell>
          <cell r="DL54">
            <v>6464317.4500000002</v>
          </cell>
          <cell r="DN54" t="str">
            <v>0</v>
          </cell>
          <cell r="DO54" t="str">
            <v>0</v>
          </cell>
          <cell r="DP54">
            <v>5808345</v>
          </cell>
          <cell r="DQ54" t="str">
            <v>0</v>
          </cell>
          <cell r="DR54" t="str">
            <v>0</v>
          </cell>
          <cell r="DS54">
            <v>6292241.3000000026</v>
          </cell>
          <cell r="DT54" t="str">
            <v>0</v>
          </cell>
          <cell r="DU54" t="str">
            <v>0</v>
          </cell>
          <cell r="DV54">
            <v>5860068</v>
          </cell>
          <cell r="DW54" t="str">
            <v>0</v>
          </cell>
          <cell r="DX54" t="str">
            <v>0</v>
          </cell>
          <cell r="DY54" t="str">
            <v>0</v>
          </cell>
        </row>
        <row r="55">
          <cell r="A55" t="str">
            <v>Other Deductions (Net)</v>
          </cell>
          <cell r="B55" t="str">
            <v>0</v>
          </cell>
          <cell r="C55" t="str">
            <v>0</v>
          </cell>
          <cell r="D55" t="str">
            <v>0</v>
          </cell>
          <cell r="E55" t="str">
            <v>0</v>
          </cell>
          <cell r="F55" t="str">
            <v>0</v>
          </cell>
          <cell r="G55" t="str">
            <v>0</v>
          </cell>
          <cell r="H55" t="str">
            <v>0</v>
          </cell>
          <cell r="I55" t="str">
            <v>0</v>
          </cell>
          <cell r="J55" t="str">
            <v>0</v>
          </cell>
          <cell r="K55" t="str">
            <v>0</v>
          </cell>
          <cell r="L55" t="str">
            <v>0</v>
          </cell>
          <cell r="M55" t="str">
            <v>0</v>
          </cell>
          <cell r="N55" t="str">
            <v>0</v>
          </cell>
          <cell r="O55" t="str">
            <v>0</v>
          </cell>
          <cell r="P55" t="str">
            <v>0</v>
          </cell>
          <cell r="Q55">
            <v>1318896.08</v>
          </cell>
          <cell r="R55">
            <v>2048823.11</v>
          </cell>
          <cell r="S55">
            <v>2613600</v>
          </cell>
          <cell r="T55">
            <v>3592435.5871600001</v>
          </cell>
          <cell r="U55">
            <v>2886350.8</v>
          </cell>
          <cell r="W55" t="str">
            <v>0</v>
          </cell>
          <cell r="X55" t="str">
            <v>0</v>
          </cell>
          <cell r="Y55" t="str">
            <v>0</v>
          </cell>
          <cell r="Z55" t="str">
            <v>0</v>
          </cell>
          <cell r="AA55" t="str">
            <v>0</v>
          </cell>
          <cell r="AB55" t="str">
            <v>0</v>
          </cell>
          <cell r="AC55" t="str">
            <v>0</v>
          </cell>
          <cell r="AD55" t="str">
            <v>0</v>
          </cell>
          <cell r="AE55" t="str">
            <v>0</v>
          </cell>
          <cell r="AF55" t="str">
            <v>0</v>
          </cell>
          <cell r="AG55" t="str">
            <v>0</v>
          </cell>
          <cell r="AH55" t="str">
            <v>0</v>
          </cell>
          <cell r="AI55">
            <v>34002</v>
          </cell>
          <cell r="AJ55">
            <v>217800</v>
          </cell>
          <cell r="AK55">
            <v>290758</v>
          </cell>
          <cell r="AL55">
            <v>290758</v>
          </cell>
          <cell r="AN55" t="str">
            <v>0</v>
          </cell>
          <cell r="AO55" t="str">
            <v>0</v>
          </cell>
          <cell r="AP55" t="str">
            <v>0</v>
          </cell>
          <cell r="AQ55" t="str">
            <v>0</v>
          </cell>
          <cell r="AR55" t="str">
            <v>0</v>
          </cell>
          <cell r="AS55" t="str">
            <v>0</v>
          </cell>
          <cell r="AT55">
            <v>1318896.08</v>
          </cell>
          <cell r="AU55">
            <v>2048823.11</v>
          </cell>
          <cell r="AV55">
            <v>2613600</v>
          </cell>
          <cell r="AX55" t="str">
            <v>0</v>
          </cell>
          <cell r="AY55" t="str">
            <v>0</v>
          </cell>
          <cell r="AZ55">
            <v>2613600</v>
          </cell>
          <cell r="BA55" t="str">
            <v>0</v>
          </cell>
          <cell r="BB55" t="str">
            <v>0</v>
          </cell>
          <cell r="BC55">
            <v>2048823.11</v>
          </cell>
          <cell r="BD55" t="str">
            <v>0</v>
          </cell>
          <cell r="BE55" t="str">
            <v>0</v>
          </cell>
          <cell r="BF55">
            <v>3592435.5871600001</v>
          </cell>
          <cell r="BG55">
            <v>2886350.8</v>
          </cell>
          <cell r="BI55" t="str">
            <v>0</v>
          </cell>
          <cell r="BJ55" t="str">
            <v>0</v>
          </cell>
          <cell r="BK55">
            <v>871200</v>
          </cell>
          <cell r="BL55" t="str">
            <v>0</v>
          </cell>
          <cell r="BM55" t="str">
            <v>0</v>
          </cell>
          <cell r="BN55">
            <v>483852</v>
          </cell>
          <cell r="BO55" t="str">
            <v>0</v>
          </cell>
          <cell r="BP55" t="str">
            <v>0</v>
          </cell>
          <cell r="BQ55">
            <v>1101096.08</v>
          </cell>
          <cell r="BR55">
            <v>1143950.8</v>
          </cell>
          <cell r="BS55" t="str">
            <v>0</v>
          </cell>
          <cell r="BT55" t="str">
            <v>0</v>
          </cell>
          <cell r="BU55">
            <v>1101096.08</v>
          </cell>
          <cell r="BW55" t="str">
            <v>0</v>
          </cell>
          <cell r="BX55" t="str">
            <v>0</v>
          </cell>
          <cell r="BY55">
            <v>653400</v>
          </cell>
          <cell r="BZ55" t="str">
            <v>0</v>
          </cell>
          <cell r="CA55" t="str">
            <v>0</v>
          </cell>
          <cell r="CB55">
            <v>449850</v>
          </cell>
          <cell r="CC55" t="str">
            <v>0</v>
          </cell>
          <cell r="CD55" t="str">
            <v>0</v>
          </cell>
          <cell r="CE55">
            <v>787557.71821600001</v>
          </cell>
          <cell r="CF55">
            <v>653400</v>
          </cell>
          <cell r="CG55" t="str">
            <v>0</v>
          </cell>
          <cell r="CH55" t="str">
            <v>0</v>
          </cell>
          <cell r="CI55">
            <v>441749.66</v>
          </cell>
          <cell r="CK55" t="str">
            <v>0</v>
          </cell>
          <cell r="CL55" t="str">
            <v>0</v>
          </cell>
          <cell r="CM55">
            <v>653400</v>
          </cell>
          <cell r="CN55" t="str">
            <v>0</v>
          </cell>
          <cell r="CO55" t="str">
            <v>0</v>
          </cell>
          <cell r="CP55">
            <v>334002</v>
          </cell>
          <cell r="CQ55" t="str">
            <v>0</v>
          </cell>
          <cell r="CR55" t="str">
            <v>0</v>
          </cell>
          <cell r="CS55">
            <v>877146.42</v>
          </cell>
          <cell r="CT55">
            <v>926150.8</v>
          </cell>
          <cell r="CU55" t="str">
            <v>0</v>
          </cell>
          <cell r="CV55" t="str">
            <v>0</v>
          </cell>
          <cell r="CW55">
            <v>877146.42</v>
          </cell>
          <cell r="CY55" t="str">
            <v>0</v>
          </cell>
          <cell r="CZ55" t="str">
            <v>0</v>
          </cell>
          <cell r="DA55">
            <v>653400</v>
          </cell>
          <cell r="DC55" t="str">
            <v>0</v>
          </cell>
          <cell r="DD55" t="str">
            <v>0</v>
          </cell>
          <cell r="DE55">
            <v>877146.42</v>
          </cell>
          <cell r="DG55" t="str">
            <v>0</v>
          </cell>
          <cell r="DH55" t="str">
            <v>0</v>
          </cell>
          <cell r="DI55">
            <v>441749.66</v>
          </cell>
          <cell r="DJ55" t="str">
            <v>0</v>
          </cell>
          <cell r="DK55" t="str">
            <v>0</v>
          </cell>
          <cell r="DL55">
            <v>449850</v>
          </cell>
          <cell r="DN55" t="str">
            <v>0</v>
          </cell>
          <cell r="DO55" t="str">
            <v>0</v>
          </cell>
          <cell r="DP55">
            <v>896348.92471199995</v>
          </cell>
          <cell r="DQ55" t="str">
            <v>0</v>
          </cell>
          <cell r="DR55" t="str">
            <v>0</v>
          </cell>
          <cell r="DS55">
            <v>487489.93999999948</v>
          </cell>
          <cell r="DT55" t="str">
            <v>0</v>
          </cell>
          <cell r="DU55" t="str">
            <v>0</v>
          </cell>
          <cell r="DV55">
            <v>653400</v>
          </cell>
          <cell r="DW55" t="str">
            <v>0</v>
          </cell>
          <cell r="DX55" t="str">
            <v>0</v>
          </cell>
          <cell r="DY55" t="str">
            <v>0</v>
          </cell>
        </row>
        <row r="56">
          <cell r="A56" t="str">
            <v>Earnings of Subs</v>
          </cell>
          <cell r="B56" t="str">
            <v>0</v>
          </cell>
          <cell r="C56" t="str">
            <v>0</v>
          </cell>
          <cell r="D56" t="str">
            <v>0</v>
          </cell>
          <cell r="E56" t="str">
            <v>0</v>
          </cell>
          <cell r="F56" t="str">
            <v>0</v>
          </cell>
          <cell r="G56" t="str">
            <v>0</v>
          </cell>
          <cell r="H56" t="str">
            <v>0</v>
          </cell>
          <cell r="I56" t="str">
            <v>0</v>
          </cell>
          <cell r="J56" t="str">
            <v>0</v>
          </cell>
          <cell r="K56" t="str">
            <v>0</v>
          </cell>
          <cell r="L56" t="str">
            <v>0</v>
          </cell>
          <cell r="M56" t="str">
            <v>0</v>
          </cell>
          <cell r="N56" t="str">
            <v>0</v>
          </cell>
          <cell r="O56" t="str">
            <v>0</v>
          </cell>
          <cell r="P56" t="str">
            <v>0</v>
          </cell>
          <cell r="Q56" t="str">
            <v>0</v>
          </cell>
          <cell r="R56" t="str">
            <v>0</v>
          </cell>
          <cell r="S56" t="str">
            <v>0</v>
          </cell>
          <cell r="T56" t="str">
            <v>0</v>
          </cell>
          <cell r="U56" t="str">
            <v>0</v>
          </cell>
          <cell r="W56" t="str">
            <v>0</v>
          </cell>
          <cell r="X56" t="str">
            <v>0</v>
          </cell>
          <cell r="Y56" t="str">
            <v>0</v>
          </cell>
          <cell r="Z56" t="str">
            <v>0</v>
          </cell>
          <cell r="AA56" t="str">
            <v>0</v>
          </cell>
          <cell r="AB56" t="str">
            <v>0</v>
          </cell>
          <cell r="AC56" t="str">
            <v>0</v>
          </cell>
          <cell r="AD56" t="str">
            <v>0</v>
          </cell>
          <cell r="AE56" t="str">
            <v>0</v>
          </cell>
          <cell r="AF56" t="str">
            <v>0</v>
          </cell>
          <cell r="AG56" t="str">
            <v>0</v>
          </cell>
          <cell r="AH56" t="str">
            <v>0</v>
          </cell>
          <cell r="AI56" t="str">
            <v>0</v>
          </cell>
          <cell r="AJ56" t="str">
            <v>0</v>
          </cell>
          <cell r="AK56" t="str">
            <v>0</v>
          </cell>
          <cell r="AL56" t="str">
            <v>0</v>
          </cell>
          <cell r="AN56" t="str">
            <v>0</v>
          </cell>
          <cell r="AO56" t="str">
            <v>0</v>
          </cell>
          <cell r="AP56" t="str">
            <v>0</v>
          </cell>
          <cell r="AQ56" t="str">
            <v>0</v>
          </cell>
          <cell r="AR56" t="str">
            <v>0</v>
          </cell>
          <cell r="AS56" t="str">
            <v>0</v>
          </cell>
          <cell r="AT56" t="str">
            <v>0</v>
          </cell>
          <cell r="AU56" t="str">
            <v>0</v>
          </cell>
          <cell r="AV56" t="str">
            <v>0</v>
          </cell>
          <cell r="AX56" t="str">
            <v>0</v>
          </cell>
          <cell r="AY56" t="str">
            <v>0</v>
          </cell>
          <cell r="AZ56" t="str">
            <v>0</v>
          </cell>
          <cell r="BA56" t="str">
            <v>0</v>
          </cell>
          <cell r="BB56" t="str">
            <v>0</v>
          </cell>
          <cell r="BC56" t="str">
            <v>0</v>
          </cell>
          <cell r="BD56" t="str">
            <v>0</v>
          </cell>
          <cell r="BE56" t="str">
            <v>0</v>
          </cell>
          <cell r="BF56" t="str">
            <v>0</v>
          </cell>
          <cell r="BG56" t="str">
            <v>0</v>
          </cell>
          <cell r="BI56" t="str">
            <v>0</v>
          </cell>
          <cell r="BJ56" t="str">
            <v>0</v>
          </cell>
          <cell r="BK56" t="str">
            <v>0</v>
          </cell>
          <cell r="BL56" t="str">
            <v>0</v>
          </cell>
          <cell r="BM56" t="str">
            <v>0</v>
          </cell>
          <cell r="BN56" t="str">
            <v>0</v>
          </cell>
          <cell r="BO56" t="str">
            <v>0</v>
          </cell>
          <cell r="BP56" t="str">
            <v>0</v>
          </cell>
          <cell r="BQ56" t="str">
            <v>0</v>
          </cell>
          <cell r="BR56" t="str">
            <v>0</v>
          </cell>
          <cell r="BS56" t="str">
            <v>0</v>
          </cell>
          <cell r="BT56" t="str">
            <v>0</v>
          </cell>
          <cell r="BU56" t="str">
            <v>0</v>
          </cell>
          <cell r="BW56" t="str">
            <v>0</v>
          </cell>
          <cell r="BX56" t="str">
            <v>0</v>
          </cell>
          <cell r="BY56" t="str">
            <v>0</v>
          </cell>
          <cell r="BZ56" t="str">
            <v>0</v>
          </cell>
          <cell r="CA56" t="str">
            <v>0</v>
          </cell>
          <cell r="CB56" t="str">
            <v>0</v>
          </cell>
          <cell r="CC56" t="str">
            <v>0</v>
          </cell>
          <cell r="CD56" t="str">
            <v>0</v>
          </cell>
          <cell r="CE56" t="str">
            <v>0</v>
          </cell>
          <cell r="CF56" t="str">
            <v>0</v>
          </cell>
          <cell r="CG56" t="str">
            <v>0</v>
          </cell>
          <cell r="CH56" t="str">
            <v>0</v>
          </cell>
          <cell r="CI56" t="str">
            <v>0</v>
          </cell>
          <cell r="CK56" t="str">
            <v>0</v>
          </cell>
          <cell r="CL56" t="str">
            <v>0</v>
          </cell>
          <cell r="CM56" t="str">
            <v>0</v>
          </cell>
          <cell r="CN56" t="str">
            <v>0</v>
          </cell>
          <cell r="CO56" t="str">
            <v>0</v>
          </cell>
          <cell r="CP56" t="str">
            <v>0</v>
          </cell>
          <cell r="CQ56" t="str">
            <v>0</v>
          </cell>
          <cell r="CR56" t="str">
            <v>0</v>
          </cell>
          <cell r="CS56" t="str">
            <v>0</v>
          </cell>
          <cell r="CT56" t="str">
            <v>0</v>
          </cell>
          <cell r="CU56" t="str">
            <v>0</v>
          </cell>
          <cell r="CV56" t="str">
            <v>0</v>
          </cell>
          <cell r="CW56" t="str">
            <v>0</v>
          </cell>
          <cell r="CY56" t="str">
            <v>0</v>
          </cell>
          <cell r="CZ56" t="str">
            <v>0</v>
          </cell>
          <cell r="DA56" t="str">
            <v>0</v>
          </cell>
          <cell r="DC56" t="str">
            <v>0</v>
          </cell>
          <cell r="DD56" t="str">
            <v>0</v>
          </cell>
          <cell r="DE56" t="str">
            <v>0</v>
          </cell>
          <cell r="DG56" t="str">
            <v>0</v>
          </cell>
          <cell r="DH56" t="str">
            <v>0</v>
          </cell>
          <cell r="DI56" t="str">
            <v>0</v>
          </cell>
          <cell r="DJ56" t="str">
            <v>0</v>
          </cell>
          <cell r="DK56" t="str">
            <v>0</v>
          </cell>
          <cell r="DL56" t="str">
            <v>0</v>
          </cell>
          <cell r="DN56" t="str">
            <v>0</v>
          </cell>
          <cell r="DO56" t="str">
            <v>0</v>
          </cell>
          <cell r="DP56" t="str">
            <v>0</v>
          </cell>
          <cell r="DQ56" t="str">
            <v>0</v>
          </cell>
          <cell r="DR56" t="str">
            <v>0</v>
          </cell>
          <cell r="DS56" t="str">
            <v>0</v>
          </cell>
          <cell r="DT56" t="str">
            <v>0</v>
          </cell>
          <cell r="DU56" t="str">
            <v>0</v>
          </cell>
          <cell r="DV56" t="str">
            <v>0</v>
          </cell>
          <cell r="DW56" t="str">
            <v>0</v>
          </cell>
          <cell r="DX56" t="str">
            <v>0</v>
          </cell>
          <cell r="DY56" t="str">
            <v>0</v>
          </cell>
        </row>
        <row r="57">
          <cell r="A57" t="str">
            <v>Net Income (Loss) Before Taxes</v>
          </cell>
          <cell r="B57">
            <v>78738159.449999958</v>
          </cell>
          <cell r="C57">
            <v>173137724.35000008</v>
          </cell>
          <cell r="D57">
            <v>185603415.87</v>
          </cell>
          <cell r="E57">
            <v>149702614.16597614</v>
          </cell>
          <cell r="F57">
            <v>112444043.01287773</v>
          </cell>
          <cell r="G57">
            <v>229428664.24999997</v>
          </cell>
          <cell r="H57">
            <v>513097204.34999985</v>
          </cell>
          <cell r="I57">
            <v>558602886.96000004</v>
          </cell>
          <cell r="J57">
            <v>561272483.31737089</v>
          </cell>
          <cell r="K57">
            <v>521368331.39138871</v>
          </cell>
          <cell r="L57">
            <v>342940819.72999996</v>
          </cell>
          <cell r="M57">
            <v>760635428.82000017</v>
          </cell>
          <cell r="N57">
            <v>834106936</v>
          </cell>
          <cell r="O57">
            <v>873972739.34144032</v>
          </cell>
          <cell r="P57">
            <v>783240163.8588562</v>
          </cell>
          <cell r="Q57">
            <v>8721944.7199999988</v>
          </cell>
          <cell r="R57">
            <v>36890881.040000007</v>
          </cell>
          <cell r="S57">
            <v>23504052.920000002</v>
          </cell>
          <cell r="T57">
            <v>25187377.34716</v>
          </cell>
          <cell r="U57">
            <v>24055268.590000007</v>
          </cell>
          <cell r="W57">
            <v>14393024.779999997</v>
          </cell>
          <cell r="X57">
            <v>16011172.499999998</v>
          </cell>
          <cell r="Y57">
            <v>16417419.879999999</v>
          </cell>
          <cell r="Z57">
            <v>13966686.589999994</v>
          </cell>
          <cell r="AA57">
            <v>54009939.859999985</v>
          </cell>
          <cell r="AB57">
            <v>49826469.329999998</v>
          </cell>
          <cell r="AC57">
            <v>53105065.210000008</v>
          </cell>
          <cell r="AD57">
            <v>51276865.540000007</v>
          </cell>
          <cell r="AE57">
            <v>76942183.449999988</v>
          </cell>
          <cell r="AF57">
            <v>75177083</v>
          </cell>
          <cell r="AG57">
            <v>81424135.219999999</v>
          </cell>
          <cell r="AH57">
            <v>75212494.439999998</v>
          </cell>
          <cell r="AI57">
            <v>2507310.14</v>
          </cell>
          <cell r="AJ57">
            <v>2220079.79</v>
          </cell>
          <cell r="AK57">
            <v>2408758.62</v>
          </cell>
          <cell r="AL57">
            <v>2164368.83</v>
          </cell>
          <cell r="AN57">
            <v>78738159.449999958</v>
          </cell>
          <cell r="AO57">
            <v>173137724.35000008</v>
          </cell>
          <cell r="AP57">
            <v>185603415.87</v>
          </cell>
          <cell r="AQ57">
            <v>229428664.24999997</v>
          </cell>
          <cell r="AR57">
            <v>513097204.34999985</v>
          </cell>
          <cell r="AS57">
            <v>558602886.96000004</v>
          </cell>
          <cell r="AT57">
            <v>8721944.7199999988</v>
          </cell>
          <cell r="AU57">
            <v>36890881.040000007</v>
          </cell>
          <cell r="AV57">
            <v>23504052.920000002</v>
          </cell>
          <cell r="AX57">
            <v>185603415.87</v>
          </cell>
          <cell r="AY57">
            <v>558602886.96000004</v>
          </cell>
          <cell r="AZ57">
            <v>23504052.920000002</v>
          </cell>
          <cell r="BA57">
            <v>173137724.35000008</v>
          </cell>
          <cell r="BB57">
            <v>513097204.34999996</v>
          </cell>
          <cell r="BC57">
            <v>36890881.040000007</v>
          </cell>
          <cell r="BD57">
            <v>149702614.16597614</v>
          </cell>
          <cell r="BE57">
            <v>561272483.31737089</v>
          </cell>
          <cell r="BF57">
            <v>25187377.34716</v>
          </cell>
          <cell r="BG57">
            <v>25480683.590000007</v>
          </cell>
          <cell r="BI57">
            <v>62637451.769999996</v>
          </cell>
          <cell r="BJ57">
            <v>185367487.31999999</v>
          </cell>
          <cell r="BK57">
            <v>8062574.2800000003</v>
          </cell>
          <cell r="BL57">
            <v>57000282.879999958</v>
          </cell>
          <cell r="BM57">
            <v>185241511.99000013</v>
          </cell>
          <cell r="BN57">
            <v>10858124.830000002</v>
          </cell>
          <cell r="BO57">
            <v>66345977.730000079</v>
          </cell>
          <cell r="BP57">
            <v>189733345.82000008</v>
          </cell>
          <cell r="BQ57">
            <v>8716660.1999999974</v>
          </cell>
          <cell r="BR57">
            <v>8463273.9500000011</v>
          </cell>
          <cell r="BS57">
            <v>62031184.730000064</v>
          </cell>
          <cell r="BT57">
            <v>187563771.34000003</v>
          </cell>
          <cell r="BU57">
            <v>8129407.7299999986</v>
          </cell>
          <cell r="BW57">
            <v>46228660.050000004</v>
          </cell>
          <cell r="BX57">
            <v>136496818.99000001</v>
          </cell>
          <cell r="BY57">
            <v>6349425.4900000002</v>
          </cell>
          <cell r="BZ57">
            <v>42651744.920000009</v>
          </cell>
          <cell r="CA57">
            <v>119231777.09000009</v>
          </cell>
          <cell r="CB57">
            <v>11707605.809999999</v>
          </cell>
          <cell r="CC57">
            <v>36705286.915724836</v>
          </cell>
          <cell r="CD57">
            <v>141617665.57461149</v>
          </cell>
          <cell r="CE57">
            <v>7215962.2482159995</v>
          </cell>
          <cell r="CF57">
            <v>6408764.4900000002</v>
          </cell>
          <cell r="CG57">
            <v>32258374.650000002</v>
          </cell>
          <cell r="CH57">
            <v>95968267.38000001</v>
          </cell>
          <cell r="CI57">
            <v>3503364.05</v>
          </cell>
          <cell r="CK57">
            <v>46859298.510000005</v>
          </cell>
          <cell r="CL57">
            <v>135582070.99000001</v>
          </cell>
          <cell r="CM57">
            <v>5826209.4500000002</v>
          </cell>
          <cell r="CN57">
            <v>41901694.360000014</v>
          </cell>
          <cell r="CO57">
            <v>136211434.44999993</v>
          </cell>
          <cell r="CP57">
            <v>8429880.7800000012</v>
          </cell>
          <cell r="CQ57">
            <v>49845373.800000004</v>
          </cell>
          <cell r="CR57">
            <v>135363906.45000005</v>
          </cell>
          <cell r="CS57">
            <v>5775493.6700000009</v>
          </cell>
          <cell r="CT57">
            <v>6205701.120000002</v>
          </cell>
          <cell r="CU57">
            <v>46479784.79999999</v>
          </cell>
          <cell r="CV57">
            <v>133461555.43000001</v>
          </cell>
          <cell r="CW57">
            <v>5218580.67</v>
          </cell>
          <cell r="CY57">
            <v>46228660.050000004</v>
          </cell>
          <cell r="CZ57">
            <v>136496818.99000001</v>
          </cell>
          <cell r="DA57">
            <v>6349425.4900000002</v>
          </cell>
          <cell r="DC57">
            <v>46479784.79999999</v>
          </cell>
          <cell r="DD57">
            <v>133461555.43000001</v>
          </cell>
          <cell r="DE57">
            <v>5218580.67</v>
          </cell>
          <cell r="DG57">
            <v>32258374.650000002</v>
          </cell>
          <cell r="DH57">
            <v>95968267.38000001</v>
          </cell>
          <cell r="DI57">
            <v>3503364.05</v>
          </cell>
          <cell r="DJ57">
            <v>42651744.920000009</v>
          </cell>
          <cell r="DK57">
            <v>119231777.09000009</v>
          </cell>
          <cell r="DL57">
            <v>11707605.809999999</v>
          </cell>
          <cell r="DN57">
            <v>32067646.370125685</v>
          </cell>
          <cell r="DO57">
            <v>151224725.05190173</v>
          </cell>
          <cell r="DP57">
            <v>6210180.4147120006</v>
          </cell>
          <cell r="DQ57">
            <v>44401901.26000002</v>
          </cell>
          <cell r="DR57">
            <v>137561630.65000004</v>
          </cell>
          <cell r="DS57">
            <v>7465532.5100000016</v>
          </cell>
          <cell r="DT57">
            <v>47002342.910000011</v>
          </cell>
          <cell r="DU57">
            <v>154253066.99000001</v>
          </cell>
          <cell r="DV57">
            <v>5844830.4900000002</v>
          </cell>
          <cell r="DW57" t="str">
            <v>0</v>
          </cell>
          <cell r="DX57" t="str">
            <v>0</v>
          </cell>
          <cell r="DY57" t="str">
            <v>0</v>
          </cell>
        </row>
        <row r="58">
          <cell r="A58" t="str">
            <v>Income Taxes</v>
          </cell>
          <cell r="B58" t="str">
            <v>0</v>
          </cell>
          <cell r="C58" t="str">
            <v>0</v>
          </cell>
          <cell r="D58" t="str">
            <v>0</v>
          </cell>
          <cell r="E58" t="str">
            <v>0</v>
          </cell>
          <cell r="F58" t="str">
            <v>0</v>
          </cell>
          <cell r="G58" t="str">
            <v>0</v>
          </cell>
          <cell r="H58" t="str">
            <v>0</v>
          </cell>
          <cell r="I58" t="str">
            <v>0</v>
          </cell>
          <cell r="J58" t="str">
            <v>0</v>
          </cell>
          <cell r="K58" t="str">
            <v>0</v>
          </cell>
          <cell r="L58" t="str">
            <v>0</v>
          </cell>
          <cell r="M58" t="str">
            <v>0</v>
          </cell>
          <cell r="N58" t="str">
            <v>0</v>
          </cell>
          <cell r="O58" t="str">
            <v>0</v>
          </cell>
          <cell r="P58" t="str">
            <v>0</v>
          </cell>
          <cell r="Q58">
            <v>7392535.8899999997</v>
          </cell>
          <cell r="R58">
            <v>13128000.319999998</v>
          </cell>
          <cell r="S58">
            <v>15421985</v>
          </cell>
          <cell r="T58">
            <v>14299912.619999999</v>
          </cell>
          <cell r="U58">
            <v>13274210.949999999</v>
          </cell>
          <cell r="W58" t="str">
            <v>0</v>
          </cell>
          <cell r="X58" t="str">
            <v>0</v>
          </cell>
          <cell r="Y58" t="str">
            <v>0</v>
          </cell>
          <cell r="Z58" t="str">
            <v>0</v>
          </cell>
          <cell r="AA58" t="str">
            <v>0</v>
          </cell>
          <cell r="AB58" t="str">
            <v>0</v>
          </cell>
          <cell r="AC58" t="str">
            <v>0</v>
          </cell>
          <cell r="AD58" t="str">
            <v>0</v>
          </cell>
          <cell r="AE58" t="str">
            <v>0</v>
          </cell>
          <cell r="AF58" t="str">
            <v>0</v>
          </cell>
          <cell r="AG58" t="str">
            <v>0</v>
          </cell>
          <cell r="AH58" t="str">
            <v>0</v>
          </cell>
          <cell r="AI58">
            <v>36000</v>
          </cell>
          <cell r="AJ58">
            <v>2638686</v>
          </cell>
          <cell r="AK58">
            <v>2855312.28</v>
          </cell>
          <cell r="AL58">
            <v>2855312.28</v>
          </cell>
          <cell r="AN58" t="str">
            <v>0</v>
          </cell>
          <cell r="AO58" t="str">
            <v>0</v>
          </cell>
          <cell r="AP58" t="str">
            <v>0</v>
          </cell>
          <cell r="AQ58" t="str">
            <v>0</v>
          </cell>
          <cell r="AR58" t="str">
            <v>0</v>
          </cell>
          <cell r="AS58" t="str">
            <v>0</v>
          </cell>
          <cell r="AT58">
            <v>7392535.8899999997</v>
          </cell>
          <cell r="AU58">
            <v>13128000.319999998</v>
          </cell>
          <cell r="AV58">
            <v>15421985</v>
          </cell>
          <cell r="AX58" t="str">
            <v>0</v>
          </cell>
          <cell r="AY58" t="str">
            <v>0</v>
          </cell>
          <cell r="AZ58">
            <v>15421985</v>
          </cell>
          <cell r="BA58" t="str">
            <v>0</v>
          </cell>
          <cell r="BB58" t="str">
            <v>0</v>
          </cell>
          <cell r="BC58">
            <v>13128000.319999998</v>
          </cell>
          <cell r="BD58" t="str">
            <v>0</v>
          </cell>
          <cell r="BE58" t="str">
            <v>0</v>
          </cell>
          <cell r="BF58">
            <v>14299912.619999999</v>
          </cell>
          <cell r="BG58">
            <v>13274210.949999999</v>
          </cell>
          <cell r="BI58" t="str">
            <v>0</v>
          </cell>
          <cell r="BJ58" t="str">
            <v>0</v>
          </cell>
          <cell r="BK58">
            <v>7635744</v>
          </cell>
          <cell r="BL58" t="str">
            <v>0</v>
          </cell>
          <cell r="BM58" t="str">
            <v>0</v>
          </cell>
          <cell r="BN58">
            <v>5624360</v>
          </cell>
          <cell r="BO58" t="str">
            <v>0</v>
          </cell>
          <cell r="BP58" t="str">
            <v>0</v>
          </cell>
          <cell r="BQ58">
            <v>7370211.6200000001</v>
          </cell>
          <cell r="BR58">
            <v>6697049.9500000002</v>
          </cell>
          <cell r="BS58" t="str">
            <v>0</v>
          </cell>
          <cell r="BT58" t="str">
            <v>0</v>
          </cell>
          <cell r="BU58">
            <v>7370211.6200000001</v>
          </cell>
          <cell r="BW58" t="str">
            <v>0</v>
          </cell>
          <cell r="BX58" t="str">
            <v>0</v>
          </cell>
          <cell r="BY58">
            <v>5224058</v>
          </cell>
          <cell r="BZ58" t="str">
            <v>0</v>
          </cell>
          <cell r="CA58" t="str">
            <v>0</v>
          </cell>
          <cell r="CB58">
            <v>1730640.45</v>
          </cell>
          <cell r="CC58" t="str">
            <v>0</v>
          </cell>
          <cell r="CD58" t="str">
            <v>0</v>
          </cell>
          <cell r="CE58">
            <v>4056413.67</v>
          </cell>
          <cell r="CF58">
            <v>4014978</v>
          </cell>
          <cell r="CG58" t="str">
            <v>0</v>
          </cell>
          <cell r="CH58" t="str">
            <v>0</v>
          </cell>
          <cell r="CI58">
            <v>2081905.94</v>
          </cell>
          <cell r="CK58" t="str">
            <v>0</v>
          </cell>
          <cell r="CL58" t="str">
            <v>0</v>
          </cell>
          <cell r="CM58">
            <v>5265058</v>
          </cell>
          <cell r="CN58" t="str">
            <v>0</v>
          </cell>
          <cell r="CO58" t="str">
            <v>0</v>
          </cell>
          <cell r="CP58">
            <v>3636360</v>
          </cell>
          <cell r="CQ58" t="str">
            <v>0</v>
          </cell>
          <cell r="CR58" t="str">
            <v>0</v>
          </cell>
          <cell r="CS58">
            <v>5310629.95</v>
          </cell>
          <cell r="CT58">
            <v>4326363.95</v>
          </cell>
          <cell r="CU58" t="str">
            <v>0</v>
          </cell>
          <cell r="CV58" t="str">
            <v>0</v>
          </cell>
          <cell r="CW58">
            <v>5310629.95</v>
          </cell>
          <cell r="CY58" t="str">
            <v>0</v>
          </cell>
          <cell r="CZ58" t="str">
            <v>0</v>
          </cell>
          <cell r="DA58">
            <v>5224058</v>
          </cell>
          <cell r="DC58" t="str">
            <v>0</v>
          </cell>
          <cell r="DD58" t="str">
            <v>0</v>
          </cell>
          <cell r="DE58">
            <v>5310629.95</v>
          </cell>
          <cell r="DG58" t="str">
            <v>0</v>
          </cell>
          <cell r="DH58" t="str">
            <v>0</v>
          </cell>
          <cell r="DI58">
            <v>2081905.94</v>
          </cell>
          <cell r="DJ58" t="str">
            <v>0</v>
          </cell>
          <cell r="DK58" t="str">
            <v>0</v>
          </cell>
          <cell r="DL58">
            <v>1730640.45</v>
          </cell>
          <cell r="DN58" t="str">
            <v>0</v>
          </cell>
          <cell r="DO58" t="str">
            <v>0</v>
          </cell>
          <cell r="DP58">
            <v>2466438</v>
          </cell>
          <cell r="DQ58" t="str">
            <v>0</v>
          </cell>
          <cell r="DR58" t="str">
            <v>0</v>
          </cell>
          <cell r="DS58">
            <v>6237814.3300000001</v>
          </cell>
          <cell r="DT58" t="str">
            <v>0</v>
          </cell>
          <cell r="DU58" t="str">
            <v>0</v>
          </cell>
          <cell r="DV58">
            <v>2466438</v>
          </cell>
          <cell r="DW58" t="str">
            <v>0</v>
          </cell>
          <cell r="DX58" t="str">
            <v>0</v>
          </cell>
          <cell r="DY58" t="str">
            <v>0</v>
          </cell>
        </row>
        <row r="59">
          <cell r="A59" t="str">
            <v>Extrordinary Item (Net)</v>
          </cell>
          <cell r="B59" t="str">
            <v>0</v>
          </cell>
          <cell r="C59" t="str">
            <v>0</v>
          </cell>
          <cell r="D59" t="str">
            <v>0</v>
          </cell>
          <cell r="E59" t="str">
            <v>0</v>
          </cell>
          <cell r="F59" t="str">
            <v>0</v>
          </cell>
          <cell r="G59" t="str">
            <v>0</v>
          </cell>
          <cell r="H59" t="str">
            <v>0</v>
          </cell>
          <cell r="I59" t="str">
            <v>0</v>
          </cell>
          <cell r="J59" t="str">
            <v>0</v>
          </cell>
          <cell r="K59" t="str">
            <v>0</v>
          </cell>
          <cell r="L59" t="str">
            <v>0</v>
          </cell>
          <cell r="M59" t="str">
            <v>0</v>
          </cell>
          <cell r="N59" t="str">
            <v>0</v>
          </cell>
          <cell r="O59" t="str">
            <v>0</v>
          </cell>
          <cell r="P59" t="str">
            <v>0</v>
          </cell>
          <cell r="Q59" t="str">
            <v>0</v>
          </cell>
          <cell r="R59" t="str">
            <v>0</v>
          </cell>
          <cell r="S59" t="str">
            <v>0</v>
          </cell>
          <cell r="T59" t="str">
            <v>0</v>
          </cell>
          <cell r="U59" t="str">
            <v>0</v>
          </cell>
          <cell r="W59" t="str">
            <v>0</v>
          </cell>
          <cell r="X59" t="str">
            <v>0</v>
          </cell>
          <cell r="Y59" t="str">
            <v>0</v>
          </cell>
          <cell r="Z59" t="str">
            <v>0</v>
          </cell>
          <cell r="AA59" t="str">
            <v>0</v>
          </cell>
          <cell r="AB59" t="str">
            <v>0</v>
          </cell>
          <cell r="AC59" t="str">
            <v>0</v>
          </cell>
          <cell r="AD59" t="str">
            <v>0</v>
          </cell>
          <cell r="AE59" t="str">
            <v>0</v>
          </cell>
          <cell r="AF59" t="str">
            <v>0</v>
          </cell>
          <cell r="AG59" t="str">
            <v>0</v>
          </cell>
          <cell r="AH59" t="str">
            <v>0</v>
          </cell>
          <cell r="AI59" t="str">
            <v>0</v>
          </cell>
          <cell r="AJ59" t="str">
            <v>0</v>
          </cell>
          <cell r="AK59" t="str">
            <v>0</v>
          </cell>
          <cell r="AL59" t="str">
            <v>0</v>
          </cell>
          <cell r="AN59" t="str">
            <v>0</v>
          </cell>
          <cell r="AO59" t="str">
            <v>0</v>
          </cell>
          <cell r="AP59" t="str">
            <v>0</v>
          </cell>
          <cell r="AQ59" t="str">
            <v>0</v>
          </cell>
          <cell r="AR59" t="str">
            <v>0</v>
          </cell>
          <cell r="AS59" t="str">
            <v>0</v>
          </cell>
          <cell r="AT59" t="str">
            <v>0</v>
          </cell>
          <cell r="AU59" t="str">
            <v>0</v>
          </cell>
          <cell r="AV59" t="str">
            <v>0</v>
          </cell>
          <cell r="AX59" t="str">
            <v>0</v>
          </cell>
          <cell r="AY59" t="str">
            <v>0</v>
          </cell>
          <cell r="AZ59" t="str">
            <v>0</v>
          </cell>
          <cell r="BA59" t="str">
            <v>0</v>
          </cell>
          <cell r="BB59" t="str">
            <v>0</v>
          </cell>
          <cell r="BC59" t="str">
            <v>0</v>
          </cell>
          <cell r="BD59" t="str">
            <v>0</v>
          </cell>
          <cell r="BE59" t="str">
            <v>0</v>
          </cell>
          <cell r="BF59" t="str">
            <v>0</v>
          </cell>
          <cell r="BG59" t="str">
            <v>0</v>
          </cell>
          <cell r="BI59" t="str">
            <v>0</v>
          </cell>
          <cell r="BJ59" t="str">
            <v>0</v>
          </cell>
          <cell r="BK59" t="str">
            <v>0</v>
          </cell>
          <cell r="BL59" t="str">
            <v>0</v>
          </cell>
          <cell r="BM59" t="str">
            <v>0</v>
          </cell>
          <cell r="BN59" t="str">
            <v>0</v>
          </cell>
          <cell r="BO59" t="str">
            <v>0</v>
          </cell>
          <cell r="BP59" t="str">
            <v>0</v>
          </cell>
          <cell r="BQ59" t="str">
            <v>0</v>
          </cell>
          <cell r="BR59" t="str">
            <v>0</v>
          </cell>
          <cell r="BS59" t="str">
            <v>0</v>
          </cell>
          <cell r="BT59" t="str">
            <v>0</v>
          </cell>
          <cell r="BU59" t="str">
            <v>0</v>
          </cell>
          <cell r="BW59" t="str">
            <v>0</v>
          </cell>
          <cell r="BX59" t="str">
            <v>0</v>
          </cell>
          <cell r="BY59" t="str">
            <v>0</v>
          </cell>
          <cell r="BZ59" t="str">
            <v>0</v>
          </cell>
          <cell r="CA59" t="str">
            <v>0</v>
          </cell>
          <cell r="CB59" t="str">
            <v>0</v>
          </cell>
          <cell r="CC59" t="str">
            <v>0</v>
          </cell>
          <cell r="CD59" t="str">
            <v>0</v>
          </cell>
          <cell r="CE59" t="str">
            <v>0</v>
          </cell>
          <cell r="CF59" t="str">
            <v>0</v>
          </cell>
          <cell r="CG59" t="str">
            <v>0</v>
          </cell>
          <cell r="CH59" t="str">
            <v>0</v>
          </cell>
          <cell r="CI59" t="str">
            <v>0</v>
          </cell>
          <cell r="CK59" t="str">
            <v>0</v>
          </cell>
          <cell r="CL59" t="str">
            <v>0</v>
          </cell>
          <cell r="CM59" t="str">
            <v>0</v>
          </cell>
          <cell r="CN59" t="str">
            <v>0</v>
          </cell>
          <cell r="CO59" t="str">
            <v>0</v>
          </cell>
          <cell r="CP59" t="str">
            <v>0</v>
          </cell>
          <cell r="CQ59" t="str">
            <v>0</v>
          </cell>
          <cell r="CR59" t="str">
            <v>0</v>
          </cell>
          <cell r="CS59" t="str">
            <v>0</v>
          </cell>
          <cell r="CT59" t="str">
            <v>0</v>
          </cell>
          <cell r="CU59" t="str">
            <v>0</v>
          </cell>
          <cell r="CV59" t="str">
            <v>0</v>
          </cell>
          <cell r="CW59" t="str">
            <v>0</v>
          </cell>
          <cell r="CY59" t="str">
            <v>0</v>
          </cell>
          <cell r="CZ59" t="str">
            <v>0</v>
          </cell>
          <cell r="DA59" t="str">
            <v>0</v>
          </cell>
          <cell r="DC59" t="str">
            <v>0</v>
          </cell>
          <cell r="DD59" t="str">
            <v>0</v>
          </cell>
          <cell r="DE59" t="str">
            <v>0</v>
          </cell>
          <cell r="DG59" t="str">
            <v>0</v>
          </cell>
          <cell r="DH59" t="str">
            <v>0</v>
          </cell>
          <cell r="DI59" t="str">
            <v>0</v>
          </cell>
          <cell r="DJ59" t="str">
            <v>0</v>
          </cell>
          <cell r="DK59" t="str">
            <v>0</v>
          </cell>
          <cell r="DL59" t="str">
            <v>0</v>
          </cell>
          <cell r="DN59" t="str">
            <v>0</v>
          </cell>
          <cell r="DO59" t="str">
            <v>0</v>
          </cell>
          <cell r="DP59" t="str">
            <v>0</v>
          </cell>
          <cell r="DQ59" t="str">
            <v>0</v>
          </cell>
          <cell r="DR59" t="str">
            <v>0</v>
          </cell>
          <cell r="DS59" t="str">
            <v>0</v>
          </cell>
          <cell r="DT59" t="str">
            <v>0</v>
          </cell>
          <cell r="DU59" t="str">
            <v>0</v>
          </cell>
          <cell r="DV59" t="str">
            <v>0</v>
          </cell>
          <cell r="DW59" t="str">
            <v>0</v>
          </cell>
          <cell r="DX59" t="str">
            <v>0</v>
          </cell>
          <cell r="DY59" t="str">
            <v>0</v>
          </cell>
        </row>
        <row r="60">
          <cell r="A60" t="str">
            <v>Earnings of Subs</v>
          </cell>
          <cell r="B60" t="str">
            <v>0</v>
          </cell>
          <cell r="C60" t="str">
            <v>0</v>
          </cell>
          <cell r="D60" t="str">
            <v>0</v>
          </cell>
          <cell r="E60" t="str">
            <v>0</v>
          </cell>
          <cell r="F60" t="str">
            <v>0</v>
          </cell>
          <cell r="G60" t="str">
            <v>0</v>
          </cell>
          <cell r="H60" t="str">
            <v>0</v>
          </cell>
          <cell r="I60" t="str">
            <v>0</v>
          </cell>
          <cell r="J60" t="str">
            <v>0</v>
          </cell>
          <cell r="K60" t="str">
            <v>0</v>
          </cell>
          <cell r="L60" t="str">
            <v>0</v>
          </cell>
          <cell r="M60" t="str">
            <v>0</v>
          </cell>
          <cell r="N60" t="str">
            <v>0</v>
          </cell>
          <cell r="O60" t="str">
            <v>0</v>
          </cell>
          <cell r="P60" t="str">
            <v>0</v>
          </cell>
          <cell r="Q60" t="str">
            <v>0</v>
          </cell>
          <cell r="R60" t="str">
            <v>0</v>
          </cell>
          <cell r="S60" t="str">
            <v>0</v>
          </cell>
          <cell r="T60" t="str">
            <v>0</v>
          </cell>
          <cell r="U60" t="str">
            <v>0</v>
          </cell>
          <cell r="W60" t="str">
            <v>0</v>
          </cell>
          <cell r="X60" t="str">
            <v>0</v>
          </cell>
          <cell r="Y60" t="str">
            <v>0</v>
          </cell>
          <cell r="Z60" t="str">
            <v>0</v>
          </cell>
          <cell r="AA60" t="str">
            <v>0</v>
          </cell>
          <cell r="AB60" t="str">
            <v>0</v>
          </cell>
          <cell r="AC60" t="str">
            <v>0</v>
          </cell>
          <cell r="AD60" t="str">
            <v>0</v>
          </cell>
          <cell r="AE60" t="str">
            <v>0</v>
          </cell>
          <cell r="AF60" t="str">
            <v>0</v>
          </cell>
          <cell r="AG60" t="str">
            <v>0</v>
          </cell>
          <cell r="AH60" t="str">
            <v>0</v>
          </cell>
          <cell r="AI60" t="str">
            <v>0</v>
          </cell>
          <cell r="AJ60" t="str">
            <v>0</v>
          </cell>
          <cell r="AK60" t="str">
            <v>0</v>
          </cell>
          <cell r="AL60" t="str">
            <v>0</v>
          </cell>
          <cell r="AN60" t="str">
            <v>0</v>
          </cell>
          <cell r="AO60" t="str">
            <v>0</v>
          </cell>
          <cell r="AP60" t="str">
            <v>0</v>
          </cell>
          <cell r="AQ60" t="str">
            <v>0</v>
          </cell>
          <cell r="AR60" t="str">
            <v>0</v>
          </cell>
          <cell r="AS60" t="str">
            <v>0</v>
          </cell>
          <cell r="AT60" t="str">
            <v>0</v>
          </cell>
          <cell r="AU60" t="str">
            <v>0</v>
          </cell>
          <cell r="AV60" t="str">
            <v>0</v>
          </cell>
          <cell r="AX60" t="str">
            <v>0</v>
          </cell>
          <cell r="AY60" t="str">
            <v>0</v>
          </cell>
          <cell r="AZ60" t="str">
            <v>0</v>
          </cell>
          <cell r="BA60" t="str">
            <v>0</v>
          </cell>
          <cell r="BB60" t="str">
            <v>0</v>
          </cell>
          <cell r="BC60" t="str">
            <v>0</v>
          </cell>
          <cell r="BD60" t="str">
            <v>0</v>
          </cell>
          <cell r="BE60" t="str">
            <v>0</v>
          </cell>
          <cell r="BF60" t="str">
            <v>0</v>
          </cell>
          <cell r="BG60" t="str">
            <v>0</v>
          </cell>
          <cell r="BI60" t="str">
            <v>0</v>
          </cell>
          <cell r="BJ60" t="str">
            <v>0</v>
          </cell>
          <cell r="BK60" t="str">
            <v>0</v>
          </cell>
          <cell r="BL60" t="str">
            <v>0</v>
          </cell>
          <cell r="BM60" t="str">
            <v>0</v>
          </cell>
          <cell r="BN60" t="str">
            <v>0</v>
          </cell>
          <cell r="BO60" t="str">
            <v>0</v>
          </cell>
          <cell r="BP60" t="str">
            <v>0</v>
          </cell>
          <cell r="BQ60" t="str">
            <v>0</v>
          </cell>
          <cell r="BR60" t="str">
            <v>0</v>
          </cell>
          <cell r="BS60" t="str">
            <v>0</v>
          </cell>
          <cell r="BT60" t="str">
            <v>0</v>
          </cell>
          <cell r="BU60" t="str">
            <v>0</v>
          </cell>
          <cell r="BW60" t="str">
            <v>0</v>
          </cell>
          <cell r="BX60" t="str">
            <v>0</v>
          </cell>
          <cell r="BY60" t="str">
            <v>0</v>
          </cell>
          <cell r="BZ60" t="str">
            <v>0</v>
          </cell>
          <cell r="CA60" t="str">
            <v>0</v>
          </cell>
          <cell r="CB60" t="str">
            <v>0</v>
          </cell>
          <cell r="CC60" t="str">
            <v>0</v>
          </cell>
          <cell r="CD60" t="str">
            <v>0</v>
          </cell>
          <cell r="CE60" t="str">
            <v>0</v>
          </cell>
          <cell r="CF60" t="str">
            <v>0</v>
          </cell>
          <cell r="CG60" t="str">
            <v>0</v>
          </cell>
          <cell r="CH60" t="str">
            <v>0</v>
          </cell>
          <cell r="CI60" t="str">
            <v>0</v>
          </cell>
          <cell r="CK60" t="str">
            <v>0</v>
          </cell>
          <cell r="CL60" t="str">
            <v>0</v>
          </cell>
          <cell r="CM60" t="str">
            <v>0</v>
          </cell>
          <cell r="CN60" t="str">
            <v>0</v>
          </cell>
          <cell r="CO60" t="str">
            <v>0</v>
          </cell>
          <cell r="CP60" t="str">
            <v>0</v>
          </cell>
          <cell r="CQ60" t="str">
            <v>0</v>
          </cell>
          <cell r="CR60" t="str">
            <v>0</v>
          </cell>
          <cell r="CS60" t="str">
            <v>0</v>
          </cell>
          <cell r="CT60" t="str">
            <v>0</v>
          </cell>
          <cell r="CU60" t="str">
            <v>0</v>
          </cell>
          <cell r="CV60" t="str">
            <v>0</v>
          </cell>
          <cell r="CW60" t="str">
            <v>0</v>
          </cell>
          <cell r="CY60" t="str">
            <v>0</v>
          </cell>
          <cell r="CZ60" t="str">
            <v>0</v>
          </cell>
          <cell r="DA60" t="str">
            <v>0</v>
          </cell>
          <cell r="DC60" t="str">
            <v>0</v>
          </cell>
          <cell r="DD60" t="str">
            <v>0</v>
          </cell>
          <cell r="DE60" t="str">
            <v>0</v>
          </cell>
          <cell r="DG60" t="str">
            <v>0</v>
          </cell>
          <cell r="DH60" t="str">
            <v>0</v>
          </cell>
          <cell r="DI60" t="str">
            <v>0</v>
          </cell>
          <cell r="DJ60" t="str">
            <v>0</v>
          </cell>
          <cell r="DK60" t="str">
            <v>0</v>
          </cell>
          <cell r="DL60" t="str">
            <v>0</v>
          </cell>
          <cell r="DN60" t="str">
            <v>0</v>
          </cell>
          <cell r="DO60" t="str">
            <v>0</v>
          </cell>
          <cell r="DP60" t="str">
            <v>0</v>
          </cell>
          <cell r="DQ60" t="str">
            <v>0</v>
          </cell>
          <cell r="DR60" t="str">
            <v>0</v>
          </cell>
          <cell r="DS60" t="str">
            <v>0</v>
          </cell>
          <cell r="DT60" t="str">
            <v>0</v>
          </cell>
          <cell r="DU60" t="str">
            <v>0</v>
          </cell>
          <cell r="DV60" t="str">
            <v>0</v>
          </cell>
          <cell r="DW60" t="str">
            <v>0</v>
          </cell>
          <cell r="DX60" t="str">
            <v>0</v>
          </cell>
          <cell r="DY60" t="str">
            <v>0</v>
          </cell>
        </row>
        <row r="61">
          <cell r="A61" t="str">
            <v>Net Income (Loss) After Taxes</v>
          </cell>
          <cell r="B61">
            <v>78738159.449999958</v>
          </cell>
          <cell r="C61">
            <v>173137724.35000008</v>
          </cell>
          <cell r="D61">
            <v>185603415.87</v>
          </cell>
          <cell r="E61">
            <v>149702614.16597614</v>
          </cell>
          <cell r="F61">
            <v>112444043.01287773</v>
          </cell>
          <cell r="G61">
            <v>229428664.24999997</v>
          </cell>
          <cell r="H61">
            <v>513097204.34999985</v>
          </cell>
          <cell r="I61">
            <v>558602886.96000004</v>
          </cell>
          <cell r="J61">
            <v>561272483.31737089</v>
          </cell>
          <cell r="K61">
            <v>521368331.39138871</v>
          </cell>
          <cell r="L61">
            <v>342940819.72999996</v>
          </cell>
          <cell r="M61">
            <v>760635428.82000017</v>
          </cell>
          <cell r="N61">
            <v>834106936</v>
          </cell>
          <cell r="O61">
            <v>873972739.34144032</v>
          </cell>
          <cell r="P61">
            <v>783240163.8588562</v>
          </cell>
          <cell r="Q61">
            <v>16114480.609999999</v>
          </cell>
          <cell r="R61">
            <v>50018881.360000007</v>
          </cell>
          <cell r="S61">
            <v>38926037.920000002</v>
          </cell>
          <cell r="T61">
            <v>39487289.967159994</v>
          </cell>
          <cell r="U61">
            <v>37329479.540000007</v>
          </cell>
          <cell r="W61">
            <v>14393024.779999997</v>
          </cell>
          <cell r="X61">
            <v>16011172.499999998</v>
          </cell>
          <cell r="Y61">
            <v>16417419.879999999</v>
          </cell>
          <cell r="Z61">
            <v>13966686.589999994</v>
          </cell>
          <cell r="AA61">
            <v>54009939.859999985</v>
          </cell>
          <cell r="AB61">
            <v>49826469.329999998</v>
          </cell>
          <cell r="AC61">
            <v>53105065.210000008</v>
          </cell>
          <cell r="AD61">
            <v>51276865.540000007</v>
          </cell>
          <cell r="AE61">
            <v>76942183.449999988</v>
          </cell>
          <cell r="AF61">
            <v>75177083</v>
          </cell>
          <cell r="AG61">
            <v>81424135.219999999</v>
          </cell>
          <cell r="AH61">
            <v>75212494.439999998</v>
          </cell>
          <cell r="AI61">
            <v>2543310.14</v>
          </cell>
          <cell r="AJ61">
            <v>4858765.79</v>
          </cell>
          <cell r="AK61">
            <v>5264070.9000000004</v>
          </cell>
          <cell r="AL61">
            <v>5019681.1100000003</v>
          </cell>
          <cell r="AN61">
            <v>78738159.449999958</v>
          </cell>
          <cell r="AO61">
            <v>173137724.35000008</v>
          </cell>
          <cell r="AP61">
            <v>185603415.87</v>
          </cell>
          <cell r="AQ61">
            <v>229428664.24999997</v>
          </cell>
          <cell r="AR61">
            <v>513097204.34999985</v>
          </cell>
          <cell r="AS61">
            <v>558602886.96000004</v>
          </cell>
          <cell r="AT61">
            <v>16114480.609999999</v>
          </cell>
          <cell r="AU61">
            <v>50018881.360000007</v>
          </cell>
          <cell r="AV61">
            <v>38926037.920000002</v>
          </cell>
          <cell r="AX61">
            <v>185603415.87</v>
          </cell>
          <cell r="AY61">
            <v>558602886.96000004</v>
          </cell>
          <cell r="AZ61">
            <v>38926037.920000002</v>
          </cell>
          <cell r="BA61">
            <v>173137724.35000008</v>
          </cell>
          <cell r="BB61">
            <v>513097204.34999996</v>
          </cell>
          <cell r="BC61">
            <v>50018881.360000007</v>
          </cell>
          <cell r="BD61">
            <v>149702614.16597614</v>
          </cell>
          <cell r="BE61">
            <v>561272483.31737089</v>
          </cell>
          <cell r="BF61">
            <v>39487289.967159994</v>
          </cell>
          <cell r="BG61">
            <v>38754894.540000007</v>
          </cell>
          <cell r="BI61">
            <v>62637451.769999996</v>
          </cell>
          <cell r="BJ61">
            <v>185367487.31999999</v>
          </cell>
          <cell r="BK61">
            <v>15698318.280000001</v>
          </cell>
          <cell r="BL61">
            <v>57000282.879999958</v>
          </cell>
          <cell r="BM61">
            <v>185241511.99000013</v>
          </cell>
          <cell r="BN61">
            <v>16482484.830000002</v>
          </cell>
          <cell r="BO61">
            <v>66345977.730000079</v>
          </cell>
          <cell r="BP61">
            <v>189733345.82000008</v>
          </cell>
          <cell r="BQ61">
            <v>16086871.819999997</v>
          </cell>
          <cell r="BR61">
            <v>15160323.9</v>
          </cell>
          <cell r="BS61">
            <v>62031184.730000064</v>
          </cell>
          <cell r="BT61">
            <v>187563771.34000003</v>
          </cell>
          <cell r="BU61">
            <v>15499619.349999998</v>
          </cell>
          <cell r="BW61">
            <v>46228660.050000004</v>
          </cell>
          <cell r="BX61">
            <v>136496818.99000001</v>
          </cell>
          <cell r="BY61">
            <v>11573483.49</v>
          </cell>
          <cell r="BZ61">
            <v>42651744.920000009</v>
          </cell>
          <cell r="CA61">
            <v>119231777.09000009</v>
          </cell>
          <cell r="CB61">
            <v>13438246.259999998</v>
          </cell>
          <cell r="CC61">
            <v>36705286.915724836</v>
          </cell>
          <cell r="CD61">
            <v>141617665.57461149</v>
          </cell>
          <cell r="CE61">
            <v>11272375.918215999</v>
          </cell>
          <cell r="CF61">
            <v>10423742.49</v>
          </cell>
          <cell r="CG61">
            <v>32258374.650000002</v>
          </cell>
          <cell r="CH61">
            <v>95968267.38000001</v>
          </cell>
          <cell r="CI61">
            <v>5585269.9900000002</v>
          </cell>
          <cell r="CK61">
            <v>46859298.510000005</v>
          </cell>
          <cell r="CL61">
            <v>135582070.99000001</v>
          </cell>
          <cell r="CM61">
            <v>11091267.449999999</v>
          </cell>
          <cell r="CN61">
            <v>41901694.360000014</v>
          </cell>
          <cell r="CO61">
            <v>136211434.44999993</v>
          </cell>
          <cell r="CP61">
            <v>12066240.780000001</v>
          </cell>
          <cell r="CQ61">
            <v>49845373.800000004</v>
          </cell>
          <cell r="CR61">
            <v>135363906.45000005</v>
          </cell>
          <cell r="CS61">
            <v>11086123.620000001</v>
          </cell>
          <cell r="CT61">
            <v>10532065.07</v>
          </cell>
          <cell r="CU61">
            <v>46479784.79999999</v>
          </cell>
          <cell r="CV61">
            <v>133461555.43000001</v>
          </cell>
          <cell r="CW61">
            <v>10529210.619999999</v>
          </cell>
          <cell r="CY61">
            <v>46228660.050000004</v>
          </cell>
          <cell r="CZ61">
            <v>136496818.99000001</v>
          </cell>
          <cell r="DA61">
            <v>11573483.49</v>
          </cell>
          <cell r="DC61">
            <v>46479784.79999999</v>
          </cell>
          <cell r="DD61">
            <v>133461555.43000001</v>
          </cell>
          <cell r="DE61">
            <v>10529210.619999999</v>
          </cell>
          <cell r="DG61">
            <v>32258374.650000002</v>
          </cell>
          <cell r="DH61">
            <v>95968267.38000001</v>
          </cell>
          <cell r="DI61">
            <v>5585269.9900000002</v>
          </cell>
          <cell r="DJ61">
            <v>42651744.920000009</v>
          </cell>
          <cell r="DK61">
            <v>119231777.09000009</v>
          </cell>
          <cell r="DL61">
            <v>13438246.259999998</v>
          </cell>
          <cell r="DN61">
            <v>32067646.370125685</v>
          </cell>
          <cell r="DO61">
            <v>151224725.05190173</v>
          </cell>
          <cell r="DP61">
            <v>8676618.4147120006</v>
          </cell>
          <cell r="DQ61">
            <v>44401901.26000002</v>
          </cell>
          <cell r="DR61">
            <v>137561630.65000004</v>
          </cell>
          <cell r="DS61">
            <v>13703346.84</v>
          </cell>
          <cell r="DT61">
            <v>47002342.910000011</v>
          </cell>
          <cell r="DU61">
            <v>154253066.99000001</v>
          </cell>
          <cell r="DV61">
            <v>8311268.4900000002</v>
          </cell>
          <cell r="DW61" t="str">
            <v>0</v>
          </cell>
          <cell r="DX61" t="str">
            <v>0</v>
          </cell>
          <cell r="DY61" t="str">
            <v>0</v>
          </cell>
        </row>
        <row r="62">
          <cell r="A62" t="str">
            <v>Depreciation/Amortization</v>
          </cell>
          <cell r="B62">
            <v>9007326.4000000004</v>
          </cell>
          <cell r="C62">
            <v>17407028.330000002</v>
          </cell>
          <cell r="D62">
            <v>22400615.359999999</v>
          </cell>
          <cell r="E62">
            <v>11792546.27</v>
          </cell>
          <cell r="F62">
            <v>9962463.2200000007</v>
          </cell>
          <cell r="G62" t="str">
            <v>0</v>
          </cell>
          <cell r="H62" t="str">
            <v>0</v>
          </cell>
          <cell r="I62" t="str">
            <v>0</v>
          </cell>
          <cell r="J62" t="str">
            <v>0</v>
          </cell>
          <cell r="K62" t="str">
            <v>0</v>
          </cell>
          <cell r="L62" t="str">
            <v>0</v>
          </cell>
          <cell r="M62" t="str">
            <v>0</v>
          </cell>
          <cell r="N62" t="str">
            <v>0</v>
          </cell>
          <cell r="O62" t="str">
            <v>0</v>
          </cell>
          <cell r="P62" t="str">
            <v>0</v>
          </cell>
          <cell r="Q62">
            <v>0</v>
          </cell>
          <cell r="R62">
            <v>0</v>
          </cell>
          <cell r="S62">
            <v>0</v>
          </cell>
          <cell r="T62">
            <v>0</v>
          </cell>
          <cell r="U62">
            <v>0</v>
          </cell>
          <cell r="W62">
            <v>1415455.36</v>
          </cell>
          <cell r="X62">
            <v>1873371.28</v>
          </cell>
          <cell r="Y62">
            <v>1731947.02</v>
          </cell>
          <cell r="Z62">
            <v>1674224.24</v>
          </cell>
          <cell r="AA62" t="str">
            <v>0</v>
          </cell>
          <cell r="AB62" t="str">
            <v>0</v>
          </cell>
          <cell r="AC62" t="str">
            <v>0</v>
          </cell>
          <cell r="AD62" t="str">
            <v>0</v>
          </cell>
          <cell r="AE62" t="str">
            <v>0</v>
          </cell>
          <cell r="AF62" t="str">
            <v>0</v>
          </cell>
          <cell r="AG62" t="str">
            <v>0</v>
          </cell>
          <cell r="AH62" t="str">
            <v>0</v>
          </cell>
          <cell r="AI62">
            <v>27582</v>
          </cell>
          <cell r="AJ62">
            <v>0</v>
          </cell>
          <cell r="AK62">
            <v>0</v>
          </cell>
          <cell r="AL62">
            <v>-57723</v>
          </cell>
          <cell r="AN62">
            <v>9007326.4000000004</v>
          </cell>
          <cell r="AO62">
            <v>17407028.330000002</v>
          </cell>
          <cell r="AP62">
            <v>22400615.359999999</v>
          </cell>
          <cell r="AQ62" t="str">
            <v>0</v>
          </cell>
          <cell r="AR62" t="str">
            <v>0</v>
          </cell>
          <cell r="AS62" t="str">
            <v>0</v>
          </cell>
          <cell r="AT62">
            <v>0</v>
          </cell>
          <cell r="AU62">
            <v>0</v>
          </cell>
          <cell r="AV62">
            <v>0</v>
          </cell>
          <cell r="AX62">
            <v>22400615.359999999</v>
          </cell>
          <cell r="AY62" t="str">
            <v>0</v>
          </cell>
          <cell r="AZ62">
            <v>0</v>
          </cell>
          <cell r="BA62">
            <v>17407028.330000002</v>
          </cell>
          <cell r="BB62" t="str">
            <v>0</v>
          </cell>
          <cell r="BC62">
            <v>0</v>
          </cell>
          <cell r="BD62">
            <v>11792546.27</v>
          </cell>
          <cell r="BE62" t="str">
            <v>0</v>
          </cell>
          <cell r="BF62">
            <v>0</v>
          </cell>
          <cell r="BG62">
            <v>-136200</v>
          </cell>
          <cell r="BI62">
            <v>7490790.1199999992</v>
          </cell>
          <cell r="BJ62" t="str">
            <v>0</v>
          </cell>
          <cell r="BK62">
            <v>0</v>
          </cell>
          <cell r="BL62">
            <v>5460974.9299999988</v>
          </cell>
          <cell r="BM62" t="str">
            <v>0</v>
          </cell>
          <cell r="BN62">
            <v>285</v>
          </cell>
          <cell r="BO62">
            <v>7366462.0300000003</v>
          </cell>
          <cell r="BP62" t="str">
            <v>0</v>
          </cell>
          <cell r="BQ62">
            <v>0</v>
          </cell>
          <cell r="BR62">
            <v>0</v>
          </cell>
          <cell r="BS62">
            <v>7366462.0300000003</v>
          </cell>
          <cell r="BT62" t="str">
            <v>0</v>
          </cell>
          <cell r="BU62">
            <v>0</v>
          </cell>
          <cell r="BW62">
            <v>5575893.8399999999</v>
          </cell>
          <cell r="BX62" t="str">
            <v>0</v>
          </cell>
          <cell r="BY62">
            <v>0</v>
          </cell>
          <cell r="BZ62">
            <v>4173553.87</v>
          </cell>
          <cell r="CA62" t="str">
            <v>0</v>
          </cell>
          <cell r="CB62">
            <v>0</v>
          </cell>
          <cell r="CC62">
            <v>3017550</v>
          </cell>
          <cell r="CD62" t="str">
            <v>0</v>
          </cell>
          <cell r="CE62" t="str">
            <v>0</v>
          </cell>
          <cell r="CF62" t="str">
            <v>0</v>
          </cell>
          <cell r="CG62">
            <v>3551889.81</v>
          </cell>
          <cell r="CH62" t="str">
            <v>0</v>
          </cell>
          <cell r="CI62" t="str">
            <v>0</v>
          </cell>
          <cell r="CK62">
            <v>5626469.8399999999</v>
          </cell>
          <cell r="CL62" t="str">
            <v>0</v>
          </cell>
          <cell r="CM62">
            <v>0</v>
          </cell>
          <cell r="CN62">
            <v>4170555.18</v>
          </cell>
          <cell r="CO62" t="str">
            <v>0</v>
          </cell>
          <cell r="CP62">
            <v>0</v>
          </cell>
          <cell r="CQ62">
            <v>5455436.5900000008</v>
          </cell>
          <cell r="CR62" t="str">
            <v>0</v>
          </cell>
          <cell r="CS62">
            <v>0</v>
          </cell>
          <cell r="CT62">
            <v>0</v>
          </cell>
          <cell r="CU62">
            <v>5455436.5900000008</v>
          </cell>
          <cell r="CV62" t="str">
            <v>0</v>
          </cell>
          <cell r="CW62">
            <v>0</v>
          </cell>
          <cell r="CY62">
            <v>5575893.8399999999</v>
          </cell>
          <cell r="CZ62" t="str">
            <v>0</v>
          </cell>
          <cell r="DA62">
            <v>0</v>
          </cell>
          <cell r="DC62">
            <v>5455436.5900000008</v>
          </cell>
          <cell r="DD62" t="str">
            <v>0</v>
          </cell>
          <cell r="DE62">
            <v>0</v>
          </cell>
          <cell r="DG62">
            <v>3551889.81</v>
          </cell>
          <cell r="DH62" t="str">
            <v>0</v>
          </cell>
          <cell r="DI62" t="str">
            <v>0</v>
          </cell>
          <cell r="DJ62">
            <v>4173553.87</v>
          </cell>
          <cell r="DK62" t="str">
            <v>0</v>
          </cell>
          <cell r="DL62">
            <v>0</v>
          </cell>
          <cell r="DN62">
            <v>1659786.84</v>
          </cell>
          <cell r="DO62" t="str">
            <v>0</v>
          </cell>
          <cell r="DP62" t="str">
            <v>0</v>
          </cell>
          <cell r="DQ62">
            <v>4354239.43</v>
          </cell>
          <cell r="DR62" t="str">
            <v>0</v>
          </cell>
          <cell r="DS62">
            <v>0</v>
          </cell>
          <cell r="DT62">
            <v>5632331.8399999999</v>
          </cell>
          <cell r="DU62" t="str">
            <v>0</v>
          </cell>
          <cell r="DV62">
            <v>0</v>
          </cell>
          <cell r="DW62" t="str">
            <v>0</v>
          </cell>
          <cell r="DX62" t="str">
            <v>0</v>
          </cell>
          <cell r="DY62" t="str">
            <v>0</v>
          </cell>
        </row>
        <row r="63">
          <cell r="A63" t="str">
            <v>EBITDA</v>
          </cell>
          <cell r="B63">
            <v>78738159.449999958</v>
          </cell>
          <cell r="C63">
            <v>173137724.35000008</v>
          </cell>
          <cell r="D63">
            <v>185603415.87</v>
          </cell>
          <cell r="E63">
            <v>149702614.16597614</v>
          </cell>
          <cell r="F63">
            <v>112444043.01287773</v>
          </cell>
          <cell r="G63">
            <v>229428664.24999997</v>
          </cell>
          <cell r="H63">
            <v>513097204.34999985</v>
          </cell>
          <cell r="I63">
            <v>558602886.96000004</v>
          </cell>
          <cell r="J63">
            <v>561272483.31737089</v>
          </cell>
          <cell r="K63">
            <v>521368331.39138871</v>
          </cell>
          <cell r="L63">
            <v>342940819.72999996</v>
          </cell>
          <cell r="M63">
            <v>760635428.82000017</v>
          </cell>
          <cell r="N63">
            <v>834106936</v>
          </cell>
          <cell r="O63">
            <v>873972739.34144032</v>
          </cell>
          <cell r="P63">
            <v>783240163.8588562</v>
          </cell>
          <cell r="Q63">
            <v>-712024.97</v>
          </cell>
          <cell r="R63">
            <v>8279586.3800000055</v>
          </cell>
          <cell r="S63">
            <v>-2738373.08</v>
          </cell>
          <cell r="T63">
            <v>-2497974.6</v>
          </cell>
          <cell r="U63">
            <v>-2170380.25</v>
          </cell>
          <cell r="W63">
            <v>14393024.779999997</v>
          </cell>
          <cell r="X63">
            <v>16011172.499999998</v>
          </cell>
          <cell r="Y63">
            <v>16417419.879999999</v>
          </cell>
          <cell r="Z63">
            <v>13966686.589999994</v>
          </cell>
          <cell r="AA63">
            <v>54009939.859999985</v>
          </cell>
          <cell r="AB63">
            <v>49826469.329999998</v>
          </cell>
          <cell r="AC63">
            <v>53105065.210000008</v>
          </cell>
          <cell r="AD63">
            <v>51276865.540000007</v>
          </cell>
          <cell r="AE63">
            <v>76942183.449999988</v>
          </cell>
          <cell r="AF63">
            <v>75177083</v>
          </cell>
          <cell r="AG63">
            <v>81424135.219999999</v>
          </cell>
          <cell r="AH63">
            <v>75212494.439999998</v>
          </cell>
          <cell r="AI63">
            <v>-300633.03000000003</v>
          </cell>
          <cell r="AJ63">
            <v>-225449.21</v>
          </cell>
          <cell r="AK63">
            <v>-201902.24</v>
          </cell>
          <cell r="AL63">
            <v>-222573.24</v>
          </cell>
          <cell r="AN63">
            <v>78738159.449999958</v>
          </cell>
          <cell r="AO63">
            <v>173137724.35000008</v>
          </cell>
          <cell r="AP63">
            <v>185603415.87</v>
          </cell>
          <cell r="AQ63">
            <v>229428664.24999997</v>
          </cell>
          <cell r="AR63">
            <v>513097204.34999985</v>
          </cell>
          <cell r="AS63">
            <v>558602886.96000004</v>
          </cell>
          <cell r="AT63">
            <v>-712024.97</v>
          </cell>
          <cell r="AU63">
            <v>8279586.3800000055</v>
          </cell>
          <cell r="AV63">
            <v>-2738373.08</v>
          </cell>
          <cell r="AX63">
            <v>185603415.87</v>
          </cell>
          <cell r="AY63">
            <v>558602886.96000004</v>
          </cell>
          <cell r="AZ63">
            <v>-2738373.08</v>
          </cell>
          <cell r="BA63">
            <v>173137724.35000008</v>
          </cell>
          <cell r="BB63">
            <v>513097204.34999996</v>
          </cell>
          <cell r="BC63">
            <v>8279586.3800000055</v>
          </cell>
          <cell r="BD63">
            <v>149702614.16597614</v>
          </cell>
          <cell r="BE63">
            <v>561272483.31737089</v>
          </cell>
          <cell r="BF63">
            <v>-2497974.6</v>
          </cell>
          <cell r="BG63">
            <v>-662165.24999999942</v>
          </cell>
          <cell r="BI63">
            <v>62637451.769999996</v>
          </cell>
          <cell r="BJ63">
            <v>185367487.31999999</v>
          </cell>
          <cell r="BK63">
            <v>-910796.72</v>
          </cell>
          <cell r="BL63">
            <v>57000282.879999958</v>
          </cell>
          <cell r="BM63">
            <v>185241511.99000013</v>
          </cell>
          <cell r="BN63">
            <v>-306.96999999985565</v>
          </cell>
          <cell r="BO63">
            <v>66345977.730000079</v>
          </cell>
          <cell r="BP63">
            <v>189733345.82000008</v>
          </cell>
          <cell r="BQ63">
            <v>-940166.24</v>
          </cell>
          <cell r="BR63">
            <v>-603719.89</v>
          </cell>
          <cell r="BS63">
            <v>62031184.730000064</v>
          </cell>
          <cell r="BT63">
            <v>187563771.34000003</v>
          </cell>
          <cell r="BU63">
            <v>-950418.24</v>
          </cell>
          <cell r="BW63">
            <v>46228660.050000004</v>
          </cell>
          <cell r="BX63">
            <v>136496818.99000001</v>
          </cell>
          <cell r="BY63">
            <v>-685347.51</v>
          </cell>
          <cell r="BZ63">
            <v>42651744.920000009</v>
          </cell>
          <cell r="CA63">
            <v>119231777.09000009</v>
          </cell>
          <cell r="CB63">
            <v>4482932.76</v>
          </cell>
          <cell r="CC63">
            <v>36705286.915724836</v>
          </cell>
          <cell r="CD63">
            <v>141617665.57461149</v>
          </cell>
          <cell r="CE63">
            <v>98704.450000000274</v>
          </cell>
          <cell r="CF63">
            <v>-584608.51</v>
          </cell>
          <cell r="CG63">
            <v>32258374.650000002</v>
          </cell>
          <cell r="CH63">
            <v>95968267.38000001</v>
          </cell>
          <cell r="CI63">
            <v>752575.06</v>
          </cell>
          <cell r="CK63">
            <v>46859298.510000005</v>
          </cell>
          <cell r="CL63">
            <v>135582070.99000001</v>
          </cell>
          <cell r="CM63">
            <v>-682347.55</v>
          </cell>
          <cell r="CN63">
            <v>41901694.360000014</v>
          </cell>
          <cell r="CO63">
            <v>136211434.44999993</v>
          </cell>
          <cell r="CP63">
            <v>593277.72</v>
          </cell>
          <cell r="CQ63">
            <v>49845373.800000004</v>
          </cell>
          <cell r="CR63">
            <v>135363906.45000005</v>
          </cell>
          <cell r="CS63">
            <v>-1464226.03</v>
          </cell>
          <cell r="CT63">
            <v>-410278.72</v>
          </cell>
          <cell r="CU63">
            <v>46479784.79999999</v>
          </cell>
          <cell r="CV63">
            <v>133461555.43000001</v>
          </cell>
          <cell r="CW63">
            <v>-1464600.03</v>
          </cell>
          <cell r="CY63">
            <v>46228660.050000004</v>
          </cell>
          <cell r="CZ63">
            <v>136496818.99000001</v>
          </cell>
          <cell r="DA63">
            <v>-685347.51</v>
          </cell>
          <cell r="DC63">
            <v>46479784.79999999</v>
          </cell>
          <cell r="DD63">
            <v>133461555.43000001</v>
          </cell>
          <cell r="DE63">
            <v>-1464600.03</v>
          </cell>
          <cell r="DG63">
            <v>32258374.650000002</v>
          </cell>
          <cell r="DH63">
            <v>95968267.38000001</v>
          </cell>
          <cell r="DI63">
            <v>752575.06</v>
          </cell>
          <cell r="DJ63">
            <v>42651744.920000009</v>
          </cell>
          <cell r="DK63">
            <v>119231777.09000009</v>
          </cell>
          <cell r="DL63">
            <v>4482932.76</v>
          </cell>
          <cell r="DN63">
            <v>32067646.370125685</v>
          </cell>
          <cell r="DO63">
            <v>151224725.05190173</v>
          </cell>
          <cell r="DP63">
            <v>-566222.51</v>
          </cell>
          <cell r="DQ63">
            <v>44401901.26000002</v>
          </cell>
          <cell r="DR63">
            <v>137561630.65000004</v>
          </cell>
          <cell r="DS63">
            <v>680581.93999999948</v>
          </cell>
          <cell r="DT63">
            <v>47002342.910000011</v>
          </cell>
          <cell r="DU63">
            <v>154253066.99000001</v>
          </cell>
          <cell r="DV63">
            <v>-685347.51</v>
          </cell>
          <cell r="DW63" t="str">
            <v>0</v>
          </cell>
          <cell r="DX63" t="str">
            <v>0</v>
          </cell>
          <cell r="DY63" t="str">
            <v>0</v>
          </cell>
        </row>
        <row r="64">
          <cell r="A64" t="str">
            <v>Adjusted EBITDA</v>
          </cell>
          <cell r="B64">
            <v>87745485.84999992</v>
          </cell>
          <cell r="C64">
            <v>190544752.68000007</v>
          </cell>
          <cell r="D64">
            <v>208004031.23000005</v>
          </cell>
          <cell r="E64">
            <v>161495160.43597612</v>
          </cell>
          <cell r="F64">
            <v>122406506.2328777</v>
          </cell>
          <cell r="G64">
            <v>229428664.24999997</v>
          </cell>
          <cell r="H64">
            <v>513097204.34999985</v>
          </cell>
          <cell r="I64">
            <v>558602886.96000004</v>
          </cell>
          <cell r="J64">
            <v>561272483.31737089</v>
          </cell>
          <cell r="K64">
            <v>521368331.39138871</v>
          </cell>
          <cell r="L64">
            <v>342940819.72999996</v>
          </cell>
          <cell r="M64">
            <v>760635428.82000017</v>
          </cell>
          <cell r="N64">
            <v>834106936</v>
          </cell>
          <cell r="O64">
            <v>873972739.34144032</v>
          </cell>
          <cell r="P64">
            <v>783240163.8588562</v>
          </cell>
          <cell r="Q64">
            <v>-792363.21</v>
          </cell>
          <cell r="R64">
            <v>8086093.8900000062</v>
          </cell>
          <cell r="S64">
            <v>-2738373.08</v>
          </cell>
          <cell r="T64">
            <v>-2675343.81</v>
          </cell>
          <cell r="U64">
            <v>-2220637.0299999998</v>
          </cell>
          <cell r="W64">
            <v>15808480.139999997</v>
          </cell>
          <cell r="X64">
            <v>17884543.779999997</v>
          </cell>
          <cell r="Y64">
            <v>18149366.900000002</v>
          </cell>
          <cell r="Z64">
            <v>15640910.829999993</v>
          </cell>
          <cell r="AA64">
            <v>54009939.859999985</v>
          </cell>
          <cell r="AB64">
            <v>49826469.329999998</v>
          </cell>
          <cell r="AC64">
            <v>53105065.210000008</v>
          </cell>
          <cell r="AD64">
            <v>51276865.540000007</v>
          </cell>
          <cell r="AE64">
            <v>76942183.449999988</v>
          </cell>
          <cell r="AF64">
            <v>75177083</v>
          </cell>
          <cell r="AG64">
            <v>81424135.219999999</v>
          </cell>
          <cell r="AH64">
            <v>75212494.439999998</v>
          </cell>
          <cell r="AI64">
            <v>-290009.53999999998</v>
          </cell>
          <cell r="AJ64">
            <v>-225449.21</v>
          </cell>
          <cell r="AK64">
            <v>-271238.94</v>
          </cell>
          <cell r="AL64">
            <v>-349632.94</v>
          </cell>
          <cell r="AN64">
            <v>87745485.84999992</v>
          </cell>
          <cell r="AO64">
            <v>190544752.68000007</v>
          </cell>
          <cell r="AP64">
            <v>208004031.23000005</v>
          </cell>
          <cell r="AQ64">
            <v>229428664.24999997</v>
          </cell>
          <cell r="AR64">
            <v>513097204.34999985</v>
          </cell>
          <cell r="AS64">
            <v>558602886.96000004</v>
          </cell>
          <cell r="AT64">
            <v>-792363.21</v>
          </cell>
          <cell r="AU64">
            <v>8086093.8900000062</v>
          </cell>
          <cell r="AV64">
            <v>-2738373.08</v>
          </cell>
          <cell r="AX64">
            <v>208004031.23000005</v>
          </cell>
          <cell r="AY64">
            <v>558602886.96000004</v>
          </cell>
          <cell r="AZ64">
            <v>-2738373.08</v>
          </cell>
          <cell r="BA64">
            <v>190544752.68000007</v>
          </cell>
          <cell r="BB64">
            <v>513097204.34999996</v>
          </cell>
          <cell r="BC64">
            <v>8086093.8900000062</v>
          </cell>
          <cell r="BD64">
            <v>161495160.43597612</v>
          </cell>
          <cell r="BE64">
            <v>561272483.31737089</v>
          </cell>
          <cell r="BF64">
            <v>-2675343.81</v>
          </cell>
          <cell r="BG64">
            <v>-848622.02999999945</v>
          </cell>
          <cell r="BI64">
            <v>70128241.890000001</v>
          </cell>
          <cell r="BJ64">
            <v>185367487.31999999</v>
          </cell>
          <cell r="BK64">
            <v>-910796.72</v>
          </cell>
          <cell r="BL64">
            <v>62461257.80999995</v>
          </cell>
          <cell r="BM64">
            <v>185241511.99000013</v>
          </cell>
          <cell r="BN64">
            <v>30494.230000000145</v>
          </cell>
          <cell r="BO64">
            <v>73712439.760000035</v>
          </cell>
          <cell r="BP64">
            <v>189733345.82000008</v>
          </cell>
          <cell r="BQ64">
            <v>-1005535.45</v>
          </cell>
          <cell r="BR64">
            <v>-653976.67000000004</v>
          </cell>
          <cell r="BS64">
            <v>69397646.760000035</v>
          </cell>
          <cell r="BT64">
            <v>187563771.34000003</v>
          </cell>
          <cell r="BU64">
            <v>-1016825.92</v>
          </cell>
          <cell r="BW64">
            <v>51804553.890000015</v>
          </cell>
          <cell r="BX64">
            <v>136496818.99000001</v>
          </cell>
          <cell r="BY64">
            <v>-685347.51</v>
          </cell>
          <cell r="BZ64">
            <v>46825298.790000036</v>
          </cell>
          <cell r="CA64">
            <v>119231777.09000009</v>
          </cell>
          <cell r="CB64">
            <v>4436128.8499999996</v>
          </cell>
          <cell r="CC64">
            <v>39722836.915724836</v>
          </cell>
          <cell r="CD64">
            <v>141617665.57461149</v>
          </cell>
          <cell r="CE64">
            <v>55592.020000000281</v>
          </cell>
          <cell r="CF64">
            <v>-584608.51</v>
          </cell>
          <cell r="CG64">
            <v>35810264.459999979</v>
          </cell>
          <cell r="CH64">
            <v>95968267.38000001</v>
          </cell>
          <cell r="CI64">
            <v>722493.6</v>
          </cell>
          <cell r="CK64">
            <v>52485768.350000016</v>
          </cell>
          <cell r="CL64">
            <v>135582070.99000001</v>
          </cell>
          <cell r="CM64">
            <v>-682347.55</v>
          </cell>
          <cell r="CN64">
            <v>46072249.539999984</v>
          </cell>
          <cell r="CO64">
            <v>136211434.44999993</v>
          </cell>
          <cell r="CP64">
            <v>556101.48</v>
          </cell>
          <cell r="CQ64">
            <v>55300810.390000001</v>
          </cell>
          <cell r="CR64">
            <v>135363906.45000005</v>
          </cell>
          <cell r="CS64">
            <v>-1514482.81</v>
          </cell>
          <cell r="CT64">
            <v>-460535.5</v>
          </cell>
          <cell r="CU64">
            <v>51935221.389999993</v>
          </cell>
          <cell r="CV64">
            <v>133461555.43000001</v>
          </cell>
          <cell r="CW64">
            <v>-1514856.81</v>
          </cell>
          <cell r="CY64">
            <v>51804553.890000015</v>
          </cell>
          <cell r="CZ64">
            <v>136496818.99000001</v>
          </cell>
          <cell r="DA64">
            <v>-685347.51</v>
          </cell>
          <cell r="DC64">
            <v>51935221.389999993</v>
          </cell>
          <cell r="DD64">
            <v>133461555.43000001</v>
          </cell>
          <cell r="DE64">
            <v>-1514856.81</v>
          </cell>
          <cell r="DG64">
            <v>35810264.459999979</v>
          </cell>
          <cell r="DH64">
            <v>95968267.38000001</v>
          </cell>
          <cell r="DI64">
            <v>722493.6</v>
          </cell>
          <cell r="DJ64">
            <v>46825298.790000036</v>
          </cell>
          <cell r="DK64">
            <v>119231777.09000009</v>
          </cell>
          <cell r="DL64">
            <v>4436128.8499999996</v>
          </cell>
          <cell r="DN64">
            <v>33727433.210125685</v>
          </cell>
          <cell r="DO64">
            <v>151224725.05190173</v>
          </cell>
          <cell r="DP64">
            <v>-608222.51</v>
          </cell>
          <cell r="DQ64">
            <v>48756140.69000005</v>
          </cell>
          <cell r="DR64">
            <v>137561630.65000004</v>
          </cell>
          <cell r="DS64">
            <v>613929.36</v>
          </cell>
          <cell r="DT64">
            <v>52634674.750000022</v>
          </cell>
          <cell r="DU64">
            <v>154253066.99000001</v>
          </cell>
          <cell r="DV64">
            <v>-685347.51</v>
          </cell>
          <cell r="DW64" t="str">
            <v>0</v>
          </cell>
          <cell r="DX64" t="str">
            <v>0</v>
          </cell>
          <cell r="DY64" t="str">
            <v>0</v>
          </cell>
        </row>
        <row r="65">
          <cell r="A65" t="str">
            <v>Fixed Mfg OH</v>
          </cell>
          <cell r="B65">
            <v>13046260.990000002</v>
          </cell>
          <cell r="C65">
            <v>28192829.619999997</v>
          </cell>
          <cell r="D65">
            <v>32092098</v>
          </cell>
          <cell r="E65">
            <v>9957781.6000000034</v>
          </cell>
          <cell r="F65">
            <v>7130652.0000000009</v>
          </cell>
          <cell r="G65">
            <v>125930.3</v>
          </cell>
          <cell r="H65">
            <v>463819.73</v>
          </cell>
          <cell r="I65">
            <v>412068</v>
          </cell>
          <cell r="J65">
            <v>102171.32</v>
          </cell>
          <cell r="K65">
            <v>65698.81</v>
          </cell>
          <cell r="L65" t="str">
            <v>0</v>
          </cell>
          <cell r="M65" t="str">
            <v>0</v>
          </cell>
          <cell r="N65" t="str">
            <v>0</v>
          </cell>
          <cell r="O65" t="str">
            <v>0</v>
          </cell>
          <cell r="P65" t="str">
            <v>0</v>
          </cell>
          <cell r="Q65" t="str">
            <v>0</v>
          </cell>
          <cell r="R65" t="str">
            <v>0</v>
          </cell>
          <cell r="S65" t="str">
            <v>0</v>
          </cell>
          <cell r="T65" t="str">
            <v>0</v>
          </cell>
          <cell r="U65" t="str">
            <v>0</v>
          </cell>
          <cell r="W65">
            <v>2389582.2400000002</v>
          </cell>
          <cell r="X65">
            <v>2636595</v>
          </cell>
          <cell r="Y65">
            <v>2391686.54</v>
          </cell>
          <cell r="Z65">
            <v>2391686.54</v>
          </cell>
          <cell r="AA65">
            <v>93236.31</v>
          </cell>
          <cell r="AB65">
            <v>44604</v>
          </cell>
          <cell r="AC65">
            <v>154079.04000000001</v>
          </cell>
          <cell r="AD65">
            <v>154079.04000000001</v>
          </cell>
          <cell r="AE65" t="str">
            <v>0</v>
          </cell>
          <cell r="AF65" t="str">
            <v>0</v>
          </cell>
          <cell r="AG65" t="str">
            <v>0</v>
          </cell>
          <cell r="AH65" t="str">
            <v>0</v>
          </cell>
          <cell r="AI65" t="str">
            <v>0</v>
          </cell>
          <cell r="AJ65" t="str">
            <v>0</v>
          </cell>
          <cell r="AK65" t="str">
            <v>0</v>
          </cell>
          <cell r="AL65" t="str">
            <v>0</v>
          </cell>
          <cell r="AN65">
            <v>13046260.990000002</v>
          </cell>
          <cell r="AO65">
            <v>28192829.619999997</v>
          </cell>
          <cell r="AP65">
            <v>32092098</v>
          </cell>
          <cell r="AQ65">
            <v>125930.3</v>
          </cell>
          <cell r="AR65">
            <v>463819.73</v>
          </cell>
          <cell r="AS65">
            <v>412068</v>
          </cell>
          <cell r="AT65" t="str">
            <v>0</v>
          </cell>
          <cell r="AU65" t="str">
            <v>0</v>
          </cell>
          <cell r="AV65" t="str">
            <v>0</v>
          </cell>
          <cell r="AX65">
            <v>32092098</v>
          </cell>
          <cell r="AY65">
            <v>412068</v>
          </cell>
          <cell r="AZ65" t="str">
            <v>0</v>
          </cell>
          <cell r="BA65">
            <v>28192829.620000001</v>
          </cell>
          <cell r="BB65">
            <v>463819.73</v>
          </cell>
          <cell r="BC65" t="str">
            <v>0</v>
          </cell>
          <cell r="BD65">
            <v>9957781.6000000034</v>
          </cell>
          <cell r="BE65">
            <v>102171.32</v>
          </cell>
          <cell r="BF65" t="str">
            <v>0</v>
          </cell>
          <cell r="BG65" t="str">
            <v>0</v>
          </cell>
          <cell r="BI65">
            <v>10536093</v>
          </cell>
          <cell r="BJ65">
            <v>188620</v>
          </cell>
          <cell r="BK65" t="str">
            <v>0</v>
          </cell>
          <cell r="BL65">
            <v>9592773.1399999987</v>
          </cell>
          <cell r="BM65">
            <v>309218.7</v>
          </cell>
          <cell r="BN65" t="str">
            <v>0</v>
          </cell>
          <cell r="BO65">
            <v>9957781.6000000034</v>
          </cell>
          <cell r="BP65">
            <v>102171.32</v>
          </cell>
          <cell r="BQ65" t="str">
            <v>0</v>
          </cell>
          <cell r="BR65" t="str">
            <v>0</v>
          </cell>
          <cell r="BS65">
            <v>9957781.6000000034</v>
          </cell>
          <cell r="BT65">
            <v>102171.32</v>
          </cell>
          <cell r="BU65" t="str">
            <v>0</v>
          </cell>
          <cell r="BW65">
            <v>7929069</v>
          </cell>
          <cell r="BX65">
            <v>114418</v>
          </cell>
          <cell r="BY65" t="str">
            <v>0</v>
          </cell>
          <cell r="BZ65">
            <v>7246111.6100000003</v>
          </cell>
          <cell r="CA65">
            <v>163320.84</v>
          </cell>
          <cell r="CB65" t="str">
            <v>0</v>
          </cell>
          <cell r="CC65">
            <v>2521866.59</v>
          </cell>
          <cell r="CD65">
            <v>36472.51</v>
          </cell>
          <cell r="CE65" t="str">
            <v>0</v>
          </cell>
          <cell r="CF65" t="str">
            <v>0</v>
          </cell>
          <cell r="CG65">
            <v>5610345.9800000004</v>
          </cell>
          <cell r="CH65">
            <v>60231.49</v>
          </cell>
          <cell r="CI65" t="str">
            <v>0</v>
          </cell>
          <cell r="CK65">
            <v>7868075</v>
          </cell>
          <cell r="CL65">
            <v>143814</v>
          </cell>
          <cell r="CM65" t="str">
            <v>0</v>
          </cell>
          <cell r="CN65">
            <v>7133333.4000000004</v>
          </cell>
          <cell r="CO65">
            <v>234352.29</v>
          </cell>
          <cell r="CP65" t="str">
            <v>0</v>
          </cell>
          <cell r="CQ65">
            <v>7435915.0100000007</v>
          </cell>
          <cell r="CR65">
            <v>65698.81</v>
          </cell>
          <cell r="CS65" t="str">
            <v>0</v>
          </cell>
          <cell r="CT65" t="str">
            <v>0</v>
          </cell>
          <cell r="CU65">
            <v>7435915.0100000007</v>
          </cell>
          <cell r="CV65">
            <v>65698.81</v>
          </cell>
          <cell r="CW65" t="str">
            <v>0</v>
          </cell>
          <cell r="CY65">
            <v>7929069</v>
          </cell>
          <cell r="CZ65">
            <v>114418</v>
          </cell>
          <cell r="DA65" t="str">
            <v>0</v>
          </cell>
          <cell r="DC65">
            <v>7435915.0100000007</v>
          </cell>
          <cell r="DD65">
            <v>65698.81</v>
          </cell>
          <cell r="DE65" t="str">
            <v>0</v>
          </cell>
          <cell r="DG65">
            <v>5610345.9800000004</v>
          </cell>
          <cell r="DH65">
            <v>60231.49</v>
          </cell>
          <cell r="DI65" t="str">
            <v>0</v>
          </cell>
          <cell r="DJ65">
            <v>7246111.6100000003</v>
          </cell>
          <cell r="DK65">
            <v>163320.84</v>
          </cell>
          <cell r="DL65" t="str">
            <v>0</v>
          </cell>
          <cell r="DN65" t="str">
            <v>0</v>
          </cell>
          <cell r="DO65" t="str">
            <v>0</v>
          </cell>
          <cell r="DP65" t="str">
            <v>0</v>
          </cell>
          <cell r="DQ65">
            <v>7151386.870000002</v>
          </cell>
          <cell r="DR65">
            <v>-10929.84</v>
          </cell>
          <cell r="DS65" t="str">
            <v>0</v>
          </cell>
          <cell r="DT65">
            <v>8179153</v>
          </cell>
          <cell r="DU65">
            <v>76918</v>
          </cell>
          <cell r="DV65" t="str">
            <v>0</v>
          </cell>
          <cell r="DW65" t="str">
            <v>0</v>
          </cell>
          <cell r="DX65" t="str">
            <v>0</v>
          </cell>
          <cell r="DY65" t="str">
            <v>0</v>
          </cell>
        </row>
        <row r="66">
          <cell r="A66" t="str">
            <v>Total OH</v>
          </cell>
          <cell r="B66">
            <v>15573795.629999999</v>
          </cell>
          <cell r="C66">
            <v>34736742.329999998</v>
          </cell>
          <cell r="D66">
            <v>38735254</v>
          </cell>
          <cell r="E66">
            <v>12080297.389999999</v>
          </cell>
          <cell r="F66">
            <v>8640339.7699999996</v>
          </cell>
          <cell r="G66">
            <v>23534127.340000015</v>
          </cell>
          <cell r="H66">
            <v>56493674.659999982</v>
          </cell>
          <cell r="I66">
            <v>53762001</v>
          </cell>
          <cell r="J66">
            <v>19555806.850000005</v>
          </cell>
          <cell r="K66">
            <v>14268722.469999999</v>
          </cell>
          <cell r="L66" t="str">
            <v>0</v>
          </cell>
          <cell r="M66" t="str">
            <v>0</v>
          </cell>
          <cell r="N66" t="str">
            <v>0</v>
          </cell>
          <cell r="O66" t="str">
            <v>0</v>
          </cell>
          <cell r="P66" t="str">
            <v>0</v>
          </cell>
          <cell r="Q66" t="str">
            <v>0</v>
          </cell>
          <cell r="R66" t="str">
            <v>0</v>
          </cell>
          <cell r="S66" t="str">
            <v>0</v>
          </cell>
          <cell r="T66" t="str">
            <v>0</v>
          </cell>
          <cell r="U66" t="str">
            <v>0</v>
          </cell>
          <cell r="W66">
            <v>2951122.34</v>
          </cell>
          <cell r="X66">
            <v>3230043</v>
          </cell>
          <cell r="Y66">
            <v>2929597.76</v>
          </cell>
          <cell r="Z66">
            <v>2929597.76</v>
          </cell>
          <cell r="AA66">
            <v>5754618.9800000004</v>
          </cell>
          <cell r="AB66">
            <v>4784579</v>
          </cell>
          <cell r="AC66">
            <v>5511220.1500000013</v>
          </cell>
          <cell r="AD66">
            <v>5511220.1500000013</v>
          </cell>
          <cell r="AE66" t="str">
            <v>0</v>
          </cell>
          <cell r="AF66" t="str">
            <v>0</v>
          </cell>
          <cell r="AG66" t="str">
            <v>0</v>
          </cell>
          <cell r="AH66" t="str">
            <v>0</v>
          </cell>
          <cell r="AI66" t="str">
            <v>0</v>
          </cell>
          <cell r="AJ66" t="str">
            <v>0</v>
          </cell>
          <cell r="AK66" t="str">
            <v>0</v>
          </cell>
          <cell r="AL66" t="str">
            <v>0</v>
          </cell>
          <cell r="AN66">
            <v>15573795.629999999</v>
          </cell>
          <cell r="AO66">
            <v>34736742.329999998</v>
          </cell>
          <cell r="AP66">
            <v>38735254</v>
          </cell>
          <cell r="AQ66">
            <v>23534127.340000015</v>
          </cell>
          <cell r="AR66">
            <v>56493674.659999982</v>
          </cell>
          <cell r="AS66">
            <v>53762001</v>
          </cell>
          <cell r="AT66" t="str">
            <v>0</v>
          </cell>
          <cell r="AU66" t="str">
            <v>0</v>
          </cell>
          <cell r="AV66" t="str">
            <v>0</v>
          </cell>
          <cell r="AX66">
            <v>38735254</v>
          </cell>
          <cell r="AY66">
            <v>53762001</v>
          </cell>
          <cell r="AZ66" t="str">
            <v>0</v>
          </cell>
          <cell r="BA66">
            <v>34736742.330000006</v>
          </cell>
          <cell r="BB66">
            <v>56493674.659999982</v>
          </cell>
          <cell r="BC66" t="str">
            <v>0</v>
          </cell>
          <cell r="BD66">
            <v>12080297.389999999</v>
          </cell>
          <cell r="BE66">
            <v>19555806.850000005</v>
          </cell>
          <cell r="BF66" t="str">
            <v>0</v>
          </cell>
          <cell r="BG66" t="str">
            <v>0</v>
          </cell>
          <cell r="BI66">
            <v>12762111</v>
          </cell>
          <cell r="BJ66">
            <v>17963842</v>
          </cell>
          <cell r="BK66" t="str">
            <v>0</v>
          </cell>
          <cell r="BL66">
            <v>11869829.629999999</v>
          </cell>
          <cell r="BM66">
            <v>19855599.5</v>
          </cell>
          <cell r="BN66" t="str">
            <v>0</v>
          </cell>
          <cell r="BO66">
            <v>12080297.389999999</v>
          </cell>
          <cell r="BP66">
            <v>19483138.850000005</v>
          </cell>
          <cell r="BQ66" t="str">
            <v>0</v>
          </cell>
          <cell r="BR66" t="str">
            <v>0</v>
          </cell>
          <cell r="BS66">
            <v>12080297.389999999</v>
          </cell>
          <cell r="BT66">
            <v>19483138.850000005</v>
          </cell>
          <cell r="BU66" t="str">
            <v>0</v>
          </cell>
          <cell r="BW66">
            <v>9557771</v>
          </cell>
          <cell r="BX66">
            <v>13340180</v>
          </cell>
          <cell r="BY66" t="str">
            <v>0</v>
          </cell>
          <cell r="BZ66">
            <v>8757170.2100000009</v>
          </cell>
          <cell r="CA66">
            <v>14536943.239999998</v>
          </cell>
          <cell r="CB66" t="str">
            <v>0</v>
          </cell>
          <cell r="CC66">
            <v>3134694.61</v>
          </cell>
          <cell r="CD66">
            <v>5314333.38</v>
          </cell>
          <cell r="CE66" t="str">
            <v>0</v>
          </cell>
          <cell r="CF66" t="str">
            <v>0</v>
          </cell>
          <cell r="CG66">
            <v>6628192.8499999996</v>
          </cell>
          <cell r="CH66">
            <v>9347155.8699999992</v>
          </cell>
          <cell r="CI66" t="str">
            <v>0</v>
          </cell>
          <cell r="CK66">
            <v>9495069</v>
          </cell>
          <cell r="CL66">
            <v>13287617</v>
          </cell>
          <cell r="CM66" t="str">
            <v>0</v>
          </cell>
          <cell r="CN66">
            <v>8773921.0999999996</v>
          </cell>
          <cell r="CO66">
            <v>14606785.969999999</v>
          </cell>
          <cell r="CP66" t="str">
            <v>0</v>
          </cell>
          <cell r="CQ66">
            <v>8945602.7799999993</v>
          </cell>
          <cell r="CR66">
            <v>14186971.469999999</v>
          </cell>
          <cell r="CS66" t="str">
            <v>0</v>
          </cell>
          <cell r="CT66" t="str">
            <v>0</v>
          </cell>
          <cell r="CU66">
            <v>8945602.7799999993</v>
          </cell>
          <cell r="CV66">
            <v>14186971.469999999</v>
          </cell>
          <cell r="CW66" t="str">
            <v>0</v>
          </cell>
          <cell r="CY66">
            <v>9557771</v>
          </cell>
          <cell r="CZ66">
            <v>13340180</v>
          </cell>
          <cell r="DA66" t="str">
            <v>0</v>
          </cell>
          <cell r="DC66">
            <v>8945602.7799999993</v>
          </cell>
          <cell r="DD66">
            <v>14186971.469999999</v>
          </cell>
          <cell r="DE66" t="str">
            <v>0</v>
          </cell>
          <cell r="DG66">
            <v>6628192.8499999996</v>
          </cell>
          <cell r="DH66">
            <v>9347155.8699999992</v>
          </cell>
          <cell r="DI66" t="str">
            <v>0</v>
          </cell>
          <cell r="DJ66">
            <v>8757170.2100000009</v>
          </cell>
          <cell r="DK66">
            <v>14536943.239999998</v>
          </cell>
          <cell r="DL66" t="str">
            <v>0</v>
          </cell>
          <cell r="DN66" t="str">
            <v>0</v>
          </cell>
          <cell r="DO66">
            <v>27249</v>
          </cell>
          <cell r="DP66" t="str">
            <v>0</v>
          </cell>
          <cell r="DQ66">
            <v>8901724.1199999992</v>
          </cell>
          <cell r="DR66">
            <v>14417985.719999999</v>
          </cell>
          <cell r="DS66" t="str">
            <v>0</v>
          </cell>
          <cell r="DT66">
            <v>10003605</v>
          </cell>
          <cell r="DU66">
            <v>14068293</v>
          </cell>
          <cell r="DV66" t="str">
            <v>0</v>
          </cell>
          <cell r="DW66" t="str">
            <v>0</v>
          </cell>
          <cell r="DX66" t="str">
            <v>0</v>
          </cell>
          <cell r="DY66" t="str">
            <v>0</v>
          </cell>
        </row>
        <row r="67">
          <cell r="A67" t="str">
            <v>General Manufacturing</v>
          </cell>
          <cell r="B67">
            <v>15573795.629999999</v>
          </cell>
          <cell r="C67">
            <v>34736742.329999998</v>
          </cell>
          <cell r="D67">
            <v>38735254</v>
          </cell>
          <cell r="E67">
            <v>12080297.389999999</v>
          </cell>
          <cell r="F67">
            <v>8640339.7699999996</v>
          </cell>
          <cell r="G67">
            <v>139237431.83999985</v>
          </cell>
          <cell r="H67">
            <v>301779437.15999997</v>
          </cell>
          <cell r="I67">
            <v>345215379</v>
          </cell>
          <cell r="J67">
            <v>80051351.479999945</v>
          </cell>
          <cell r="K67">
            <v>39447986.81000001</v>
          </cell>
          <cell r="L67" t="str">
            <v>0</v>
          </cell>
          <cell r="M67" t="str">
            <v>0</v>
          </cell>
          <cell r="N67" t="str">
            <v>0</v>
          </cell>
          <cell r="O67" t="str">
            <v>0</v>
          </cell>
          <cell r="P67" t="str">
            <v>0</v>
          </cell>
          <cell r="Q67" t="str">
            <v>0</v>
          </cell>
          <cell r="R67" t="str">
            <v>0</v>
          </cell>
          <cell r="S67" t="str">
            <v>0</v>
          </cell>
          <cell r="T67" t="str">
            <v>0</v>
          </cell>
          <cell r="U67" t="str">
            <v>0</v>
          </cell>
          <cell r="W67">
            <v>2951122.34</v>
          </cell>
          <cell r="X67">
            <v>3230043</v>
          </cell>
          <cell r="Y67">
            <v>2929597.76</v>
          </cell>
          <cell r="Z67">
            <v>2929597.76</v>
          </cell>
          <cell r="AA67">
            <v>31301463.420000002</v>
          </cell>
          <cell r="AB67">
            <v>30413928</v>
          </cell>
          <cell r="AC67">
            <v>32777519.610000003</v>
          </cell>
          <cell r="AD67">
            <v>31369263.350000005</v>
          </cell>
          <cell r="AE67" t="str">
            <v>0</v>
          </cell>
          <cell r="AF67" t="str">
            <v>0</v>
          </cell>
          <cell r="AG67" t="str">
            <v>0</v>
          </cell>
          <cell r="AH67" t="str">
            <v>0</v>
          </cell>
          <cell r="AI67" t="str">
            <v>0</v>
          </cell>
          <cell r="AJ67" t="str">
            <v>0</v>
          </cell>
          <cell r="AK67" t="str">
            <v>0</v>
          </cell>
          <cell r="AL67" t="str">
            <v>0</v>
          </cell>
          <cell r="AN67">
            <v>15573795.629999999</v>
          </cell>
          <cell r="AO67">
            <v>34736742.329999998</v>
          </cell>
          <cell r="AP67">
            <v>38735254</v>
          </cell>
          <cell r="AQ67">
            <v>139237431.83999985</v>
          </cell>
          <cell r="AR67">
            <v>301779437.15999997</v>
          </cell>
          <cell r="AS67">
            <v>345215379</v>
          </cell>
          <cell r="AT67" t="str">
            <v>0</v>
          </cell>
          <cell r="AU67" t="str">
            <v>0</v>
          </cell>
          <cell r="AV67" t="str">
            <v>0</v>
          </cell>
          <cell r="AX67">
            <v>38735254</v>
          </cell>
          <cell r="AY67">
            <v>345215379</v>
          </cell>
          <cell r="AZ67" t="str">
            <v>0</v>
          </cell>
          <cell r="BA67">
            <v>34736742.330000006</v>
          </cell>
          <cell r="BB67">
            <v>301779437.15999997</v>
          </cell>
          <cell r="BC67" t="str">
            <v>0</v>
          </cell>
          <cell r="BD67">
            <v>12080297.389999999</v>
          </cell>
          <cell r="BE67">
            <v>80051351.479999945</v>
          </cell>
          <cell r="BF67" t="str">
            <v>0</v>
          </cell>
          <cell r="BG67" t="str">
            <v>0</v>
          </cell>
          <cell r="BI67">
            <v>12762111</v>
          </cell>
          <cell r="BJ67">
            <v>113829858</v>
          </cell>
          <cell r="BK67" t="str">
            <v>0</v>
          </cell>
          <cell r="BL67">
            <v>11869829.629999999</v>
          </cell>
          <cell r="BM67">
            <v>107442060.08000003</v>
          </cell>
          <cell r="BN67" t="str">
            <v>0</v>
          </cell>
          <cell r="BO67">
            <v>12080297.389999999</v>
          </cell>
          <cell r="BP67">
            <v>113161009.47999997</v>
          </cell>
          <cell r="BQ67" t="str">
            <v>0</v>
          </cell>
          <cell r="BR67" t="str">
            <v>0</v>
          </cell>
          <cell r="BS67">
            <v>12080297.389999999</v>
          </cell>
          <cell r="BT67">
            <v>113161009.47999997</v>
          </cell>
          <cell r="BU67" t="str">
            <v>0</v>
          </cell>
          <cell r="BW67">
            <v>9557771</v>
          </cell>
          <cell r="BX67">
            <v>84422158</v>
          </cell>
          <cell r="BY67" t="str">
            <v>0</v>
          </cell>
          <cell r="BZ67">
            <v>8757170.2100000009</v>
          </cell>
          <cell r="CA67">
            <v>68678316.890000105</v>
          </cell>
          <cell r="CB67" t="str">
            <v>0</v>
          </cell>
          <cell r="CC67">
            <v>3134694.61</v>
          </cell>
          <cell r="CD67">
            <v>24236492.710000005</v>
          </cell>
          <cell r="CE67" t="str">
            <v>0</v>
          </cell>
          <cell r="CF67" t="str">
            <v>0</v>
          </cell>
          <cell r="CG67">
            <v>6628192.8499999996</v>
          </cell>
          <cell r="CH67">
            <v>58393765.070000023</v>
          </cell>
          <cell r="CI67" t="str">
            <v>0</v>
          </cell>
          <cell r="CK67">
            <v>9495069</v>
          </cell>
          <cell r="CL67">
            <v>83156488</v>
          </cell>
          <cell r="CM67" t="str">
            <v>0</v>
          </cell>
          <cell r="CN67">
            <v>8773921.0999999996</v>
          </cell>
          <cell r="CO67">
            <v>79178901.119999975</v>
          </cell>
          <cell r="CP67" t="str">
            <v>0</v>
          </cell>
          <cell r="CQ67">
            <v>8945602.7799999993</v>
          </cell>
          <cell r="CR67">
            <v>80843666.769999981</v>
          </cell>
          <cell r="CS67" t="str">
            <v>0</v>
          </cell>
          <cell r="CT67" t="str">
            <v>0</v>
          </cell>
          <cell r="CU67">
            <v>8945602.7799999993</v>
          </cell>
          <cell r="CV67">
            <v>80843666.769999981</v>
          </cell>
          <cell r="CW67" t="str">
            <v>0</v>
          </cell>
          <cell r="CY67">
            <v>9557771</v>
          </cell>
          <cell r="CZ67">
            <v>84422158</v>
          </cell>
          <cell r="DA67" t="str">
            <v>0</v>
          </cell>
          <cell r="DC67">
            <v>8945602.7799999993</v>
          </cell>
          <cell r="DD67">
            <v>80843666.769999981</v>
          </cell>
          <cell r="DE67" t="str">
            <v>0</v>
          </cell>
          <cell r="DG67">
            <v>6628192.8499999996</v>
          </cell>
          <cell r="DH67">
            <v>58393765.070000023</v>
          </cell>
          <cell r="DI67" t="str">
            <v>0</v>
          </cell>
          <cell r="DJ67">
            <v>8757170.2100000009</v>
          </cell>
          <cell r="DK67">
            <v>68678316.890000105</v>
          </cell>
          <cell r="DL67" t="str">
            <v>0</v>
          </cell>
          <cell r="DN67" t="str">
            <v>0</v>
          </cell>
          <cell r="DO67">
            <v>-13458482</v>
          </cell>
          <cell r="DP67" t="str">
            <v>0</v>
          </cell>
          <cell r="DQ67">
            <v>8901724.1199999992</v>
          </cell>
          <cell r="DR67">
            <v>81871855.450000003</v>
          </cell>
          <cell r="DS67" t="str">
            <v>0</v>
          </cell>
          <cell r="DT67">
            <v>10003605</v>
          </cell>
          <cell r="DU67">
            <v>95695721</v>
          </cell>
          <cell r="DV67" t="str">
            <v>0</v>
          </cell>
          <cell r="DW67" t="str">
            <v>0</v>
          </cell>
          <cell r="DX67" t="str">
            <v>0</v>
          </cell>
          <cell r="DY67" t="str">
            <v>0</v>
          </cell>
        </row>
        <row r="68">
          <cell r="A68" t="str">
            <v>Total Selling Expenses</v>
          </cell>
          <cell r="B68">
            <v>20442296.510000005</v>
          </cell>
          <cell r="C68">
            <v>42189318.589999996</v>
          </cell>
          <cell r="D68">
            <v>39069475.460000001</v>
          </cell>
          <cell r="E68">
            <v>22078460.979999993</v>
          </cell>
          <cell r="F68">
            <v>19174339.970000006</v>
          </cell>
          <cell r="G68">
            <v>3790517.54</v>
          </cell>
          <cell r="H68">
            <v>9273580.6300000008</v>
          </cell>
          <cell r="I68">
            <v>11655371</v>
          </cell>
          <cell r="J68">
            <v>3669342.9</v>
          </cell>
          <cell r="K68">
            <v>2654880.84</v>
          </cell>
          <cell r="L68" t="str">
            <v>0</v>
          </cell>
          <cell r="M68" t="str">
            <v>0</v>
          </cell>
          <cell r="N68" t="str">
            <v>0</v>
          </cell>
          <cell r="O68" t="str">
            <v>0</v>
          </cell>
          <cell r="P68" t="str">
            <v>0</v>
          </cell>
          <cell r="Q68" t="str">
            <v>0</v>
          </cell>
          <cell r="R68" t="str">
            <v>0</v>
          </cell>
          <cell r="S68" t="str">
            <v>0</v>
          </cell>
          <cell r="T68" t="str">
            <v>0</v>
          </cell>
          <cell r="U68" t="str">
            <v>0</v>
          </cell>
          <cell r="W68">
            <v>3197831.96</v>
          </cell>
          <cell r="X68">
            <v>3380525.1</v>
          </cell>
          <cell r="Y68">
            <v>3678627.44</v>
          </cell>
          <cell r="Z68">
            <v>3678627.44</v>
          </cell>
          <cell r="AA68">
            <v>1016532.02</v>
          </cell>
          <cell r="AB68">
            <v>1022737</v>
          </cell>
          <cell r="AC68">
            <v>1054250.17</v>
          </cell>
          <cell r="AD68">
            <v>1054250.17</v>
          </cell>
          <cell r="AE68" t="str">
            <v>0</v>
          </cell>
          <cell r="AF68" t="str">
            <v>0</v>
          </cell>
          <cell r="AG68" t="str">
            <v>0</v>
          </cell>
          <cell r="AH68" t="str">
            <v>0</v>
          </cell>
          <cell r="AI68" t="str">
            <v>0</v>
          </cell>
          <cell r="AJ68" t="str">
            <v>0</v>
          </cell>
          <cell r="AK68" t="str">
            <v>0</v>
          </cell>
          <cell r="AL68" t="str">
            <v>0</v>
          </cell>
          <cell r="AN68">
            <v>20442296.510000005</v>
          </cell>
          <cell r="AO68">
            <v>42189318.589999996</v>
          </cell>
          <cell r="AP68">
            <v>39069475.460000001</v>
          </cell>
          <cell r="AQ68">
            <v>3790517.54</v>
          </cell>
          <cell r="AR68">
            <v>9273580.6300000008</v>
          </cell>
          <cell r="AS68">
            <v>11655371</v>
          </cell>
          <cell r="AT68" t="str">
            <v>0</v>
          </cell>
          <cell r="AU68" t="str">
            <v>0</v>
          </cell>
          <cell r="AV68" t="str">
            <v>0</v>
          </cell>
          <cell r="AX68">
            <v>39069475.460000001</v>
          </cell>
          <cell r="AY68">
            <v>11655371</v>
          </cell>
          <cell r="AZ68" t="str">
            <v>0</v>
          </cell>
          <cell r="BA68">
            <v>42189318.589999996</v>
          </cell>
          <cell r="BB68">
            <v>9273580.629999999</v>
          </cell>
          <cell r="BC68" t="str">
            <v>0</v>
          </cell>
          <cell r="BD68">
            <v>22078460.979999993</v>
          </cell>
          <cell r="BE68">
            <v>3669342.9</v>
          </cell>
          <cell r="BF68" t="str">
            <v>0</v>
          </cell>
          <cell r="BG68" t="str">
            <v>0</v>
          </cell>
          <cell r="BI68">
            <v>13036625.25</v>
          </cell>
          <cell r="BJ68">
            <v>3875369</v>
          </cell>
          <cell r="BK68" t="str">
            <v>0</v>
          </cell>
          <cell r="BL68">
            <v>14253733.069999998</v>
          </cell>
          <cell r="BM68">
            <v>3078853.45</v>
          </cell>
          <cell r="BN68" t="str">
            <v>0</v>
          </cell>
          <cell r="BO68">
            <v>14253321.020000005</v>
          </cell>
          <cell r="BP68">
            <v>3669342.9</v>
          </cell>
          <cell r="BQ68" t="str">
            <v>0</v>
          </cell>
          <cell r="BR68" t="str">
            <v>0</v>
          </cell>
          <cell r="BS68">
            <v>14253321.020000005</v>
          </cell>
          <cell r="BT68">
            <v>3669342.9</v>
          </cell>
          <cell r="BU68" t="str">
            <v>0</v>
          </cell>
          <cell r="BW68">
            <v>9676144.4299999997</v>
          </cell>
          <cell r="BX68">
            <v>2886410</v>
          </cell>
          <cell r="BY68" t="str">
            <v>0</v>
          </cell>
          <cell r="BZ68">
            <v>10633806.310000002</v>
          </cell>
          <cell r="CA68">
            <v>2072254.22</v>
          </cell>
          <cell r="CB68" t="str">
            <v>0</v>
          </cell>
          <cell r="CC68">
            <v>5780578.6199999992</v>
          </cell>
          <cell r="CD68">
            <v>1014462.06</v>
          </cell>
          <cell r="CE68" t="str">
            <v>0</v>
          </cell>
          <cell r="CF68" t="str">
            <v>0</v>
          </cell>
          <cell r="CG68">
            <v>10055518.369999995</v>
          </cell>
          <cell r="CH68">
            <v>1135636.7</v>
          </cell>
          <cell r="CI68" t="str">
            <v>0</v>
          </cell>
          <cell r="CK68">
            <v>9709104.5300000012</v>
          </cell>
          <cell r="CL68">
            <v>2844105</v>
          </cell>
          <cell r="CM68" t="str">
            <v>0</v>
          </cell>
          <cell r="CN68">
            <v>9942892.8399999999</v>
          </cell>
          <cell r="CO68">
            <v>2233038.14</v>
          </cell>
          <cell r="CP68" t="str">
            <v>0</v>
          </cell>
          <cell r="CQ68">
            <v>10386778.140000001</v>
          </cell>
          <cell r="CR68">
            <v>2654880.84</v>
          </cell>
          <cell r="CS68" t="str">
            <v>0</v>
          </cell>
          <cell r="CT68" t="str">
            <v>0</v>
          </cell>
          <cell r="CU68">
            <v>10386778.140000001</v>
          </cell>
          <cell r="CV68">
            <v>2654880.84</v>
          </cell>
          <cell r="CW68" t="str">
            <v>0</v>
          </cell>
          <cell r="CY68">
            <v>9676144.4299999997</v>
          </cell>
          <cell r="CZ68">
            <v>2886410</v>
          </cell>
          <cell r="DA68" t="str">
            <v>0</v>
          </cell>
          <cell r="DC68">
            <v>10386778.140000001</v>
          </cell>
          <cell r="DD68">
            <v>2654880.84</v>
          </cell>
          <cell r="DE68" t="str">
            <v>0</v>
          </cell>
          <cell r="DG68">
            <v>10055518.369999995</v>
          </cell>
          <cell r="DH68">
            <v>1135636.7</v>
          </cell>
          <cell r="DI68" t="str">
            <v>0</v>
          </cell>
          <cell r="DJ68">
            <v>10633806.310000002</v>
          </cell>
          <cell r="DK68">
            <v>2072254.22</v>
          </cell>
          <cell r="DL68" t="str">
            <v>0</v>
          </cell>
          <cell r="DN68">
            <v>2906616.61</v>
          </cell>
          <cell r="DO68" t="str">
            <v>0</v>
          </cell>
          <cell r="DP68" t="str">
            <v>0</v>
          </cell>
          <cell r="DQ68">
            <v>10846800.269999998</v>
          </cell>
          <cell r="DR68">
            <v>2682422.3199999998</v>
          </cell>
          <cell r="DS68" t="str">
            <v>0</v>
          </cell>
          <cell r="DT68">
            <v>9970799.8600000013</v>
          </cell>
          <cell r="DU68">
            <v>3152164</v>
          </cell>
          <cell r="DV68" t="str">
            <v>0</v>
          </cell>
          <cell r="DW68" t="str">
            <v>0</v>
          </cell>
          <cell r="DX68" t="str">
            <v>0</v>
          </cell>
          <cell r="DY68" t="str">
            <v>0</v>
          </cell>
        </row>
        <row r="69">
          <cell r="A69" t="str">
            <v>Actual Cost of Goods Sold</v>
          </cell>
          <cell r="B69">
            <v>16796163.389999997</v>
          </cell>
          <cell r="C69">
            <v>37675006.769999996</v>
          </cell>
          <cell r="D69">
            <v>41616399</v>
          </cell>
          <cell r="E69">
            <v>13499138.259999998</v>
          </cell>
          <cell r="F69">
            <v>9846584.7299999986</v>
          </cell>
          <cell r="G69">
            <v>146915147.68999988</v>
          </cell>
          <cell r="H69">
            <v>318769279.9599998</v>
          </cell>
          <cell r="I69">
            <v>362284461</v>
          </cell>
          <cell r="J69">
            <v>392549122.40382218</v>
          </cell>
          <cell r="K69">
            <v>359857006.90099865</v>
          </cell>
          <cell r="L69" t="str">
            <v>0</v>
          </cell>
          <cell r="M69" t="str">
            <v>0</v>
          </cell>
          <cell r="N69" t="str">
            <v>0</v>
          </cell>
          <cell r="O69" t="str">
            <v>0</v>
          </cell>
          <cell r="P69" t="str">
            <v>0</v>
          </cell>
          <cell r="Q69" t="str">
            <v>0</v>
          </cell>
          <cell r="R69" t="str">
            <v>0</v>
          </cell>
          <cell r="S69" t="str">
            <v>0</v>
          </cell>
          <cell r="T69" t="str">
            <v>0</v>
          </cell>
          <cell r="U69" t="str">
            <v>0</v>
          </cell>
          <cell r="W69">
            <v>3202615.24</v>
          </cell>
          <cell r="X69">
            <v>3467794</v>
          </cell>
          <cell r="Y69">
            <v>3167404.18</v>
          </cell>
          <cell r="Z69">
            <v>3167404.18</v>
          </cell>
          <cell r="AA69">
            <v>33299357.989999998</v>
          </cell>
          <cell r="AB69">
            <v>31933064</v>
          </cell>
          <cell r="AC69">
            <v>35157837.95000001</v>
          </cell>
          <cell r="AD69">
            <v>32866860.290000007</v>
          </cell>
          <cell r="AE69" t="str">
            <v>0</v>
          </cell>
          <cell r="AF69" t="str">
            <v>0</v>
          </cell>
          <cell r="AG69" t="str">
            <v>0</v>
          </cell>
          <cell r="AH69" t="str">
            <v>0</v>
          </cell>
          <cell r="AI69" t="str">
            <v>0</v>
          </cell>
          <cell r="AJ69" t="str">
            <v>0</v>
          </cell>
          <cell r="AK69" t="str">
            <v>0</v>
          </cell>
          <cell r="AL69" t="str">
            <v>0</v>
          </cell>
          <cell r="AN69">
            <v>16796163.389999997</v>
          </cell>
          <cell r="AO69">
            <v>37675006.769999996</v>
          </cell>
          <cell r="AP69">
            <v>41616399</v>
          </cell>
          <cell r="AQ69">
            <v>146915147.68999988</v>
          </cell>
          <cell r="AR69">
            <v>318769279.9599998</v>
          </cell>
          <cell r="AS69">
            <v>362284461</v>
          </cell>
          <cell r="AT69" t="str">
            <v>0</v>
          </cell>
          <cell r="AU69" t="str">
            <v>0</v>
          </cell>
          <cell r="AV69" t="str">
            <v>0</v>
          </cell>
          <cell r="AX69">
            <v>41616399</v>
          </cell>
          <cell r="AY69">
            <v>362284461</v>
          </cell>
          <cell r="AZ69" t="str">
            <v>0</v>
          </cell>
          <cell r="BA69">
            <v>37675006.770000003</v>
          </cell>
          <cell r="BB69">
            <v>318769279.9599998</v>
          </cell>
          <cell r="BC69" t="str">
            <v>0</v>
          </cell>
          <cell r="BD69">
            <v>13499138.259999998</v>
          </cell>
          <cell r="BE69">
            <v>392549122.40382218</v>
          </cell>
          <cell r="BF69" t="str">
            <v>0</v>
          </cell>
          <cell r="BG69" t="str">
            <v>0</v>
          </cell>
          <cell r="BI69">
            <v>13716189</v>
          </cell>
          <cell r="BJ69">
            <v>119517010</v>
          </cell>
          <cell r="BK69" t="str">
            <v>0</v>
          </cell>
          <cell r="BL69">
            <v>12841731.439999999</v>
          </cell>
          <cell r="BM69">
            <v>114012823.17</v>
          </cell>
          <cell r="BN69" t="str">
            <v>0</v>
          </cell>
          <cell r="BO69">
            <v>13067687.259999998</v>
          </cell>
          <cell r="BP69">
            <v>123377273.27999997</v>
          </cell>
          <cell r="BQ69" t="str">
            <v>0</v>
          </cell>
          <cell r="BR69" t="str">
            <v>0</v>
          </cell>
          <cell r="BS69">
            <v>13067687.259999998</v>
          </cell>
          <cell r="BT69">
            <v>119466361.79999995</v>
          </cell>
          <cell r="BU69" t="str">
            <v>0</v>
          </cell>
          <cell r="BW69">
            <v>10285260</v>
          </cell>
          <cell r="BX69">
            <v>88607146</v>
          </cell>
          <cell r="BY69" t="str">
            <v>0</v>
          </cell>
          <cell r="BZ69">
            <v>9468821.0899999999</v>
          </cell>
          <cell r="CA69">
            <v>72331023.060000107</v>
          </cell>
          <cell r="CB69" t="str">
            <v>0</v>
          </cell>
          <cell r="CC69">
            <v>3509086.52</v>
          </cell>
          <cell r="CD69">
            <v>98198697.6408301</v>
          </cell>
          <cell r="CE69" t="str">
            <v>0</v>
          </cell>
          <cell r="CF69" t="str">
            <v>0</v>
          </cell>
          <cell r="CG69">
            <v>7129698.6500000004</v>
          </cell>
          <cell r="CH69">
            <v>61597123.810000055</v>
          </cell>
          <cell r="CI69" t="str">
            <v>0</v>
          </cell>
          <cell r="CK69">
            <v>10209946</v>
          </cell>
          <cell r="CL69">
            <v>87343372</v>
          </cell>
          <cell r="CM69" t="str">
            <v>0</v>
          </cell>
          <cell r="CN69">
            <v>9508431.0600000005</v>
          </cell>
          <cell r="CO69">
            <v>84253958.759999946</v>
          </cell>
          <cell r="CP69" t="str">
            <v>0</v>
          </cell>
          <cell r="CQ69">
            <v>9666464.7399999984</v>
          </cell>
          <cell r="CR69">
            <v>88589002.460000038</v>
          </cell>
          <cell r="CS69" t="str">
            <v>0</v>
          </cell>
          <cell r="CT69" t="str">
            <v>0</v>
          </cell>
          <cell r="CU69">
            <v>9666464.7399999984</v>
          </cell>
          <cell r="CV69">
            <v>85319182.440000027</v>
          </cell>
          <cell r="CW69" t="str">
            <v>0</v>
          </cell>
          <cell r="CY69">
            <v>10285260</v>
          </cell>
          <cell r="CZ69">
            <v>88607146</v>
          </cell>
          <cell r="DA69" t="str">
            <v>0</v>
          </cell>
          <cell r="DC69">
            <v>9666464.7399999984</v>
          </cell>
          <cell r="DD69">
            <v>85319182.440000027</v>
          </cell>
          <cell r="DE69" t="str">
            <v>0</v>
          </cell>
          <cell r="DG69">
            <v>7129698.6500000004</v>
          </cell>
          <cell r="DH69">
            <v>61597123.810000055</v>
          </cell>
          <cell r="DI69" t="str">
            <v>0</v>
          </cell>
          <cell r="DJ69">
            <v>9468821.0899999999</v>
          </cell>
          <cell r="DK69">
            <v>72331023.060000107</v>
          </cell>
          <cell r="DL69" t="str">
            <v>0</v>
          </cell>
          <cell r="DN69">
            <v>161796</v>
          </cell>
          <cell r="DO69">
            <v>108883504.90504795</v>
          </cell>
          <cell r="DP69" t="str">
            <v>0</v>
          </cell>
          <cell r="DQ69">
            <v>9638717.5299999975</v>
          </cell>
          <cell r="DR69">
            <v>86878323.920000032</v>
          </cell>
          <cell r="DS69" t="str">
            <v>0</v>
          </cell>
          <cell r="DT69">
            <v>10723670</v>
          </cell>
          <cell r="DU69">
            <v>100356434</v>
          </cell>
          <cell r="DV69" t="str">
            <v>0</v>
          </cell>
          <cell r="DW69" t="str">
            <v>0</v>
          </cell>
          <cell r="DX69" t="str">
            <v>0</v>
          </cell>
          <cell r="DY69" t="str">
            <v>0</v>
          </cell>
        </row>
        <row r="70">
          <cell r="A70" t="str">
            <v>Actual Gross Profit</v>
          </cell>
          <cell r="B70">
            <v>19882900.52999999</v>
          </cell>
          <cell r="C70">
            <v>42240563.79999999</v>
          </cell>
          <cell r="D70">
            <v>48613494</v>
          </cell>
          <cell r="E70">
            <v>21391018.739999998</v>
          </cell>
          <cell r="F70">
            <v>17020483.390000001</v>
          </cell>
          <cell r="G70">
            <v>181005156.59999999</v>
          </cell>
          <cell r="H70">
            <v>404448655.15999967</v>
          </cell>
          <cell r="I70">
            <v>426637346</v>
          </cell>
          <cell r="J70">
            <v>468250904.87776685</v>
          </cell>
          <cell r="K70">
            <v>429477061.05145901</v>
          </cell>
          <cell r="L70">
            <v>342940819.72999996</v>
          </cell>
          <cell r="M70">
            <v>760635428.82000017</v>
          </cell>
          <cell r="N70">
            <v>834106936</v>
          </cell>
          <cell r="O70">
            <v>873972739.34144032</v>
          </cell>
          <cell r="P70">
            <v>783240163.8588562</v>
          </cell>
          <cell r="Q70" t="str">
            <v>0</v>
          </cell>
          <cell r="R70" t="str">
            <v>0</v>
          </cell>
          <cell r="S70" t="str">
            <v>0</v>
          </cell>
          <cell r="T70" t="str">
            <v>0</v>
          </cell>
          <cell r="U70" t="str">
            <v>0</v>
          </cell>
          <cell r="W70">
            <v>3527716.37</v>
          </cell>
          <cell r="X70">
            <v>4100204</v>
          </cell>
          <cell r="Y70">
            <v>3793488.83</v>
          </cell>
          <cell r="Z70">
            <v>3793488.83</v>
          </cell>
          <cell r="AA70">
            <v>39628673.659999982</v>
          </cell>
          <cell r="AB70">
            <v>37793552</v>
          </cell>
          <cell r="AC70">
            <v>42866469.580000006</v>
          </cell>
          <cell r="AD70">
            <v>40566658.050000004</v>
          </cell>
          <cell r="AE70">
            <v>76942183.449999988</v>
          </cell>
          <cell r="AF70">
            <v>75177083</v>
          </cell>
          <cell r="AG70">
            <v>81424135.219999999</v>
          </cell>
          <cell r="AH70">
            <v>75212494.439999998</v>
          </cell>
          <cell r="AI70" t="str">
            <v>0</v>
          </cell>
          <cell r="AJ70" t="str">
            <v>0</v>
          </cell>
          <cell r="AK70" t="str">
            <v>0</v>
          </cell>
          <cell r="AL70" t="str">
            <v>0</v>
          </cell>
          <cell r="AN70">
            <v>19882900.52999999</v>
          </cell>
          <cell r="AO70">
            <v>42240563.79999999</v>
          </cell>
          <cell r="AP70">
            <v>48613494</v>
          </cell>
          <cell r="AQ70">
            <v>181005156.59999999</v>
          </cell>
          <cell r="AR70">
            <v>404448655.15999967</v>
          </cell>
          <cell r="AS70">
            <v>426637346</v>
          </cell>
          <cell r="AT70" t="str">
            <v>0</v>
          </cell>
          <cell r="AU70" t="str">
            <v>0</v>
          </cell>
          <cell r="AV70" t="str">
            <v>0</v>
          </cell>
          <cell r="AX70">
            <v>48613494</v>
          </cell>
          <cell r="AY70">
            <v>426637346</v>
          </cell>
          <cell r="AZ70" t="str">
            <v>0</v>
          </cell>
          <cell r="BA70">
            <v>42240563.79999999</v>
          </cell>
          <cell r="BB70">
            <v>404448655.15999979</v>
          </cell>
          <cell r="BC70" t="str">
            <v>0</v>
          </cell>
          <cell r="BD70">
            <v>21391018.739999998</v>
          </cell>
          <cell r="BE70">
            <v>468250904.87776685</v>
          </cell>
          <cell r="BF70" t="str">
            <v>0</v>
          </cell>
          <cell r="BG70" t="str">
            <v>0</v>
          </cell>
          <cell r="BI70">
            <v>16216002</v>
          </cell>
          <cell r="BJ70">
            <v>141081041</v>
          </cell>
          <cell r="BK70" t="str">
            <v>0</v>
          </cell>
          <cell r="BL70">
            <v>14078167.029999999</v>
          </cell>
          <cell r="BM70">
            <v>139094515.08000016</v>
          </cell>
          <cell r="BN70" t="str">
            <v>0</v>
          </cell>
          <cell r="BO70">
            <v>15582225.739999998</v>
          </cell>
          <cell r="BP70">
            <v>153777453.50000015</v>
          </cell>
          <cell r="BQ70" t="str">
            <v>0</v>
          </cell>
          <cell r="BR70" t="str">
            <v>0</v>
          </cell>
          <cell r="BS70">
            <v>15582225.739999998</v>
          </cell>
          <cell r="BT70">
            <v>149866542.0200001</v>
          </cell>
          <cell r="BU70" t="str">
            <v>0</v>
          </cell>
          <cell r="BW70">
            <v>12082279</v>
          </cell>
          <cell r="BX70">
            <v>104217889</v>
          </cell>
          <cell r="BY70" t="str">
            <v>0</v>
          </cell>
          <cell r="BZ70">
            <v>10522398.799999999</v>
          </cell>
          <cell r="CA70">
            <v>94774187.220000118</v>
          </cell>
          <cell r="CB70" t="str">
            <v>0</v>
          </cell>
          <cell r="CC70">
            <v>5499153.3400000017</v>
          </cell>
          <cell r="CD70">
            <v>118251666.62764758</v>
          </cell>
          <cell r="CE70" t="str">
            <v>0</v>
          </cell>
          <cell r="CF70" t="str">
            <v>0</v>
          </cell>
          <cell r="CG70">
            <v>8354571.1300000008</v>
          </cell>
          <cell r="CH70">
            <v>74933766.070000008</v>
          </cell>
          <cell r="CI70" t="str">
            <v>0</v>
          </cell>
          <cell r="CK70">
            <v>12105390</v>
          </cell>
          <cell r="CL70">
            <v>103132198</v>
          </cell>
          <cell r="CM70" t="str">
            <v>0</v>
          </cell>
          <cell r="CN70">
            <v>10459067.85</v>
          </cell>
          <cell r="CO70">
            <v>101923416.64999993</v>
          </cell>
          <cell r="CP70" t="str">
            <v>0</v>
          </cell>
          <cell r="CQ70">
            <v>11528329.399999999</v>
          </cell>
          <cell r="CR70">
            <v>109342369.11000004</v>
          </cell>
          <cell r="CS70" t="str">
            <v>0</v>
          </cell>
          <cell r="CT70" t="str">
            <v>0</v>
          </cell>
          <cell r="CU70">
            <v>11528329.399999999</v>
          </cell>
          <cell r="CV70">
            <v>106072549.09000003</v>
          </cell>
          <cell r="CW70" t="str">
            <v>0</v>
          </cell>
          <cell r="CY70">
            <v>12082279</v>
          </cell>
          <cell r="CZ70">
            <v>104217889</v>
          </cell>
          <cell r="DA70" t="str">
            <v>0</v>
          </cell>
          <cell r="DC70">
            <v>11528329.399999999</v>
          </cell>
          <cell r="DD70">
            <v>106072549.09000003</v>
          </cell>
          <cell r="DE70" t="str">
            <v>0</v>
          </cell>
          <cell r="DG70">
            <v>8354571.1300000008</v>
          </cell>
          <cell r="DH70">
            <v>74933766.070000008</v>
          </cell>
          <cell r="DI70" t="str">
            <v>0</v>
          </cell>
          <cell r="DJ70">
            <v>10522398.799999999</v>
          </cell>
          <cell r="DK70">
            <v>94774187.220000118</v>
          </cell>
          <cell r="DL70" t="str">
            <v>0</v>
          </cell>
          <cell r="DN70">
            <v>2209370</v>
          </cell>
          <cell r="DO70">
            <v>127614048.2655555</v>
          </cell>
          <cell r="DP70" t="str">
            <v>0</v>
          </cell>
          <cell r="DQ70">
            <v>10808415.609999996</v>
          </cell>
          <cell r="DR70">
            <v>108508647.52000003</v>
          </cell>
          <cell r="DS70" t="str">
            <v>0</v>
          </cell>
          <cell r="DT70">
            <v>12427350</v>
          </cell>
          <cell r="DU70">
            <v>117933862</v>
          </cell>
          <cell r="DV70" t="str">
            <v>0</v>
          </cell>
          <cell r="DW70" t="str">
            <v>0</v>
          </cell>
          <cell r="DX70" t="str">
            <v>0</v>
          </cell>
          <cell r="DY70" t="str">
            <v>0</v>
          </cell>
        </row>
        <row r="71">
          <cell r="A71" t="str">
            <v>Dealer Contribution</v>
          </cell>
          <cell r="B71">
            <v>19936887.249999989</v>
          </cell>
          <cell r="C71">
            <v>42489956.79999999</v>
          </cell>
          <cell r="D71">
            <v>48972494.039999999</v>
          </cell>
          <cell r="E71">
            <v>21674973.379999999</v>
          </cell>
          <cell r="F71">
            <v>17334163.030000001</v>
          </cell>
          <cell r="G71">
            <v>213356722.25999999</v>
          </cell>
          <cell r="H71">
            <v>474907232.61999971</v>
          </cell>
          <cell r="I71">
            <v>515660500.95999998</v>
          </cell>
          <cell r="J71">
            <v>546065939.14737082</v>
          </cell>
          <cell r="K71">
            <v>510489884.99138868</v>
          </cell>
          <cell r="L71">
            <v>342940819.72999996</v>
          </cell>
          <cell r="M71">
            <v>760635428.82000017</v>
          </cell>
          <cell r="N71">
            <v>834106936</v>
          </cell>
          <cell r="O71">
            <v>873972739.34144032</v>
          </cell>
          <cell r="P71">
            <v>783240163.8588562</v>
          </cell>
          <cell r="Q71" t="str">
            <v>0</v>
          </cell>
          <cell r="R71" t="str">
            <v>0</v>
          </cell>
          <cell r="S71" t="str">
            <v>0</v>
          </cell>
          <cell r="T71" t="str">
            <v>0</v>
          </cell>
          <cell r="U71" t="str">
            <v>0</v>
          </cell>
          <cell r="W71">
            <v>3576731.7</v>
          </cell>
          <cell r="X71">
            <v>4130120.67</v>
          </cell>
          <cell r="Y71">
            <v>3810109.13</v>
          </cell>
          <cell r="Z71">
            <v>3810109.13</v>
          </cell>
          <cell r="AA71">
            <v>50270598.099999979</v>
          </cell>
          <cell r="AB71">
            <v>46003810.329999998</v>
          </cell>
          <cell r="AC71">
            <v>48995742.090000011</v>
          </cell>
          <cell r="AD71">
            <v>47255147.750000007</v>
          </cell>
          <cell r="AE71">
            <v>76942183.449999988</v>
          </cell>
          <cell r="AF71">
            <v>75177083</v>
          </cell>
          <cell r="AG71">
            <v>81424135.219999999</v>
          </cell>
          <cell r="AH71">
            <v>75212494.439999998</v>
          </cell>
          <cell r="AI71" t="str">
            <v>0</v>
          </cell>
          <cell r="AJ71" t="str">
            <v>0</v>
          </cell>
          <cell r="AK71" t="str">
            <v>0</v>
          </cell>
          <cell r="AL71" t="str">
            <v>0</v>
          </cell>
          <cell r="AN71">
            <v>19936887.249999989</v>
          </cell>
          <cell r="AO71">
            <v>42489956.79999999</v>
          </cell>
          <cell r="AP71">
            <v>48972494.039999999</v>
          </cell>
          <cell r="AQ71">
            <v>213356722.25999999</v>
          </cell>
          <cell r="AR71">
            <v>474907232.61999971</v>
          </cell>
          <cell r="AS71">
            <v>515660500.95999998</v>
          </cell>
          <cell r="AT71" t="str">
            <v>0</v>
          </cell>
          <cell r="AU71" t="str">
            <v>0</v>
          </cell>
          <cell r="AV71" t="str">
            <v>0</v>
          </cell>
          <cell r="AX71">
            <v>48972494.039999999</v>
          </cell>
          <cell r="AY71">
            <v>515660500.95999998</v>
          </cell>
          <cell r="AZ71" t="str">
            <v>0</v>
          </cell>
          <cell r="BA71">
            <v>42489956.79999999</v>
          </cell>
          <cell r="BB71">
            <v>474907232.61999983</v>
          </cell>
          <cell r="BC71" t="str">
            <v>0</v>
          </cell>
          <cell r="BD71">
            <v>21674973.379999999</v>
          </cell>
          <cell r="BE71">
            <v>546065939.14737082</v>
          </cell>
          <cell r="BF71" t="str">
            <v>0</v>
          </cell>
          <cell r="BG71" t="str">
            <v>0</v>
          </cell>
          <cell r="BI71">
            <v>16335668.68</v>
          </cell>
          <cell r="BJ71">
            <v>171070830.31999999</v>
          </cell>
          <cell r="BK71" t="str">
            <v>0</v>
          </cell>
          <cell r="BL71">
            <v>14148910.01</v>
          </cell>
          <cell r="BM71">
            <v>172437072.22000015</v>
          </cell>
          <cell r="BN71" t="str">
            <v>0</v>
          </cell>
          <cell r="BO71">
            <v>15626847.019999998</v>
          </cell>
          <cell r="BP71">
            <v>174990790.65000015</v>
          </cell>
          <cell r="BQ71" t="str">
            <v>0</v>
          </cell>
          <cell r="BR71" t="str">
            <v>0</v>
          </cell>
          <cell r="BS71">
            <v>15626847.019999998</v>
          </cell>
          <cell r="BT71">
            <v>172821216.17000011</v>
          </cell>
          <cell r="BU71" t="str">
            <v>0</v>
          </cell>
          <cell r="BW71">
            <v>12172029.01</v>
          </cell>
          <cell r="BX71">
            <v>125901627.98999999</v>
          </cell>
          <cell r="BY71" t="str">
            <v>0</v>
          </cell>
          <cell r="BZ71">
            <v>10535686.889999999</v>
          </cell>
          <cell r="CA71">
            <v>110409354.75000012</v>
          </cell>
          <cell r="CB71" t="str">
            <v>0</v>
          </cell>
          <cell r="CC71">
            <v>5559178.3500000015</v>
          </cell>
          <cell r="CD71">
            <v>137339747.43461147</v>
          </cell>
          <cell r="CE71" t="str">
            <v>0</v>
          </cell>
          <cell r="CF71" t="str">
            <v>0</v>
          </cell>
          <cell r="CG71">
            <v>8364128.2400000012</v>
          </cell>
          <cell r="CH71">
            <v>90477374.420000017</v>
          </cell>
          <cell r="CI71" t="str">
            <v>0</v>
          </cell>
          <cell r="CK71">
            <v>12195140.01</v>
          </cell>
          <cell r="CL71">
            <v>125103297.98999999</v>
          </cell>
          <cell r="CM71" t="str">
            <v>0</v>
          </cell>
          <cell r="CN71">
            <v>10524030.33</v>
          </cell>
          <cell r="CO71">
            <v>126951716.66999994</v>
          </cell>
          <cell r="CP71" t="str">
            <v>0</v>
          </cell>
          <cell r="CQ71">
            <v>11572759.009999998</v>
          </cell>
          <cell r="CR71">
            <v>124782857.42000003</v>
          </cell>
          <cell r="CS71" t="str">
            <v>0</v>
          </cell>
          <cell r="CT71" t="str">
            <v>0</v>
          </cell>
          <cell r="CU71">
            <v>11572759.009999998</v>
          </cell>
          <cell r="CV71">
            <v>122880506.40000002</v>
          </cell>
          <cell r="CW71" t="str">
            <v>0</v>
          </cell>
          <cell r="CY71">
            <v>12172029.01</v>
          </cell>
          <cell r="CZ71">
            <v>125901627.98999999</v>
          </cell>
          <cell r="DA71" t="str">
            <v>0</v>
          </cell>
          <cell r="DC71">
            <v>11572759.009999998</v>
          </cell>
          <cell r="DD71">
            <v>122880506.40000002</v>
          </cell>
          <cell r="DE71" t="str">
            <v>0</v>
          </cell>
          <cell r="DG71">
            <v>8364128.2400000012</v>
          </cell>
          <cell r="DH71">
            <v>90477374.420000017</v>
          </cell>
          <cell r="DI71" t="str">
            <v>0</v>
          </cell>
          <cell r="DJ71">
            <v>10535686.889999999</v>
          </cell>
          <cell r="DK71">
            <v>110409354.75000012</v>
          </cell>
          <cell r="DL71" t="str">
            <v>0</v>
          </cell>
          <cell r="DN71">
            <v>2299120.0099999998</v>
          </cell>
          <cell r="DO71">
            <v>151050107.05190173</v>
          </cell>
          <cell r="DP71" t="str">
            <v>0</v>
          </cell>
          <cell r="DQ71">
            <v>10931027.399999995</v>
          </cell>
          <cell r="DR71">
            <v>127724281.95000005</v>
          </cell>
          <cell r="DS71" t="str">
            <v>0</v>
          </cell>
          <cell r="DT71">
            <v>12517100.01</v>
          </cell>
          <cell r="DU71">
            <v>142399578.99000001</v>
          </cell>
          <cell r="DV71" t="str">
            <v>0</v>
          </cell>
          <cell r="DW71" t="str">
            <v>0</v>
          </cell>
          <cell r="DX71" t="str">
            <v>0</v>
          </cell>
          <cell r="DY71" t="str">
            <v>0</v>
          </cell>
        </row>
        <row r="72">
          <cell r="A72" t="str">
            <v>Total Postage</v>
          </cell>
          <cell r="B72">
            <v>290416.74</v>
          </cell>
          <cell r="C72">
            <v>633200.32999999996</v>
          </cell>
          <cell r="D72">
            <v>649050</v>
          </cell>
          <cell r="E72">
            <v>451557.64</v>
          </cell>
          <cell r="F72">
            <v>408278.25</v>
          </cell>
          <cell r="G72" t="str">
            <v>0</v>
          </cell>
          <cell r="H72" t="str">
            <v>0</v>
          </cell>
          <cell r="I72" t="str">
            <v>0</v>
          </cell>
          <cell r="J72" t="str">
            <v>0</v>
          </cell>
          <cell r="K72" t="str">
            <v>0</v>
          </cell>
          <cell r="L72" t="str">
            <v>0</v>
          </cell>
          <cell r="M72" t="str">
            <v>0</v>
          </cell>
          <cell r="N72" t="str">
            <v>0</v>
          </cell>
          <cell r="O72" t="str">
            <v>0</v>
          </cell>
          <cell r="P72" t="str">
            <v>0</v>
          </cell>
          <cell r="Q72" t="str">
            <v>0</v>
          </cell>
          <cell r="R72" t="str">
            <v>0</v>
          </cell>
          <cell r="S72" t="str">
            <v>0</v>
          </cell>
          <cell r="T72" t="str">
            <v>0</v>
          </cell>
          <cell r="U72" t="str">
            <v>0</v>
          </cell>
          <cell r="W72">
            <v>58674.62</v>
          </cell>
          <cell r="X72">
            <v>58485</v>
          </cell>
          <cell r="Y72">
            <v>67519.070000000007</v>
          </cell>
          <cell r="Z72">
            <v>66210.98</v>
          </cell>
          <cell r="AA72" t="str">
            <v>0</v>
          </cell>
          <cell r="AB72" t="str">
            <v>0</v>
          </cell>
          <cell r="AC72" t="str">
            <v>0</v>
          </cell>
          <cell r="AD72" t="str">
            <v>0</v>
          </cell>
          <cell r="AE72" t="str">
            <v>0</v>
          </cell>
          <cell r="AF72" t="str">
            <v>0</v>
          </cell>
          <cell r="AG72" t="str">
            <v>0</v>
          </cell>
          <cell r="AH72" t="str">
            <v>0</v>
          </cell>
          <cell r="AI72" t="str">
            <v>0</v>
          </cell>
          <cell r="AJ72" t="str">
            <v>0</v>
          </cell>
          <cell r="AK72" t="str">
            <v>0</v>
          </cell>
          <cell r="AL72" t="str">
            <v>0</v>
          </cell>
          <cell r="AN72">
            <v>290416.74</v>
          </cell>
          <cell r="AO72">
            <v>633200.32999999996</v>
          </cell>
          <cell r="AP72">
            <v>649050</v>
          </cell>
          <cell r="AQ72" t="str">
            <v>0</v>
          </cell>
          <cell r="AR72" t="str">
            <v>0</v>
          </cell>
          <cell r="AS72" t="str">
            <v>0</v>
          </cell>
          <cell r="AT72" t="str">
            <v>0</v>
          </cell>
          <cell r="AU72" t="str">
            <v>0</v>
          </cell>
          <cell r="AV72" t="str">
            <v>0</v>
          </cell>
          <cell r="AX72">
            <v>649050</v>
          </cell>
          <cell r="AY72" t="str">
            <v>0</v>
          </cell>
          <cell r="AZ72" t="str">
            <v>0</v>
          </cell>
          <cell r="BA72">
            <v>633200.32999999996</v>
          </cell>
          <cell r="BB72" t="str">
            <v>0</v>
          </cell>
          <cell r="BC72" t="str">
            <v>0</v>
          </cell>
          <cell r="BD72">
            <v>451557.64</v>
          </cell>
          <cell r="BE72" t="str">
            <v>0</v>
          </cell>
          <cell r="BF72" t="str">
            <v>0</v>
          </cell>
          <cell r="BG72" t="str">
            <v>0</v>
          </cell>
          <cell r="BI72">
            <v>220205</v>
          </cell>
          <cell r="BJ72" t="str">
            <v>0</v>
          </cell>
          <cell r="BK72" t="str">
            <v>0</v>
          </cell>
          <cell r="BL72">
            <v>224336.53</v>
          </cell>
          <cell r="BM72" t="str">
            <v>0</v>
          </cell>
          <cell r="BN72" t="str">
            <v>0</v>
          </cell>
          <cell r="BO72">
            <v>239793.64</v>
          </cell>
          <cell r="BP72" t="str">
            <v>0</v>
          </cell>
          <cell r="BQ72" t="str">
            <v>0</v>
          </cell>
          <cell r="BR72" t="str">
            <v>0</v>
          </cell>
          <cell r="BS72">
            <v>239793.64</v>
          </cell>
          <cell r="BT72" t="str">
            <v>0</v>
          </cell>
          <cell r="BU72" t="str">
            <v>0</v>
          </cell>
          <cell r="BW72">
            <v>162539</v>
          </cell>
          <cell r="BX72" t="str">
            <v>0</v>
          </cell>
          <cell r="BY72" t="str">
            <v>0</v>
          </cell>
          <cell r="BZ72">
            <v>154969.03</v>
          </cell>
          <cell r="CA72" t="str">
            <v>0</v>
          </cell>
          <cell r="CB72" t="str">
            <v>0</v>
          </cell>
          <cell r="CC72">
            <v>120740.99</v>
          </cell>
          <cell r="CD72" t="str">
            <v>0</v>
          </cell>
          <cell r="CE72" t="str">
            <v>0</v>
          </cell>
          <cell r="CF72" t="str">
            <v>0</v>
          </cell>
          <cell r="CG72">
            <v>121122.09</v>
          </cell>
          <cell r="CH72" t="str">
            <v>0</v>
          </cell>
          <cell r="CI72" t="str">
            <v>0</v>
          </cell>
          <cell r="CK72">
            <v>162515</v>
          </cell>
          <cell r="CL72" t="str">
            <v>0</v>
          </cell>
          <cell r="CM72" t="str">
            <v>0</v>
          </cell>
          <cell r="CN72">
            <v>167365.1</v>
          </cell>
          <cell r="CO72" t="str">
            <v>0</v>
          </cell>
          <cell r="CP72" t="str">
            <v>0</v>
          </cell>
          <cell r="CQ72">
            <v>169294.65</v>
          </cell>
          <cell r="CR72" t="str">
            <v>0</v>
          </cell>
          <cell r="CS72" t="str">
            <v>0</v>
          </cell>
          <cell r="CT72" t="str">
            <v>0</v>
          </cell>
          <cell r="CU72">
            <v>169294.65</v>
          </cell>
          <cell r="CV72" t="str">
            <v>0</v>
          </cell>
          <cell r="CW72" t="str">
            <v>0</v>
          </cell>
          <cell r="CY72">
            <v>162539</v>
          </cell>
          <cell r="CZ72" t="str">
            <v>0</v>
          </cell>
          <cell r="DA72" t="str">
            <v>0</v>
          </cell>
          <cell r="DC72">
            <v>169294.65</v>
          </cell>
          <cell r="DD72" t="str">
            <v>0</v>
          </cell>
          <cell r="DE72" t="str">
            <v>0</v>
          </cell>
          <cell r="DG72">
            <v>121122.09</v>
          </cell>
          <cell r="DH72" t="str">
            <v>0</v>
          </cell>
          <cell r="DI72" t="str">
            <v>0</v>
          </cell>
          <cell r="DJ72">
            <v>154969.03</v>
          </cell>
          <cell r="DK72" t="str">
            <v>0</v>
          </cell>
          <cell r="DL72" t="str">
            <v>0</v>
          </cell>
          <cell r="DN72">
            <v>80767</v>
          </cell>
          <cell r="DO72" t="str">
            <v>0</v>
          </cell>
          <cell r="DP72" t="str">
            <v>0</v>
          </cell>
          <cell r="DQ72">
            <v>148490.43</v>
          </cell>
          <cell r="DR72" t="str">
            <v>0</v>
          </cell>
          <cell r="DS72" t="str">
            <v>0</v>
          </cell>
          <cell r="DT72">
            <v>162669</v>
          </cell>
          <cell r="DU72" t="str">
            <v>0</v>
          </cell>
          <cell r="DV72" t="str">
            <v>0</v>
          </cell>
          <cell r="DW72" t="str">
            <v>0</v>
          </cell>
          <cell r="DX72" t="str">
            <v>0</v>
          </cell>
          <cell r="DY72" t="str">
            <v>0</v>
          </cell>
        </row>
        <row r="73">
          <cell r="A73" t="str">
            <v>Total Travel</v>
          </cell>
          <cell r="B73">
            <v>1797498.77</v>
          </cell>
          <cell r="C73">
            <v>4600186.75</v>
          </cell>
          <cell r="D73">
            <v>5288569.88</v>
          </cell>
          <cell r="E73">
            <v>3338239.48</v>
          </cell>
          <cell r="F73">
            <v>3115529.99</v>
          </cell>
          <cell r="G73">
            <v>281189.69</v>
          </cell>
          <cell r="H73">
            <v>583885.18000000005</v>
          </cell>
          <cell r="I73">
            <v>658778</v>
          </cell>
          <cell r="J73">
            <v>273995.28000000003</v>
          </cell>
          <cell r="K73">
            <v>195357.3</v>
          </cell>
          <cell r="L73" t="str">
            <v>0</v>
          </cell>
          <cell r="M73" t="str">
            <v>0</v>
          </cell>
          <cell r="N73" t="str">
            <v>0</v>
          </cell>
          <cell r="O73" t="str">
            <v>0</v>
          </cell>
          <cell r="P73" t="str">
            <v>0</v>
          </cell>
          <cell r="Q73" t="str">
            <v>0</v>
          </cell>
          <cell r="R73" t="str">
            <v>0</v>
          </cell>
          <cell r="S73" t="str">
            <v>0</v>
          </cell>
          <cell r="T73" t="str">
            <v>0</v>
          </cell>
          <cell r="U73" t="str">
            <v>0</v>
          </cell>
          <cell r="W73">
            <v>297455.57</v>
          </cell>
          <cell r="X73">
            <v>439322.86</v>
          </cell>
          <cell r="Y73">
            <v>275777.53999999998</v>
          </cell>
          <cell r="Z73">
            <v>273958.18</v>
          </cell>
          <cell r="AA73">
            <v>15140.84</v>
          </cell>
          <cell r="AB73">
            <v>55242</v>
          </cell>
          <cell r="AC73">
            <v>38166.68</v>
          </cell>
          <cell r="AD73">
            <v>38166.68</v>
          </cell>
          <cell r="AE73" t="str">
            <v>0</v>
          </cell>
          <cell r="AF73" t="str">
            <v>0</v>
          </cell>
          <cell r="AG73" t="str">
            <v>0</v>
          </cell>
          <cell r="AH73" t="str">
            <v>0</v>
          </cell>
          <cell r="AI73" t="str">
            <v>0</v>
          </cell>
          <cell r="AJ73" t="str">
            <v>0</v>
          </cell>
          <cell r="AK73" t="str">
            <v>0</v>
          </cell>
          <cell r="AL73" t="str">
            <v>0</v>
          </cell>
          <cell r="AN73">
            <v>1797498.77</v>
          </cell>
          <cell r="AO73">
            <v>4600186.75</v>
          </cell>
          <cell r="AP73">
            <v>5288569.88</v>
          </cell>
          <cell r="AQ73">
            <v>281189.69</v>
          </cell>
          <cell r="AR73">
            <v>583885.18000000005</v>
          </cell>
          <cell r="AS73">
            <v>658778</v>
          </cell>
          <cell r="AT73" t="str">
            <v>0</v>
          </cell>
          <cell r="AU73" t="str">
            <v>0</v>
          </cell>
          <cell r="AV73" t="str">
            <v>0</v>
          </cell>
          <cell r="AX73">
            <v>5288569.88</v>
          </cell>
          <cell r="AY73">
            <v>658778</v>
          </cell>
          <cell r="AZ73" t="str">
            <v>0</v>
          </cell>
          <cell r="BA73">
            <v>4600186.75</v>
          </cell>
          <cell r="BB73">
            <v>583885.18000000005</v>
          </cell>
          <cell r="BC73" t="str">
            <v>0</v>
          </cell>
          <cell r="BD73">
            <v>3338239.48</v>
          </cell>
          <cell r="BE73">
            <v>273995.28000000003</v>
          </cell>
          <cell r="BF73" t="str">
            <v>0</v>
          </cell>
          <cell r="BG73" t="str">
            <v>0</v>
          </cell>
          <cell r="BI73">
            <v>1759487.32</v>
          </cell>
          <cell r="BJ73">
            <v>220187</v>
          </cell>
          <cell r="BK73" t="str">
            <v>0</v>
          </cell>
          <cell r="BL73">
            <v>1363789.05</v>
          </cell>
          <cell r="BM73">
            <v>152059.5</v>
          </cell>
          <cell r="BN73" t="str">
            <v>0</v>
          </cell>
          <cell r="BO73">
            <v>1408122.92</v>
          </cell>
          <cell r="BP73">
            <v>216995.28</v>
          </cell>
          <cell r="BQ73" t="str">
            <v>0</v>
          </cell>
          <cell r="BR73" t="str">
            <v>0</v>
          </cell>
          <cell r="BS73">
            <v>1408122.92</v>
          </cell>
          <cell r="BT73">
            <v>216995.28</v>
          </cell>
          <cell r="BU73" t="str">
            <v>0</v>
          </cell>
          <cell r="BW73">
            <v>1317521.46</v>
          </cell>
          <cell r="BX73">
            <v>164760</v>
          </cell>
          <cell r="BY73" t="str">
            <v>0</v>
          </cell>
          <cell r="BZ73">
            <v>1069262.28</v>
          </cell>
          <cell r="CA73">
            <v>125125.05</v>
          </cell>
          <cell r="CB73" t="str">
            <v>0</v>
          </cell>
          <cell r="CC73">
            <v>925248.08</v>
          </cell>
          <cell r="CD73">
            <v>100012.98</v>
          </cell>
          <cell r="CE73" t="str">
            <v>0</v>
          </cell>
          <cell r="CF73" t="str">
            <v>0</v>
          </cell>
          <cell r="CG73">
            <v>841074.29</v>
          </cell>
          <cell r="CH73">
            <v>149957.39000000001</v>
          </cell>
          <cell r="CI73" t="str">
            <v>0</v>
          </cell>
          <cell r="CK73">
            <v>1316219.5</v>
          </cell>
          <cell r="CL73">
            <v>163109</v>
          </cell>
          <cell r="CM73" t="str">
            <v>0</v>
          </cell>
          <cell r="CN73">
            <v>1002581.57</v>
          </cell>
          <cell r="CO73">
            <v>91657.93</v>
          </cell>
          <cell r="CP73" t="str">
            <v>0</v>
          </cell>
          <cell r="CQ73">
            <v>956424.48</v>
          </cell>
          <cell r="CR73">
            <v>131232.29999999999</v>
          </cell>
          <cell r="CS73" t="str">
            <v>0</v>
          </cell>
          <cell r="CT73" t="str">
            <v>0</v>
          </cell>
          <cell r="CU73">
            <v>956424.48</v>
          </cell>
          <cell r="CV73">
            <v>131232.29999999999</v>
          </cell>
          <cell r="CW73" t="str">
            <v>0</v>
          </cell>
          <cell r="CY73">
            <v>1317521.46</v>
          </cell>
          <cell r="CZ73">
            <v>164760</v>
          </cell>
          <cell r="DA73" t="str">
            <v>0</v>
          </cell>
          <cell r="DC73">
            <v>956424.48</v>
          </cell>
          <cell r="DD73">
            <v>131232.29999999999</v>
          </cell>
          <cell r="DE73" t="str">
            <v>0</v>
          </cell>
          <cell r="DG73">
            <v>841074.29</v>
          </cell>
          <cell r="DH73">
            <v>149957.39000000001</v>
          </cell>
          <cell r="DI73" t="str">
            <v>0</v>
          </cell>
          <cell r="DJ73">
            <v>1069262.28</v>
          </cell>
          <cell r="DK73">
            <v>125125.05</v>
          </cell>
          <cell r="DL73" t="str">
            <v>0</v>
          </cell>
          <cell r="DN73">
            <v>741921.46</v>
          </cell>
          <cell r="DO73">
            <v>21375</v>
          </cell>
          <cell r="DP73" t="str">
            <v>0</v>
          </cell>
          <cell r="DQ73">
            <v>1200644.45</v>
          </cell>
          <cell r="DR73">
            <v>135869.69</v>
          </cell>
          <cell r="DS73" t="str">
            <v>0</v>
          </cell>
          <cell r="DT73">
            <v>1343708.46</v>
          </cell>
          <cell r="DU73">
            <v>167814</v>
          </cell>
          <cell r="DV73" t="str">
            <v>0</v>
          </cell>
          <cell r="DW73" t="str">
            <v>0</v>
          </cell>
          <cell r="DX73" t="str">
            <v>0</v>
          </cell>
          <cell r="DY73" t="str">
            <v>0</v>
          </cell>
        </row>
        <row r="74">
          <cell r="A74" t="str">
            <v>Total Entertainment</v>
          </cell>
          <cell r="B74">
            <v>482718.59</v>
          </cell>
          <cell r="C74">
            <v>1326615.1000000001</v>
          </cell>
          <cell r="D74">
            <v>1357485.28</v>
          </cell>
          <cell r="E74">
            <v>837993.38</v>
          </cell>
          <cell r="F74">
            <v>806732.76</v>
          </cell>
          <cell r="G74">
            <v>76595.22</v>
          </cell>
          <cell r="H74">
            <v>136477.67000000001</v>
          </cell>
          <cell r="I74">
            <v>156436</v>
          </cell>
          <cell r="J74">
            <v>67280.31</v>
          </cell>
          <cell r="K74">
            <v>50375.72</v>
          </cell>
          <cell r="L74" t="str">
            <v>0</v>
          </cell>
          <cell r="M74" t="str">
            <v>0</v>
          </cell>
          <cell r="N74" t="str">
            <v>0</v>
          </cell>
          <cell r="O74" t="str">
            <v>0</v>
          </cell>
          <cell r="P74" t="str">
            <v>0</v>
          </cell>
          <cell r="Q74" t="str">
            <v>0</v>
          </cell>
          <cell r="R74" t="str">
            <v>0</v>
          </cell>
          <cell r="S74" t="str">
            <v>0</v>
          </cell>
          <cell r="T74" t="str">
            <v>0</v>
          </cell>
          <cell r="U74" t="str">
            <v>0</v>
          </cell>
          <cell r="W74">
            <v>114769.13</v>
          </cell>
          <cell r="X74">
            <v>113537.69</v>
          </cell>
          <cell r="Y74">
            <v>83706.77</v>
          </cell>
          <cell r="Z74">
            <v>83706.77</v>
          </cell>
          <cell r="AA74">
            <v>6677.61</v>
          </cell>
          <cell r="AB74">
            <v>13602</v>
          </cell>
          <cell r="AC74">
            <v>9852.82</v>
          </cell>
          <cell r="AD74">
            <v>9852.82</v>
          </cell>
          <cell r="AE74" t="str">
            <v>0</v>
          </cell>
          <cell r="AF74" t="str">
            <v>0</v>
          </cell>
          <cell r="AG74" t="str">
            <v>0</v>
          </cell>
          <cell r="AH74" t="str">
            <v>0</v>
          </cell>
          <cell r="AI74" t="str">
            <v>0</v>
          </cell>
          <cell r="AJ74" t="str">
            <v>0</v>
          </cell>
          <cell r="AK74" t="str">
            <v>0</v>
          </cell>
          <cell r="AL74" t="str">
            <v>0</v>
          </cell>
          <cell r="AN74">
            <v>482718.59</v>
          </cell>
          <cell r="AO74">
            <v>1326615.1000000001</v>
          </cell>
          <cell r="AP74">
            <v>1357485.28</v>
          </cell>
          <cell r="AQ74">
            <v>76595.22</v>
          </cell>
          <cell r="AR74">
            <v>136477.67000000001</v>
          </cell>
          <cell r="AS74">
            <v>156436</v>
          </cell>
          <cell r="AT74" t="str">
            <v>0</v>
          </cell>
          <cell r="AU74" t="str">
            <v>0</v>
          </cell>
          <cell r="AV74" t="str">
            <v>0</v>
          </cell>
          <cell r="AX74">
            <v>1357485.28</v>
          </cell>
          <cell r="AY74">
            <v>156436</v>
          </cell>
          <cell r="AZ74" t="str">
            <v>0</v>
          </cell>
          <cell r="BA74">
            <v>1326615.1000000001</v>
          </cell>
          <cell r="BB74">
            <v>136477.67000000001</v>
          </cell>
          <cell r="BC74" t="str">
            <v>0</v>
          </cell>
          <cell r="BD74">
            <v>837993.38</v>
          </cell>
          <cell r="BE74">
            <v>67280.31</v>
          </cell>
          <cell r="BF74" t="str">
            <v>0</v>
          </cell>
          <cell r="BG74" t="str">
            <v>0</v>
          </cell>
          <cell r="BI74">
            <v>451064.76</v>
          </cell>
          <cell r="BJ74">
            <v>52777</v>
          </cell>
          <cell r="BK74" t="str">
            <v>0</v>
          </cell>
          <cell r="BL74">
            <v>432316.9</v>
          </cell>
          <cell r="BM74">
            <v>36827.86</v>
          </cell>
          <cell r="BN74" t="str">
            <v>0</v>
          </cell>
          <cell r="BO74">
            <v>376213.86</v>
          </cell>
          <cell r="BP74">
            <v>59280.31</v>
          </cell>
          <cell r="BQ74" t="str">
            <v>0</v>
          </cell>
          <cell r="BR74" t="str">
            <v>0</v>
          </cell>
          <cell r="BS74">
            <v>376213.86</v>
          </cell>
          <cell r="BT74">
            <v>59280.31</v>
          </cell>
          <cell r="BU74" t="str">
            <v>0</v>
          </cell>
          <cell r="BW74">
            <v>337308.07</v>
          </cell>
          <cell r="BX74">
            <v>39132</v>
          </cell>
          <cell r="BY74" t="str">
            <v>0</v>
          </cell>
          <cell r="BZ74">
            <v>320870.13</v>
          </cell>
          <cell r="CA74">
            <v>31173.57</v>
          </cell>
          <cell r="CB74" t="str">
            <v>0</v>
          </cell>
          <cell r="CC74">
            <v>202596.69</v>
          </cell>
          <cell r="CD74">
            <v>19904.59</v>
          </cell>
          <cell r="CE74" t="str">
            <v>0</v>
          </cell>
          <cell r="CF74" t="str">
            <v>0</v>
          </cell>
          <cell r="CG74">
            <v>195182.04</v>
          </cell>
          <cell r="CH74">
            <v>35219.5</v>
          </cell>
          <cell r="CI74" t="str">
            <v>0</v>
          </cell>
          <cell r="CK74">
            <v>337287.07</v>
          </cell>
          <cell r="CL74">
            <v>39024</v>
          </cell>
          <cell r="CM74" t="str">
            <v>0</v>
          </cell>
          <cell r="CN74">
            <v>326376.8</v>
          </cell>
          <cell r="CO74">
            <v>24280.01</v>
          </cell>
          <cell r="CP74" t="str">
            <v>0</v>
          </cell>
          <cell r="CQ74">
            <v>287536.55</v>
          </cell>
          <cell r="CR74">
            <v>41375.72</v>
          </cell>
          <cell r="CS74" t="str">
            <v>0</v>
          </cell>
          <cell r="CT74" t="str">
            <v>0</v>
          </cell>
          <cell r="CU74">
            <v>287536.55</v>
          </cell>
          <cell r="CV74">
            <v>41375.72</v>
          </cell>
          <cell r="CW74" t="str">
            <v>0</v>
          </cell>
          <cell r="CY74">
            <v>337308.07</v>
          </cell>
          <cell r="CZ74">
            <v>39132</v>
          </cell>
          <cell r="DA74" t="str">
            <v>0</v>
          </cell>
          <cell r="DC74">
            <v>287536.55</v>
          </cell>
          <cell r="DD74">
            <v>41375.72</v>
          </cell>
          <cell r="DE74" t="str">
            <v>0</v>
          </cell>
          <cell r="DG74">
            <v>195182.04</v>
          </cell>
          <cell r="DH74">
            <v>35219.5</v>
          </cell>
          <cell r="DI74" t="str">
            <v>0</v>
          </cell>
          <cell r="DJ74">
            <v>320870.13</v>
          </cell>
          <cell r="DK74">
            <v>31173.57</v>
          </cell>
          <cell r="DL74" t="str">
            <v>0</v>
          </cell>
          <cell r="DN74">
            <v>176360.07</v>
          </cell>
          <cell r="DO74">
            <v>3000</v>
          </cell>
          <cell r="DP74" t="str">
            <v>0</v>
          </cell>
          <cell r="DQ74">
            <v>318431.99</v>
          </cell>
          <cell r="DR74">
            <v>38020.589999999997</v>
          </cell>
          <cell r="DS74" t="str">
            <v>0</v>
          </cell>
          <cell r="DT74">
            <v>342561.07</v>
          </cell>
          <cell r="DU74">
            <v>39448</v>
          </cell>
          <cell r="DV74" t="str">
            <v>0</v>
          </cell>
          <cell r="DW74" t="str">
            <v>0</v>
          </cell>
          <cell r="DX74" t="str">
            <v>0</v>
          </cell>
          <cell r="DY74" t="str">
            <v>0</v>
          </cell>
        </row>
        <row r="75">
          <cell r="A75" t="str">
            <v>Total T&amp;E</v>
          </cell>
          <cell r="B75">
            <v>2280217.36</v>
          </cell>
          <cell r="C75">
            <v>5926801.8499999996</v>
          </cell>
          <cell r="D75">
            <v>6646055.1600000001</v>
          </cell>
          <cell r="E75">
            <v>4176232.86</v>
          </cell>
          <cell r="F75">
            <v>3922262.75</v>
          </cell>
          <cell r="G75">
            <v>357784.91</v>
          </cell>
          <cell r="H75">
            <v>720362.85</v>
          </cell>
          <cell r="I75">
            <v>815214</v>
          </cell>
          <cell r="J75">
            <v>341275.59</v>
          </cell>
          <cell r="K75">
            <v>245733.02</v>
          </cell>
          <cell r="L75" t="str">
            <v>0</v>
          </cell>
          <cell r="M75" t="str">
            <v>0</v>
          </cell>
          <cell r="N75" t="str">
            <v>0</v>
          </cell>
          <cell r="O75" t="str">
            <v>0</v>
          </cell>
          <cell r="P75" t="str">
            <v>0</v>
          </cell>
          <cell r="Q75" t="str">
            <v>0</v>
          </cell>
          <cell r="R75" t="str">
            <v>0</v>
          </cell>
          <cell r="S75" t="str">
            <v>0</v>
          </cell>
          <cell r="T75" t="str">
            <v>0</v>
          </cell>
          <cell r="U75" t="str">
            <v>0</v>
          </cell>
          <cell r="W75">
            <v>412224.7</v>
          </cell>
          <cell r="X75">
            <v>552860.55000000005</v>
          </cell>
          <cell r="Y75">
            <v>359484.31</v>
          </cell>
          <cell r="Z75">
            <v>357664.95</v>
          </cell>
          <cell r="AA75">
            <v>21818.45</v>
          </cell>
          <cell r="AB75">
            <v>68844</v>
          </cell>
          <cell r="AC75">
            <v>48019.5</v>
          </cell>
          <cell r="AD75">
            <v>48019.5</v>
          </cell>
          <cell r="AE75" t="str">
            <v>0</v>
          </cell>
          <cell r="AF75" t="str">
            <v>0</v>
          </cell>
          <cell r="AG75" t="str">
            <v>0</v>
          </cell>
          <cell r="AH75" t="str">
            <v>0</v>
          </cell>
          <cell r="AI75" t="str">
            <v>0</v>
          </cell>
          <cell r="AJ75" t="str">
            <v>0</v>
          </cell>
          <cell r="AK75" t="str">
            <v>0</v>
          </cell>
          <cell r="AL75" t="str">
            <v>0</v>
          </cell>
          <cell r="AN75">
            <v>2280217.36</v>
          </cell>
          <cell r="AO75">
            <v>5926801.8499999996</v>
          </cell>
          <cell r="AP75">
            <v>6646055.1600000001</v>
          </cell>
          <cell r="AQ75">
            <v>357784.91</v>
          </cell>
          <cell r="AR75">
            <v>720362.85</v>
          </cell>
          <cell r="AS75">
            <v>815214</v>
          </cell>
          <cell r="AT75" t="str">
            <v>0</v>
          </cell>
          <cell r="AU75" t="str">
            <v>0</v>
          </cell>
          <cell r="AV75" t="str">
            <v>0</v>
          </cell>
          <cell r="AX75">
            <v>6646055.1600000001</v>
          </cell>
          <cell r="AY75">
            <v>815214</v>
          </cell>
          <cell r="AZ75" t="str">
            <v>0</v>
          </cell>
          <cell r="BA75">
            <v>5926801.8500000006</v>
          </cell>
          <cell r="BB75">
            <v>720362.85</v>
          </cell>
          <cell r="BC75" t="str">
            <v>0</v>
          </cell>
          <cell r="BD75">
            <v>4176232.86</v>
          </cell>
          <cell r="BE75">
            <v>341275.59</v>
          </cell>
          <cell r="BF75" t="str">
            <v>0</v>
          </cell>
          <cell r="BG75" t="str">
            <v>0</v>
          </cell>
          <cell r="BI75">
            <v>2210552.08</v>
          </cell>
          <cell r="BJ75">
            <v>272964</v>
          </cell>
          <cell r="BK75" t="str">
            <v>0</v>
          </cell>
          <cell r="BL75">
            <v>1796105.95</v>
          </cell>
          <cell r="BM75">
            <v>188887.36</v>
          </cell>
          <cell r="BN75" t="str">
            <v>0</v>
          </cell>
          <cell r="BO75">
            <v>1784336.78</v>
          </cell>
          <cell r="BP75">
            <v>276275.59000000003</v>
          </cell>
          <cell r="BQ75" t="str">
            <v>0</v>
          </cell>
          <cell r="BR75" t="str">
            <v>0</v>
          </cell>
          <cell r="BS75">
            <v>1784336.78</v>
          </cell>
          <cell r="BT75">
            <v>276275.59000000003</v>
          </cell>
          <cell r="BU75" t="str">
            <v>0</v>
          </cell>
          <cell r="BW75">
            <v>1654829.53</v>
          </cell>
          <cell r="BX75">
            <v>203892</v>
          </cell>
          <cell r="BY75" t="str">
            <v>0</v>
          </cell>
          <cell r="BZ75">
            <v>1390132.41</v>
          </cell>
          <cell r="CA75">
            <v>156298.62</v>
          </cell>
          <cell r="CB75" t="str">
            <v>0</v>
          </cell>
          <cell r="CC75">
            <v>1127844.77</v>
          </cell>
          <cell r="CD75">
            <v>119917.57</v>
          </cell>
          <cell r="CE75" t="str">
            <v>0</v>
          </cell>
          <cell r="CF75" t="str">
            <v>0</v>
          </cell>
          <cell r="CG75">
            <v>1036256.33</v>
          </cell>
          <cell r="CH75">
            <v>185176.89</v>
          </cell>
          <cell r="CI75" t="str">
            <v>0</v>
          </cell>
          <cell r="CK75">
            <v>1653506.57</v>
          </cell>
          <cell r="CL75">
            <v>202133</v>
          </cell>
          <cell r="CM75" t="str">
            <v>0</v>
          </cell>
          <cell r="CN75">
            <v>1328958.3700000001</v>
          </cell>
          <cell r="CO75">
            <v>115937.94</v>
          </cell>
          <cell r="CP75" t="str">
            <v>0</v>
          </cell>
          <cell r="CQ75">
            <v>1243961.03</v>
          </cell>
          <cell r="CR75">
            <v>172608.02</v>
          </cell>
          <cell r="CS75" t="str">
            <v>0</v>
          </cell>
          <cell r="CT75" t="str">
            <v>0</v>
          </cell>
          <cell r="CU75">
            <v>1243961.03</v>
          </cell>
          <cell r="CV75">
            <v>172608.02</v>
          </cell>
          <cell r="CW75" t="str">
            <v>0</v>
          </cell>
          <cell r="CY75">
            <v>1654829.53</v>
          </cell>
          <cell r="CZ75">
            <v>203892</v>
          </cell>
          <cell r="DA75" t="str">
            <v>0</v>
          </cell>
          <cell r="DC75">
            <v>1243961.03</v>
          </cell>
          <cell r="DD75">
            <v>172608.02</v>
          </cell>
          <cell r="DE75" t="str">
            <v>0</v>
          </cell>
          <cell r="DG75">
            <v>1036256.33</v>
          </cell>
          <cell r="DH75">
            <v>185176.89</v>
          </cell>
          <cell r="DI75" t="str">
            <v>0</v>
          </cell>
          <cell r="DJ75">
            <v>1390132.41</v>
          </cell>
          <cell r="DK75">
            <v>156298.62</v>
          </cell>
          <cell r="DL75" t="str">
            <v>0</v>
          </cell>
          <cell r="DN75">
            <v>918281.53</v>
          </cell>
          <cell r="DO75">
            <v>24375</v>
          </cell>
          <cell r="DP75" t="str">
            <v>0</v>
          </cell>
          <cell r="DQ75">
            <v>1519076.44</v>
          </cell>
          <cell r="DR75">
            <v>173890.28</v>
          </cell>
          <cell r="DS75" t="str">
            <v>0</v>
          </cell>
          <cell r="DT75">
            <v>1686269.53</v>
          </cell>
          <cell r="DU75">
            <v>207262</v>
          </cell>
          <cell r="DV75" t="str">
            <v>0</v>
          </cell>
          <cell r="DW75" t="str">
            <v>0</v>
          </cell>
          <cell r="DX75" t="str">
            <v>0</v>
          </cell>
          <cell r="DY75" t="str">
            <v>0</v>
          </cell>
        </row>
      </sheetData>
      <sheetData sheetId="35" refreshError="1"/>
      <sheetData sheetId="36" refreshError="1"/>
      <sheetData sheetId="37" refreshError="1"/>
      <sheetData sheetId="38" refreshError="1"/>
      <sheetData sheetId="3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
      <sheetName val="Summary"/>
      <sheetName val="Fin_Assumptions"/>
      <sheetName val="Model"/>
      <sheetName val="Sensitivities"/>
      <sheetName val="RangeName"/>
    </sheetNames>
    <sheetDataSet>
      <sheetData sheetId="0" refreshError="1">
        <row r="8">
          <cell r="E8">
            <v>0</v>
          </cell>
        </row>
      </sheetData>
      <sheetData sheetId="1"/>
      <sheetData sheetId="2"/>
      <sheetData sheetId="3"/>
      <sheetData sheetId="4"/>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I WACC Chart"/>
      <sheetName val="MII WACC"/>
      <sheetName val="B&amp;W WACC"/>
      <sheetName val="JRAY WACC"/>
      <sheetName val="BWXT WACC"/>
      <sheetName val="Debt"/>
      <sheetName val="Equity Beta"/>
      <sheetName val="Comparables"/>
      <sheetName val="Exhibit D"/>
      <sheetName val="Assumptions and Summary"/>
      <sheetName val="B&amp;W Cost of Debt"/>
    </sheetNames>
    <sheetDataSet>
      <sheetData sheetId="0" refreshError="1"/>
      <sheetData sheetId="1" refreshError="1"/>
      <sheetData sheetId="2"/>
      <sheetData sheetId="3" refreshError="1"/>
      <sheetData sheetId="4" refreshError="1"/>
      <sheetData sheetId="5" refreshError="1"/>
      <sheetData sheetId="6" refreshError="1"/>
      <sheetData sheetId="7"/>
      <sheetData sheetId="8" refreshError="1"/>
      <sheetData sheetId="9"/>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Detail"/>
      <sheetName val="Board presentation"/>
      <sheetName val="NewDepr"/>
      <sheetName val="OldDepr"/>
      <sheetName val="DeprCoDetail"/>
      <sheetName val="DeprSum"/>
      <sheetName val="5YrCapSum"/>
      <sheetName val="Sheet1"/>
    </sheetNames>
    <sheetDataSet>
      <sheetData sheetId="0"/>
      <sheetData sheetId="1" refreshError="1"/>
      <sheetData sheetId="2"/>
      <sheetData sheetId="3"/>
      <sheetData sheetId="4">
        <row r="1">
          <cell r="A1" t="str">
            <v>**********1999 PROJECTED FOR 2000- TRANSPORT**********</v>
          </cell>
        </row>
        <row r="2">
          <cell r="A2" t="str">
            <v>A/C #</v>
          </cell>
          <cell r="B2" t="str">
            <v>DESCRIPTION</v>
          </cell>
          <cell r="C2" t="str">
            <v>JAN</v>
          </cell>
          <cell r="D2" t="str">
            <v>FEB</v>
          </cell>
          <cell r="E2" t="str">
            <v>MARCH</v>
          </cell>
          <cell r="F2" t="str">
            <v>APRIL</v>
          </cell>
          <cell r="G2" t="str">
            <v>MAY</v>
          </cell>
        </row>
        <row r="3">
          <cell r="A3" t="str">
            <v>101-304</v>
          </cell>
          <cell r="B3" t="str">
            <v>Land</v>
          </cell>
        </row>
        <row r="4">
          <cell r="A4" t="str">
            <v>101-305</v>
          </cell>
          <cell r="B4" t="str">
            <v>Structures &amp; Improvements</v>
          </cell>
        </row>
        <row r="5">
          <cell r="A5" t="str">
            <v>101-311</v>
          </cell>
          <cell r="B5" t="str">
            <v>Propane Tanks</v>
          </cell>
        </row>
        <row r="6">
          <cell r="A6" t="str">
            <v>101-313</v>
          </cell>
          <cell r="B6" t="str">
            <v>Compressed Gas Tanks</v>
          </cell>
        </row>
        <row r="7">
          <cell r="A7" t="str">
            <v>101-314</v>
          </cell>
          <cell r="B7" t="str">
            <v>Vehicle Fuel Tanks</v>
          </cell>
        </row>
        <row r="8">
          <cell r="A8" t="str">
            <v>101-362</v>
          </cell>
          <cell r="B8" t="str">
            <v>Propane Bulk Plants</v>
          </cell>
        </row>
        <row r="9">
          <cell r="A9" t="str">
            <v>101-363</v>
          </cell>
          <cell r="B9" t="str">
            <v>Propane Bulk Plant-Plantations</v>
          </cell>
        </row>
        <row r="10">
          <cell r="A10" t="str">
            <v>101-381</v>
          </cell>
          <cell r="B10" t="str">
            <v>Meters</v>
          </cell>
        </row>
        <row r="11">
          <cell r="A11" t="str">
            <v>101-383</v>
          </cell>
          <cell r="B11" t="str">
            <v>Regulators</v>
          </cell>
        </row>
        <row r="12">
          <cell r="A12" t="str">
            <v>101-387</v>
          </cell>
          <cell r="B12" t="str">
            <v>Propane Related Equipment</v>
          </cell>
        </row>
        <row r="13">
          <cell r="A13" t="str">
            <v>101-390</v>
          </cell>
          <cell r="B13" t="str">
            <v>Office Building</v>
          </cell>
        </row>
        <row r="14">
          <cell r="A14" t="str">
            <v>101-391</v>
          </cell>
          <cell r="B14" t="str">
            <v>Office Furniture &amp; Equipment</v>
          </cell>
        </row>
        <row r="15">
          <cell r="A15" t="str">
            <v>101-392</v>
          </cell>
          <cell r="B15" t="str">
            <v>Trans Equipment</v>
          </cell>
        </row>
        <row r="16">
          <cell r="A16" t="str">
            <v>101-394</v>
          </cell>
          <cell r="B16" t="str">
            <v>Tools &amp; Shop Equipment</v>
          </cell>
        </row>
        <row r="17">
          <cell r="A17" t="str">
            <v>101-396</v>
          </cell>
          <cell r="B17" t="str">
            <v>Power Operated Equipment</v>
          </cell>
        </row>
        <row r="18">
          <cell r="A18" t="str">
            <v>101-397</v>
          </cell>
          <cell r="B18" t="str">
            <v>Communication Equipment</v>
          </cell>
        </row>
        <row r="19">
          <cell r="A19" t="str">
            <v>101-499</v>
          </cell>
          <cell r="B19" t="str">
            <v>W/H Leased</v>
          </cell>
        </row>
        <row r="20">
          <cell r="A20" t="str">
            <v>104</v>
          </cell>
          <cell r="B20" t="str">
            <v>Water Heaters Rented</v>
          </cell>
        </row>
        <row r="21">
          <cell r="A21" t="str">
            <v>104A</v>
          </cell>
          <cell r="B21" t="str">
            <v>PA Office</v>
          </cell>
        </row>
        <row r="22">
          <cell r="A22" t="str">
            <v>101-398</v>
          </cell>
          <cell r="B22" t="str">
            <v>Miscellaneous Equipment</v>
          </cell>
        </row>
        <row r="23">
          <cell r="B23" t="str">
            <v>TOTAL</v>
          </cell>
          <cell r="C23">
            <v>0</v>
          </cell>
          <cell r="D23">
            <v>0</v>
          </cell>
          <cell r="E23">
            <v>0</v>
          </cell>
          <cell r="F23">
            <v>0</v>
          </cell>
          <cell r="G23">
            <v>0</v>
          </cell>
        </row>
        <row r="27">
          <cell r="A27" t="str">
            <v>**********1999 PROJECTED - TRANSPORT**********</v>
          </cell>
        </row>
        <row r="28">
          <cell r="A28" t="str">
            <v>A/C #</v>
          </cell>
          <cell r="B28" t="str">
            <v>DESCRIPTION</v>
          </cell>
          <cell r="C28" t="str">
            <v>JAN</v>
          </cell>
          <cell r="D28" t="str">
            <v>FEB</v>
          </cell>
          <cell r="E28" t="str">
            <v>MARCH</v>
          </cell>
          <cell r="F28" t="str">
            <v>APRIL</v>
          </cell>
          <cell r="G28" t="str">
            <v>MAY</v>
          </cell>
        </row>
        <row r="29">
          <cell r="A29" t="str">
            <v>101-304</v>
          </cell>
          <cell r="B29" t="str">
            <v>Land</v>
          </cell>
        </row>
        <row r="30">
          <cell r="A30" t="str">
            <v>101-305</v>
          </cell>
          <cell r="B30" t="str">
            <v>Structures &amp; Improvements</v>
          </cell>
        </row>
        <row r="31">
          <cell r="A31" t="str">
            <v>101-311</v>
          </cell>
          <cell r="B31" t="str">
            <v>Propane Tanks</v>
          </cell>
        </row>
        <row r="32">
          <cell r="A32" t="str">
            <v>101-313</v>
          </cell>
          <cell r="B32" t="str">
            <v>Compressed Gas Tanks</v>
          </cell>
        </row>
        <row r="33">
          <cell r="A33" t="str">
            <v>101-314</v>
          </cell>
          <cell r="B33" t="str">
            <v>Vehicle Fuel Tanks</v>
          </cell>
        </row>
        <row r="34">
          <cell r="A34" t="str">
            <v>101-362</v>
          </cell>
          <cell r="B34" t="str">
            <v>Propane Bulk Plants</v>
          </cell>
        </row>
        <row r="35">
          <cell r="A35" t="str">
            <v>101-363</v>
          </cell>
          <cell r="B35" t="str">
            <v>Propane Bulk Plant-Plantations</v>
          </cell>
        </row>
        <row r="36">
          <cell r="A36" t="str">
            <v>101-381</v>
          </cell>
          <cell r="B36" t="str">
            <v>Meters</v>
          </cell>
        </row>
      </sheetData>
      <sheetData sheetId="5">
        <row r="1">
          <cell r="C1" t="str">
            <v>**********2001 BUDGET SUMMARY - ALL DISTRICTS**********</v>
          </cell>
        </row>
        <row r="2">
          <cell r="B2" t="str">
            <v>A/C #</v>
          </cell>
          <cell r="C2" t="str">
            <v>DESCRIPTION</v>
          </cell>
          <cell r="D2" t="str">
            <v>Jan</v>
          </cell>
          <cell r="E2" t="str">
            <v>Feb</v>
          </cell>
          <cell r="F2" t="str">
            <v>Mar</v>
          </cell>
          <cell r="G2" t="str">
            <v>Apr</v>
          </cell>
        </row>
        <row r="3">
          <cell r="B3" t="str">
            <v>101-304</v>
          </cell>
          <cell r="C3" t="str">
            <v>Land</v>
          </cell>
          <cell r="D3">
            <v>0</v>
          </cell>
          <cell r="E3">
            <v>0</v>
          </cell>
          <cell r="F3">
            <v>0</v>
          </cell>
          <cell r="G3">
            <v>0</v>
          </cell>
        </row>
        <row r="4">
          <cell r="B4" t="str">
            <v>101-305</v>
          </cell>
          <cell r="C4" t="str">
            <v>Structures &amp; Improvements</v>
          </cell>
          <cell r="D4">
            <v>16</v>
          </cell>
          <cell r="E4">
            <v>32</v>
          </cell>
          <cell r="F4">
            <v>35</v>
          </cell>
          <cell r="G4">
            <v>37</v>
          </cell>
        </row>
        <row r="5">
          <cell r="B5" t="str">
            <v>101-311</v>
          </cell>
          <cell r="C5" t="str">
            <v>Propane Tanks</v>
          </cell>
          <cell r="D5">
            <v>46</v>
          </cell>
          <cell r="E5">
            <v>139</v>
          </cell>
          <cell r="F5">
            <v>231</v>
          </cell>
          <cell r="G5">
            <v>324</v>
          </cell>
        </row>
        <row r="6">
          <cell r="B6" t="str">
            <v>101-362</v>
          </cell>
          <cell r="C6" t="str">
            <v>Propane Bulk Plants</v>
          </cell>
          <cell r="D6">
            <v>490</v>
          </cell>
          <cell r="E6">
            <v>979</v>
          </cell>
          <cell r="F6">
            <v>979</v>
          </cell>
          <cell r="G6">
            <v>979</v>
          </cell>
        </row>
        <row r="7">
          <cell r="B7" t="str">
            <v>101-363</v>
          </cell>
          <cell r="C7" t="str">
            <v>Propane Bulk Plant-Plantations</v>
          </cell>
          <cell r="D7">
            <v>0</v>
          </cell>
          <cell r="E7">
            <v>0</v>
          </cell>
          <cell r="F7">
            <v>0</v>
          </cell>
          <cell r="G7">
            <v>0</v>
          </cell>
        </row>
        <row r="8">
          <cell r="B8" t="str">
            <v>101-381</v>
          </cell>
          <cell r="C8" t="str">
            <v>Meters</v>
          </cell>
          <cell r="D8">
            <v>31</v>
          </cell>
          <cell r="E8">
            <v>94</v>
          </cell>
          <cell r="F8">
            <v>156</v>
          </cell>
          <cell r="G8">
            <v>219</v>
          </cell>
        </row>
        <row r="9">
          <cell r="B9" t="str">
            <v>101-383</v>
          </cell>
          <cell r="C9" t="str">
            <v>Regulators</v>
          </cell>
          <cell r="D9">
            <v>10</v>
          </cell>
          <cell r="E9">
            <v>32</v>
          </cell>
          <cell r="F9">
            <v>54</v>
          </cell>
          <cell r="G9">
            <v>75</v>
          </cell>
        </row>
        <row r="10">
          <cell r="B10" t="str">
            <v>101-390</v>
          </cell>
          <cell r="C10" t="str">
            <v>Office Building</v>
          </cell>
          <cell r="D10">
            <v>0</v>
          </cell>
          <cell r="E10">
            <v>0</v>
          </cell>
          <cell r="F10">
            <v>0</v>
          </cell>
          <cell r="G10">
            <v>0</v>
          </cell>
        </row>
        <row r="11">
          <cell r="B11" t="str">
            <v>101-391</v>
          </cell>
          <cell r="C11" t="str">
            <v>Office Furniture &amp; Equipment</v>
          </cell>
          <cell r="D11">
            <v>0</v>
          </cell>
          <cell r="E11">
            <v>0</v>
          </cell>
          <cell r="F11">
            <v>603</v>
          </cell>
          <cell r="G11">
            <v>1206</v>
          </cell>
        </row>
        <row r="12">
          <cell r="B12" t="str">
            <v>101-392</v>
          </cell>
          <cell r="C12" t="str">
            <v>Trans Equipment</v>
          </cell>
          <cell r="D12">
            <v>749</v>
          </cell>
          <cell r="E12">
            <v>1771</v>
          </cell>
          <cell r="F12">
            <v>2044</v>
          </cell>
          <cell r="G12">
            <v>2044</v>
          </cell>
        </row>
        <row r="13">
          <cell r="B13" t="str">
            <v>101-394</v>
          </cell>
          <cell r="C13" t="str">
            <v>Tools &amp; Shop Equipment</v>
          </cell>
          <cell r="D13">
            <v>7</v>
          </cell>
          <cell r="E13">
            <v>14</v>
          </cell>
          <cell r="F13">
            <v>18</v>
          </cell>
          <cell r="G13">
            <v>22</v>
          </cell>
        </row>
        <row r="14">
          <cell r="B14" t="str">
            <v>101-396</v>
          </cell>
          <cell r="C14" t="str">
            <v>Power Operated Equipment</v>
          </cell>
          <cell r="D14">
            <v>3</v>
          </cell>
          <cell r="E14">
            <v>6</v>
          </cell>
          <cell r="F14">
            <v>6</v>
          </cell>
          <cell r="G14">
            <v>6</v>
          </cell>
        </row>
        <row r="15">
          <cell r="B15" t="str">
            <v>101-380</v>
          </cell>
          <cell r="C15" t="str">
            <v>Service Installations</v>
          </cell>
          <cell r="D15">
            <v>149</v>
          </cell>
          <cell r="E15">
            <v>447</v>
          </cell>
          <cell r="F15">
            <v>744</v>
          </cell>
          <cell r="G15">
            <v>1042</v>
          </cell>
        </row>
        <row r="16">
          <cell r="B16" t="str">
            <v>101-398</v>
          </cell>
          <cell r="C16" t="str">
            <v>Miscellaneous Equipment</v>
          </cell>
          <cell r="D16">
            <v>0</v>
          </cell>
          <cell r="E16">
            <v>0</v>
          </cell>
          <cell r="F16">
            <v>0</v>
          </cell>
          <cell r="G16">
            <v>0</v>
          </cell>
        </row>
        <row r="17">
          <cell r="C17" t="str">
            <v>Sub-total</v>
          </cell>
          <cell r="D17">
            <v>1501</v>
          </cell>
          <cell r="E17">
            <v>3514</v>
          </cell>
          <cell r="F17">
            <v>4870</v>
          </cell>
          <cell r="G17">
            <v>5954</v>
          </cell>
        </row>
        <row r="19">
          <cell r="C19" t="str">
            <v>1999 Projected Budgeted Items</v>
          </cell>
          <cell r="D19">
            <v>15372</v>
          </cell>
          <cell r="E19">
            <v>15372</v>
          </cell>
          <cell r="F19">
            <v>15372</v>
          </cell>
          <cell r="G19">
            <v>15372</v>
          </cell>
        </row>
        <row r="20">
          <cell r="C20" t="str">
            <v>Current Assets Being Depreciated</v>
          </cell>
          <cell r="D20">
            <v>103664</v>
          </cell>
          <cell r="E20">
            <v>103664</v>
          </cell>
          <cell r="F20">
            <v>103664</v>
          </cell>
          <cell r="G20">
            <v>103664</v>
          </cell>
        </row>
        <row r="22">
          <cell r="C22" t="str">
            <v xml:space="preserve">Total depreciation </v>
          </cell>
          <cell r="D22">
            <v>120537</v>
          </cell>
          <cell r="E22">
            <v>122550</v>
          </cell>
          <cell r="F22">
            <v>123906</v>
          </cell>
          <cell r="G22">
            <v>124990</v>
          </cell>
        </row>
        <row r="25">
          <cell r="B25" t="str">
            <v xml:space="preserve">Note:  </v>
          </cell>
          <cell r="C25" t="str">
            <v>Transport depreciation is not included since it assumed to be considered in the cost of gas model.</v>
          </cell>
        </row>
        <row r="28">
          <cell r="C28" t="str">
            <v>Depreciation Analysis</v>
          </cell>
        </row>
        <row r="29">
          <cell r="C29" t="str">
            <v>Current Budget Projection</v>
          </cell>
        </row>
        <row r="30">
          <cell r="C30" t="str">
            <v>Excluding Transport</v>
          </cell>
          <cell r="D30">
            <v>120537</v>
          </cell>
          <cell r="E30">
            <v>122550</v>
          </cell>
          <cell r="F30">
            <v>123906</v>
          </cell>
          <cell r="G30">
            <v>124990</v>
          </cell>
        </row>
        <row r="31">
          <cell r="C31" t="str">
            <v>Projection from prior year</v>
          </cell>
          <cell r="D31">
            <v>1278897</v>
          </cell>
          <cell r="E31">
            <v>1328077</v>
          </cell>
          <cell r="F31">
            <v>1369273</v>
          </cell>
          <cell r="G31">
            <v>1378766</v>
          </cell>
        </row>
        <row r="32">
          <cell r="C32" t="str">
            <v>$ DIFF</v>
          </cell>
          <cell r="D32">
            <v>-1158360</v>
          </cell>
          <cell r="E32">
            <v>-1205527</v>
          </cell>
          <cell r="F32">
            <v>-1245367</v>
          </cell>
          <cell r="G32">
            <v>-1253776</v>
          </cell>
        </row>
        <row r="33">
          <cell r="C33" t="str">
            <v>% DIFF</v>
          </cell>
          <cell r="D33">
            <v>-0.90574925111248206</v>
          </cell>
          <cell r="E33">
            <v>-0.90772372385034905</v>
          </cell>
          <cell r="F33">
            <v>-0.90950964489915453</v>
          </cell>
          <cell r="G33">
            <v>-0.90934647358580067</v>
          </cell>
        </row>
      </sheetData>
      <sheetData sheetId="6"/>
      <sheetData sheetId="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Inputs"/>
      <sheetName val="Transinputs"/>
      <sheetName val="Val"/>
      <sheetName val="Sum"/>
      <sheetName val="Interloper"/>
      <sheetName val="Acquiror"/>
      <sheetName val="Target"/>
      <sheetName val="Calcs"/>
      <sheetName val="Summary"/>
      <sheetName val="EPS"/>
      <sheetName val="Shares"/>
      <sheetName val="CBM Matrix"/>
      <sheetName val="DEX Matrix"/>
      <sheetName val="tainted"/>
      <sheetName val="Merger Code"/>
      <sheetName val="MainPrint Code"/>
      <sheetName val="AdditionalPrint Code"/>
      <sheetName val="Module1"/>
      <sheetName val="Module2"/>
      <sheetName val="Module3"/>
      <sheetName val="Module4"/>
      <sheetName val="Module5"/>
      <sheetName val="Module6"/>
      <sheetName val="Module7"/>
      <sheetName val="Module8"/>
    </sheetNames>
    <sheetDataSet>
      <sheetData sheetId="0"/>
      <sheetData sheetId="1"/>
      <sheetData sheetId="2" refreshError="1">
        <row r="7">
          <cell r="U7">
            <v>23.6</v>
          </cell>
        </row>
        <row r="13">
          <cell r="U13">
            <v>0.6</v>
          </cell>
        </row>
      </sheetData>
      <sheetData sheetId="3"/>
      <sheetData sheetId="4"/>
      <sheetData sheetId="5"/>
      <sheetData sheetId="6"/>
      <sheetData sheetId="7"/>
      <sheetData sheetId="8" refreshError="1">
        <row r="34">
          <cell r="R34" t="str">
            <v>Cash</v>
          </cell>
          <cell r="W34">
            <v>336.572</v>
          </cell>
        </row>
        <row r="35">
          <cell r="R35" t="str">
            <v>PP&amp;E</v>
          </cell>
          <cell r="W35">
            <v>647.37599999999998</v>
          </cell>
        </row>
        <row r="36">
          <cell r="O36">
            <v>22.5</v>
          </cell>
          <cell r="R36" t="str">
            <v>New Goodwill</v>
          </cell>
          <cell r="W36">
            <v>364.01028910000002</v>
          </cell>
        </row>
        <row r="37">
          <cell r="O37">
            <v>1.6851700000000001</v>
          </cell>
          <cell r="R37" t="str">
            <v>Total Assets</v>
          </cell>
          <cell r="W37">
            <v>2031.7612891000003</v>
          </cell>
        </row>
        <row r="38">
          <cell r="O38">
            <v>24.185169999999999</v>
          </cell>
        </row>
        <row r="39">
          <cell r="R39" t="str">
            <v>Pro Forma Total Debt</v>
          </cell>
          <cell r="W39">
            <v>874.02417112400008</v>
          </cell>
        </row>
        <row r="40">
          <cell r="R40" t="str">
            <v>Prof Forma Net Debt</v>
          </cell>
          <cell r="W40">
            <v>537.45217112400007</v>
          </cell>
        </row>
        <row r="42">
          <cell r="O42">
            <v>24.185169999999999</v>
          </cell>
        </row>
        <row r="43">
          <cell r="O43">
            <v>0</v>
          </cell>
        </row>
        <row r="44">
          <cell r="O44">
            <v>0</v>
          </cell>
          <cell r="R44" t="str">
            <v>Dividends Per Share</v>
          </cell>
        </row>
        <row r="45">
          <cell r="O45">
            <v>0</v>
          </cell>
          <cell r="P45" t="str">
            <v>x</v>
          </cell>
        </row>
        <row r="46">
          <cell r="O46">
            <v>0</v>
          </cell>
          <cell r="R46" t="str">
            <v>Oliver DPS (current)</v>
          </cell>
          <cell r="W46">
            <v>0</v>
          </cell>
        </row>
        <row r="47">
          <cell r="O47" t="str">
            <v>NM</v>
          </cell>
          <cell r="R47" t="str">
            <v>Caprio DPS</v>
          </cell>
          <cell r="W47">
            <v>0</v>
          </cell>
        </row>
        <row r="48">
          <cell r="O48">
            <v>0</v>
          </cell>
          <cell r="R48" t="str">
            <v>Exchange Ratio</v>
          </cell>
          <cell r="W48">
            <v>0</v>
          </cell>
          <cell r="X48" t="str">
            <v>x</v>
          </cell>
        </row>
        <row r="49">
          <cell r="O49">
            <v>0</v>
          </cell>
          <cell r="R49" t="str">
            <v>Pro Forma Div. For Oliver Share</v>
          </cell>
          <cell r="W49" t="str">
            <v>NM</v>
          </cell>
        </row>
        <row r="50">
          <cell r="O50">
            <v>15.871299</v>
          </cell>
          <cell r="R50" t="str">
            <v xml:space="preserve">   % Change to Oliver Dividend</v>
          </cell>
          <cell r="W50" t="str">
            <v>NM</v>
          </cell>
          <cell r="X50" t="str">
            <v>%</v>
          </cell>
        </row>
        <row r="51">
          <cell r="O51">
            <v>15.871299</v>
          </cell>
          <cell r="R51" t="str">
            <v>Incr/(Decr) in Total Dividend ($MM)</v>
          </cell>
          <cell r="W51">
            <v>0</v>
          </cell>
        </row>
        <row r="52">
          <cell r="O52">
            <v>0</v>
          </cell>
        </row>
      </sheetData>
      <sheetData sheetId="9" refreshError="1">
        <row r="34">
          <cell r="M34">
            <v>0.31756695233271359</v>
          </cell>
          <cell r="O34">
            <v>0.52891098619408305</v>
          </cell>
        </row>
        <row r="37">
          <cell r="M37">
            <v>22.753557870733346</v>
          </cell>
          <cell r="O37">
            <v>15.248907870733287</v>
          </cell>
        </row>
        <row r="38">
          <cell r="M38">
            <v>10.740422879214629</v>
          </cell>
          <cell r="N38" t="str">
            <v>x</v>
          </cell>
          <cell r="O38">
            <v>8.2640673933437618</v>
          </cell>
          <cell r="P38" t="str">
            <v>x</v>
          </cell>
        </row>
        <row r="41">
          <cell r="O41" t="str">
            <v>Oliver</v>
          </cell>
        </row>
        <row r="43">
          <cell r="M43">
            <v>0.2904614556706579</v>
          </cell>
          <cell r="O43">
            <v>108.54300000000001</v>
          </cell>
          <cell r="Q43">
            <v>0.37074242072329316</v>
          </cell>
        </row>
        <row r="44">
          <cell r="M44">
            <v>0</v>
          </cell>
          <cell r="O44">
            <v>0</v>
          </cell>
          <cell r="Q44">
            <v>0</v>
          </cell>
        </row>
        <row r="45">
          <cell r="M45">
            <v>0.70953854432934216</v>
          </cell>
          <cell r="O45">
            <v>184.22900000000001</v>
          </cell>
          <cell r="Q45">
            <v>0.62925757927670678</v>
          </cell>
        </row>
        <row r="46">
          <cell r="M46">
            <v>1</v>
          </cell>
          <cell r="O46">
            <v>292.77200000000005</v>
          </cell>
          <cell r="Q46">
            <v>1</v>
          </cell>
        </row>
        <row r="48">
          <cell r="O48">
            <v>8.3719999999999999</v>
          </cell>
        </row>
        <row r="51">
          <cell r="O51">
            <v>1.4769965573078965</v>
          </cell>
          <cell r="P51" t="str">
            <v>x</v>
          </cell>
        </row>
        <row r="52">
          <cell r="O52">
            <v>-21456.642335766428</v>
          </cell>
          <cell r="P52" t="str">
            <v>x</v>
          </cell>
        </row>
        <row r="53">
          <cell r="O53">
            <v>0.10575335210394957</v>
          </cell>
        </row>
        <row r="54">
          <cell r="O54">
            <v>0.18359811227893102</v>
          </cell>
        </row>
        <row r="56">
          <cell r="M56">
            <v>15.871299</v>
          </cell>
          <cell r="O56" t="str">
            <v>Primary</v>
          </cell>
          <cell r="Q56">
            <v>22.5</v>
          </cell>
        </row>
        <row r="57">
          <cell r="G57" t="str">
            <v>% Oliver owned</v>
          </cell>
          <cell r="I57">
            <v>0</v>
          </cell>
          <cell r="K57" t="str">
            <v>% Issued</v>
          </cell>
          <cell r="M57">
            <v>0</v>
          </cell>
          <cell r="O57" t="str">
            <v>Fully-Diluted</v>
          </cell>
          <cell r="Q57">
            <v>24.185169999999999</v>
          </cell>
        </row>
      </sheetData>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llar for Dollar"/>
      <sheetName val="GeoRollUp"/>
      <sheetName val="Module3"/>
      <sheetName val="Geographic"/>
      <sheetName val="Model Assumptions"/>
      <sheetName val="Summary PF #4"/>
      <sheetName val="Summary of Pro Forma (3)"/>
      <sheetName val="Summary of Pro Forma (2)"/>
      <sheetName val="WellSens"/>
      <sheetName val="WellPoint"/>
      <sheetName val="SumFin"/>
      <sheetName val="Dental Valsum"/>
      <sheetName val="Dental DCF Inputs"/>
      <sheetName val="Dental DCF"/>
      <sheetName val="Dental Cases"/>
      <sheetName val="Dental (Klammer)"/>
      <sheetName val="Dental"/>
      <sheetName val="Hard Rock"/>
      <sheetName val="Poundstone"/>
      <sheetName val="Cases"/>
      <sheetName val="Covenant"/>
      <sheetName val="RushValSum"/>
      <sheetName val="RushMatrix"/>
      <sheetName val="Rush"/>
      <sheetName val="California"/>
      <sheetName val="CA Cases"/>
      <sheetName val="CredSens"/>
      <sheetName val="Dental PMAT"/>
      <sheetName val="PMAT (2)"/>
      <sheetName val="PFMA Income"/>
      <sheetName val="PFMA Balance"/>
      <sheetName val="PFMA Schedules"/>
      <sheetName val="SynSchedule"/>
      <sheetName val="DCF Inputs"/>
      <sheetName val="DCF Matrix"/>
      <sheetName val="Valuation Summary"/>
      <sheetName val="MemVal"/>
      <sheetName val="Sensitivities"/>
      <sheetName val="Synergy Analysis"/>
      <sheetName val="DCF Assumptions"/>
      <sheetName val="Sheet1"/>
      <sheetName val="DCFSENS"/>
      <sheetName val="SIDE"/>
      <sheetName val="PMAT"/>
      <sheetName val="Macred"/>
      <sheetName val="CredBuil(Update97Pound)"/>
      <sheetName val="CredDental"/>
      <sheetName val="Credit Buildup"/>
      <sheetName val="Financial Overview"/>
      <sheetName val="Sheet2"/>
      <sheetName val="Convert Analysis"/>
      <sheetName val="ConsMix With Convert"/>
      <sheetName val="Incr. Int"/>
      <sheetName val="Seller"/>
      <sheetName val="ConsMix"/>
      <sheetName val="DCFYN26"/>
    </sheetNames>
    <definedNames>
      <definedName name="Print_HardRock"/>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s>
    <sheetDataSet>
      <sheetData sheetId="0">
        <row r="1">
          <cell r="A1" t="str">
            <v>Schedule D-9</v>
          </cell>
          <cell r="H1" t="str">
            <v>COMMON STOCK DATA</v>
          </cell>
          <cell r="Q1" t="str">
            <v>Page___of___</v>
          </cell>
        </row>
        <row r="4">
          <cell r="A4" t="str">
            <v>FLORIDA PUBLIC SERVICE COMMISSION</v>
          </cell>
          <cell r="E4" t="str">
            <v>EXPLANATION:</v>
          </cell>
          <cell r="G4" t="str">
            <v>Provide the most recent five year data for the company, or consolidated</v>
          </cell>
          <cell r="O4" t="str">
            <v>Type of Data Shown:</v>
          </cell>
        </row>
        <row r="5">
          <cell r="G5" t="str">
            <v>parent if the company is not publicly traded as indicated.  To the extent</v>
          </cell>
          <cell r="O5" t="str">
            <v>____Historical Test Year Ended ___/___/___</v>
          </cell>
        </row>
        <row r="6">
          <cell r="A6" t="str">
            <v>COMPANY:</v>
          </cell>
          <cell r="G6" t="str">
            <v>the requested data is available from other sources, the Company can</v>
          </cell>
          <cell r="O6" t="str">
            <v>____Projected Test Year Ended ___/___/___</v>
          </cell>
        </row>
        <row r="7">
          <cell r="G7" t="str">
            <v>reference and attach the information to comply with the requirements of</v>
          </cell>
          <cell r="O7" t="str">
            <v>____ Prior Year Ended ___/___/___</v>
          </cell>
        </row>
        <row r="8">
          <cell r="A8" t="str">
            <v>DOCKET NO.:</v>
          </cell>
          <cell r="G8" t="str">
            <v>this MFR.</v>
          </cell>
          <cell r="O8" t="str">
            <v>Witness:</v>
          </cell>
        </row>
        <row r="11">
          <cell r="A11" t="str">
            <v>Line</v>
          </cell>
          <cell r="H11" t="str">
            <v>_______</v>
          </cell>
          <cell r="J11" t="str">
            <v>_______</v>
          </cell>
          <cell r="L11" t="str">
            <v>_______</v>
          </cell>
          <cell r="N11" t="str">
            <v>_______</v>
          </cell>
          <cell r="P11" t="str">
            <v>_______</v>
          </cell>
        </row>
        <row r="12">
          <cell r="A12" t="str">
            <v>No.</v>
          </cell>
          <cell r="H12" t="str">
            <v>Year</v>
          </cell>
          <cell r="J12" t="str">
            <v>Year</v>
          </cell>
          <cell r="L12" t="str">
            <v>Year</v>
          </cell>
          <cell r="N12" t="str">
            <v>Year</v>
          </cell>
          <cell r="P12" t="str">
            <v>Year</v>
          </cell>
        </row>
        <row r="15">
          <cell r="A15" t="str">
            <v>1.</v>
          </cell>
          <cell r="B15" t="str">
            <v>Pre-tax Interest Coverage Ratio (x)</v>
          </cell>
        </row>
        <row r="17">
          <cell r="A17" t="str">
            <v>2.</v>
          </cell>
          <cell r="B17" t="str">
            <v>Earned Returns on Average Book Equity (%)</v>
          </cell>
        </row>
        <row r="19">
          <cell r="A19" t="str">
            <v>3.</v>
          </cell>
          <cell r="B19" t="str">
            <v>Book Value/Share ($)</v>
          </cell>
        </row>
        <row r="21">
          <cell r="A21" t="str">
            <v>4.</v>
          </cell>
          <cell r="B21" t="str">
            <v>Dividends/Share ($)</v>
          </cell>
        </row>
        <row r="23">
          <cell r="A23" t="str">
            <v>5.</v>
          </cell>
          <cell r="B23" t="str">
            <v>Earnings/Share ($)</v>
          </cell>
        </row>
        <row r="25">
          <cell r="A25" t="str">
            <v>6.</v>
          </cell>
          <cell r="B25" t="str">
            <v>Market Value/Share ($)</v>
          </cell>
        </row>
        <row r="27">
          <cell r="A27" t="str">
            <v>7.</v>
          </cell>
          <cell r="B27" t="str">
            <v>Market/Book Ratio (%)</v>
          </cell>
        </row>
        <row r="29">
          <cell r="A29" t="str">
            <v>8.</v>
          </cell>
          <cell r="B29" t="str">
            <v>Price/Earning Ratio (6) / (5)</v>
          </cell>
        </row>
        <row r="48">
          <cell r="A48" t="str">
            <v>Supporting Schedules:</v>
          </cell>
          <cell r="L48" t="str">
            <v>Recap Schedules:</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ation"/>
      <sheetName val="Transaction"/>
      <sheetName val="Historicals"/>
      <sheetName val="Projections"/>
    </sheetNames>
    <sheetDataSet>
      <sheetData sheetId="0" refreshError="1"/>
      <sheetData sheetId="1"/>
      <sheetData sheetId="2" refreshError="1"/>
      <sheetData sheetId="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 Assump"/>
      <sheetName val="IRR"/>
      <sheetName val="Cases"/>
      <sheetName val="Financials"/>
      <sheetName val="PF Bal Sheets"/>
      <sheetName val="Credit Stats"/>
      <sheetName val="Schedules"/>
    </sheetNames>
    <sheetDataSet>
      <sheetData sheetId="0"/>
      <sheetData sheetId="1" refreshError="1"/>
      <sheetData sheetId="2" refreshError="1">
        <row r="4">
          <cell r="A4" t="str">
            <v>OM Case</v>
          </cell>
        </row>
      </sheetData>
      <sheetData sheetId="3" refreshError="1"/>
      <sheetData sheetId="4" refreshError="1"/>
      <sheetData sheetId="5" refreshError="1"/>
      <sheetData sheetId="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Model"/>
      <sheetName val="LBO Model"/>
      <sheetName val="Core"/>
      <sheetName val="Pro-forma acq."/>
      <sheetName val="Lookups"/>
      <sheetName val="Growth assumptions"/>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 Assump"/>
      <sheetName val="Ownership"/>
      <sheetName val="Cases"/>
      <sheetName val="Earnings"/>
      <sheetName val="Bal Sheets"/>
      <sheetName val="Schedules"/>
      <sheetName val="Stub Value"/>
      <sheetName val="LBO IRR"/>
      <sheetName val="RECAP Summary"/>
      <sheetName val="Recap Summary 2"/>
      <sheetName val="PFMA Cap"/>
      <sheetName val="PFMA Credit"/>
      <sheetName val="PFMA Fin Sum"/>
      <sheetName val="LBO Sens"/>
      <sheetName val="DCF Inputs"/>
      <sheetName val="DCF Matrix"/>
      <sheetName val="Standalone"/>
      <sheetName val="Proj Graph"/>
      <sheetName val="Hist Graph"/>
      <sheetName val="Trading Value"/>
      <sheetName val="Trading Val Calc"/>
      <sheetName val="Credit Graph"/>
      <sheetName val="Fin Graph"/>
      <sheetName val="sum_macro"/>
      <sheetName val="print_macro"/>
      <sheetName val="DCFLBO Code"/>
      <sheetName val="CasesDialog"/>
      <sheetName val="MainPrint Code"/>
      <sheetName val="AdditionalPrint Code"/>
      <sheetName val="InitialPrintDialog"/>
    </sheetNames>
    <sheetDataSet>
      <sheetData sheetId="0" refreshError="1">
        <row r="56">
          <cell r="G5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sheetData sheetId="27" refreshError="1"/>
      <sheetData sheetId="28" refreshError="1"/>
      <sheetData sheetId="2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Input Page"/>
      <sheetName val="Assumptions"/>
      <sheetName val="Fins"/>
      <sheetName val="AdditionalPrintCode"/>
      <sheetName val="MainPrintCode"/>
      <sheetName val="LBO FINS"/>
      <sheetName val="LBO Analysis"/>
      <sheetName val="SensitivityIRR"/>
      <sheetName val="SensitivityPrice"/>
      <sheetName val="Quick LBO"/>
      <sheetName val="Valuation Summary 1"/>
      <sheetName val="Val Sum 2"/>
      <sheetName val="Valuation Matrix 1"/>
      <sheetName val="Val Matrix 2"/>
      <sheetName val="Contribution"/>
      <sheetName val="DCF Inputs"/>
      <sheetName val="DCF Matrix"/>
      <sheetName val="Module1"/>
      <sheetName val="Module2"/>
      <sheetName val="Module3"/>
    </sheetNames>
    <sheetDataSet>
      <sheetData sheetId="0" refreshError="1"/>
      <sheetData sheetId="1"/>
      <sheetData sheetId="2" refreshError="1"/>
      <sheetData sheetId="3"/>
      <sheetData sheetId="4" refreshError="1"/>
      <sheetData sheetId="5" refreshError="1"/>
      <sheetData sheetId="6" refreshError="1">
        <row r="216">
          <cell r="E216">
            <v>8.5000000000000006E-2</v>
          </cell>
        </row>
      </sheetData>
      <sheetData sheetId="7" refreshError="1">
        <row r="10">
          <cell r="J10">
            <v>0.11</v>
          </cell>
        </row>
        <row r="23">
          <cell r="AB23">
            <v>500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Panel"/>
      <sheetName val="Sheet1"/>
      <sheetName val="Cap&amp;SU"/>
      <sheetName val="Valuation"/>
      <sheetName val="efs"/>
      <sheetName val="temp"/>
      <sheetName val="NFNT"/>
      <sheetName val="ORCC"/>
      <sheetName val="SONE"/>
      <sheetName val="DGIN"/>
      <sheetName val="BRKT"/>
      <sheetName val="__FDSCACHE__"/>
      <sheetName val="Data"/>
      <sheetName val="Modu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1">
          <cell r="C11">
            <v>0.96245000000000003</v>
          </cell>
        </row>
      </sheetData>
      <sheetData sheetId="11" refreshError="1"/>
      <sheetData sheetId="12" refreshError="1"/>
      <sheetData sheetId="1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ex"/>
      <sheetName val="Timex"/>
      <sheetName val="Deal Summary"/>
      <sheetName val="Trans Assump"/>
      <sheetName val="Earnings"/>
      <sheetName val="Contribution"/>
      <sheetName val="Exchange Ratio"/>
      <sheetName val="Sheet1 (3)"/>
      <sheetName val="Sheet1 (2)"/>
      <sheetName val="Sheet1 (6)"/>
      <sheetName val="Sheet1 (5)"/>
      <sheetName val="Sheet1"/>
      <sheetName val="AccDil Sens"/>
      <sheetName val="Timex DCF"/>
      <sheetName val="Rolex DCF"/>
      <sheetName val="Cases"/>
      <sheetName val="__FDSCACHE__"/>
      <sheetName val="Bal Sheets"/>
      <sheetName val="Schedules"/>
      <sheetName val="Sheet1 (4)"/>
      <sheetName val="Trading Matrix"/>
      <sheetName val="Rolex IRR"/>
      <sheetName val="IRR"/>
      <sheetName val="Matrix2"/>
      <sheetName val="Matrix"/>
      <sheetName val="LBO IRR"/>
      <sheetName val="PFMA Cap"/>
      <sheetName val="PFMA Credit"/>
      <sheetName val="PFMA Fin Sum"/>
      <sheetName val="Flowback BPE"/>
      <sheetName val="Flowback GPE"/>
      <sheetName val="Flowback"/>
      <sheetName val="Sensitivity"/>
      <sheetName val="1st Cover"/>
      <sheetName val="2nd Cover"/>
      <sheetName val="HGPooling"/>
      <sheetName val="HG Purchase"/>
      <sheetName val="HG Cash"/>
      <sheetName val="AccDilCash"/>
      <sheetName val="GUCCI  SEK"/>
      <sheetName val="sum_macro"/>
      <sheetName val="print_macro"/>
      <sheetName val="DCFLBO Code"/>
      <sheetName val="MainPrint Code"/>
      <sheetName val="AdditionalPrint Co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ManagerCode"/>
      <sheetName val="Fin Summary"/>
      <sheetName val="Comp Summary"/>
      <sheetName val="Cred Summary"/>
      <sheetName val="Income Statement"/>
      <sheetName val="Balance Sheet"/>
      <sheetName val="Cash Flow"/>
      <sheetName val="Transaction"/>
      <sheetName val="Cover"/>
    </sheetNames>
    <sheetDataSet>
      <sheetData sheetId="0" refreshError="1"/>
      <sheetData sheetId="1" refreshError="1"/>
      <sheetData sheetId="2" refreshError="1"/>
      <sheetData sheetId="3" refreshError="1"/>
      <sheetData sheetId="4"/>
      <sheetData sheetId="5"/>
      <sheetData sheetId="6"/>
      <sheetData sheetId="7"/>
      <sheetData sheetId="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Dil Out"/>
      <sheetName val="JV "/>
      <sheetName val="Trans Assump"/>
      <sheetName val="Credit - NL"/>
      <sheetName val="Credit Stats"/>
      <sheetName val="PF Bal Sheets"/>
      <sheetName val="PF Financials"/>
      <sheetName val="Cases"/>
      <sheetName val="Schedules"/>
      <sheetName val="Financials"/>
      <sheetName val="Summ - NL"/>
      <sheetName val="DCF Inputs"/>
      <sheetName val="__FDSCACHE__"/>
      <sheetName val="DCF Matrix"/>
      <sheetName val="Val"/>
      <sheetName val="MainPrint Code"/>
      <sheetName val="AdditionalPrint Code"/>
      <sheetName val="DCF Co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NG Snapshot"/>
      <sheetName val="Frct by Month"/>
      <sheetName val="CFG Snapshot"/>
      <sheetName val="FPU Snapshot"/>
      <sheetName val="FI Snapshot"/>
      <sheetName val="FT Snapshot"/>
      <sheetName val="Forecast @ Bud"/>
      <sheetName val="Special Contracts"/>
      <sheetName val="Other Revenue"/>
      <sheetName val="COGS"/>
      <sheetName val="GRIP FPUC"/>
      <sheetName val="GRIP CFG"/>
      <sheetName val="Rates"/>
      <sheetName val="Budget"/>
      <sheetName val="FRCT INPUT-CFG"/>
      <sheetName val="FRCT INPUT-FN"/>
      <sheetName val="FRCT INPUT-FT"/>
      <sheetName val="Total DW NG Snapshot"/>
      <sheetName val="DW Forecast"/>
      <sheetName val="TS4 Frct"/>
      <sheetName val="NG Cust-Vol"/>
      <sheetName val="FPUC GRIP Rate 2016"/>
      <sheetName val="CFG GRIP Rate 2016"/>
      <sheetName val="FPUC GRIP Rate 2017"/>
      <sheetName val="CFG GRIP Rate 2017"/>
      <sheetName val="FPUC GRIP Rate 2018"/>
      <sheetName val="CFG GRIP Rate 2018"/>
      <sheetName val="FPUC GRIP Rate 2019"/>
      <sheetName val="CFG GRIP Rate 2019"/>
      <sheetName val="FPUC GRIP Rate 2020"/>
      <sheetName val="CFG GRIP Rate 20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2">
          <cell r="P32">
            <v>226588.34122000006</v>
          </cell>
        </row>
        <row r="41">
          <cell r="D41">
            <v>1461898.2599999949</v>
          </cell>
          <cell r="E41">
            <v>1582295.390000002</v>
          </cell>
          <cell r="F41">
            <v>1520019.960000003</v>
          </cell>
          <cell r="G41">
            <v>1405400.9499999951</v>
          </cell>
          <cell r="H41">
            <v>1424539.3200000019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attrition"/>
      <sheetName val="Sheet1"/>
      <sheetName val="IncStmt"/>
      <sheetName val="CashFlow"/>
      <sheetName val="BalSht"/>
      <sheetName val="Allowance"/>
      <sheetName val="CashEBITDA"/>
      <sheetName val="FxdChg"/>
      <sheetName val="Ratio"/>
      <sheetName val="Module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Val"/>
      <sheetName val="Sheet1"/>
    </sheetNames>
    <sheetDataSet>
      <sheetData sheetId="0" refreshError="1"/>
      <sheetData sheetId="1" refreshError="1"/>
      <sheetData sheetId="2" refreshError="1">
        <row r="2">
          <cell r="D2" t="str">
            <v>l:\mard\kleinman\catalyst\dcf\[dcf2.xls]valsum</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AREA"/>
      <sheetName val="SCH. 1"/>
      <sheetName val="SCH. 2"/>
      <sheetName val="SCH.2 P3"/>
      <sheetName val="SCH. 3"/>
      <sheetName val="SCH.4"/>
      <sheetName val="SCH.5"/>
      <sheetName val="INT. INC."/>
      <sheetName val="INTEREST"/>
      <sheetName val="INC TAX SYNC"/>
      <sheetName val="RATE CASE EXP"/>
      <sheetName val="FUEL"/>
      <sheetName val="RECOVERY"/>
      <sheetName val="CONSERV_UNBUNDL"/>
      <sheetName val="CAPITAL"/>
      <sheetName val="Add'l capital"/>
      <sheetName val="FPUINC"/>
      <sheetName val="Add'l exp"/>
      <sheetName val="Proforma Cap Stru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pshot - Margin"/>
      <sheetName val="Graphs"/>
      <sheetName val="Frct by Month"/>
      <sheetName val="Forecast"/>
      <sheetName val="Lighting Service"/>
      <sheetName val="Rev-COGS"/>
      <sheetName val="Misc Revenue"/>
      <sheetName val="2015 Budget"/>
      <sheetName val="Rates"/>
      <sheetName val="Budgeted OL"/>
      <sheetName val="FRCT INPUT-FE"/>
      <sheetName val="DW Snapshot - Margin"/>
      <sheetName val="FPL Interconnect"/>
      <sheetName val="Forecast DW"/>
      <sheetName val="Frct by Month (2)"/>
      <sheetName val="Mapping"/>
      <sheetName val="Electric UBUE Walk"/>
      <sheetName val="Electric JH"/>
      <sheetName val="Gross Margin lead"/>
      <sheetName val="HDD"/>
      <sheetName val="GM"/>
      <sheetName val="GM Detail"/>
      <sheetName val="Worksheet"/>
      <sheetName val="FE by Mo"/>
    </sheetNames>
    <sheetDataSet>
      <sheetData sheetId="0"/>
      <sheetData sheetId="1"/>
      <sheetData sheetId="2"/>
      <sheetData sheetId="3"/>
      <sheetData sheetId="4"/>
      <sheetData sheetId="5"/>
      <sheetData sheetId="6"/>
      <sheetData sheetId="7"/>
      <sheetData sheetId="8"/>
      <sheetData sheetId="9"/>
      <sheetData sheetId="10">
        <row r="41">
          <cell r="D41">
            <v>1730738</v>
          </cell>
          <cell r="E41">
            <v>1780722</v>
          </cell>
          <cell r="F41">
            <v>1632230.8299999996</v>
          </cell>
          <cell r="G41">
            <v>1450388.08</v>
          </cell>
          <cell r="H41">
            <v>1707631</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litativeDrivers"/>
      <sheetName val="Questions"/>
      <sheetName val="Follow-Up Data Items"/>
      <sheetName val="Sensitivities"/>
      <sheetName val="Transaction Stats"/>
      <sheetName val="Summ. Fin. Perf."/>
      <sheetName val="BS &amp; CF"/>
      <sheetName val="Historical Performance"/>
      <sheetName val="03-05 Bridge"/>
      <sheetName val="Assump Output"/>
      <sheetName val="Scenario Output"/>
      <sheetName val="Case Chooser"/>
      <sheetName val="&lt;---Output"/>
      <sheetName val="IRR Decomp"/>
      <sheetName val="Quarterly Model"/>
      <sheetName val="Model"/>
      <sheetName val="Drivers"/>
      <sheetName val="Summary"/>
      <sheetName val="Operating Model"/>
      <sheetName val="Other Output---&gt;"/>
      <sheetName val="Valuation By Business"/>
      <sheetName val="Support Increases"/>
      <sheetName val="Svc Decom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Valuation"/>
      <sheetName val="Plant %"/>
      <sheetName val="Plant Name"/>
      <sheetName val="Financing Assumptions"/>
      <sheetName val="Sensitivities"/>
      <sheetName val="Hedging Analysis"/>
      <sheetName val="Financial Projections"/>
      <sheetName val="NPV Analysis"/>
      <sheetName val="Plant Data"/>
      <sheetName val="Assumptions"/>
      <sheetName val="Base Case Assumptions"/>
      <sheetName val="New Build Economics"/>
      <sheetName val="Module1"/>
      <sheetName val="Module2"/>
      <sheetName val="Module3"/>
      <sheetName val="Module4"/>
      <sheetName val="Module5"/>
    </sheetNames>
    <sheetDataSet>
      <sheetData sheetId="0" refreshError="1"/>
      <sheetData sheetId="1" refreshError="1"/>
      <sheetData sheetId="2" refreshError="1"/>
      <sheetData sheetId="3" refreshError="1"/>
      <sheetData sheetId="4">
        <row r="12">
          <cell r="N12">
            <v>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TRANSACTION"/>
      <sheetName val="INCOME STATEMENT"/>
      <sheetName val="BALANCE SHEET"/>
      <sheetName val="FUNDS FLOW"/>
      <sheetName val="DEBT SCHEDULE"/>
      <sheetName val="WORKING CAPITAL"/>
      <sheetName val="CAPEX"/>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ggers"/>
      <sheetName val="Deal"/>
      <sheetName val="Ownership"/>
      <sheetName val="Stub"/>
      <sheetName val="Model"/>
    </sheetNames>
    <sheetDataSet>
      <sheetData sheetId="0" refreshError="1">
        <row r="3">
          <cell r="A3" t="str">
            <v>Management's Estimates</v>
          </cell>
        </row>
        <row r="13">
          <cell r="E13">
            <v>33.299999999999997</v>
          </cell>
        </row>
        <row r="21">
          <cell r="E21">
            <v>1</v>
          </cell>
        </row>
        <row r="23">
          <cell r="E23">
            <v>20</v>
          </cell>
        </row>
      </sheetData>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3 (1)"/>
      <sheetName val="MD"/>
      <sheetName val="DE"/>
      <sheetName val="PA"/>
    </sheetNames>
    <sheetDataSet>
      <sheetData sheetId="0" refreshError="1"/>
      <sheetData sheetId="1" refreshError="1"/>
      <sheetData sheetId="2"/>
      <sheetData sheetId="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Inputs"/>
      <sheetName val="Research"/>
      <sheetName val="Bath"/>
      <sheetName val="AccDil"/>
      <sheetName val="PFSum"/>
      <sheetName val="Comparison"/>
      <sheetName val="Comparison2"/>
      <sheetName val="Comparison3"/>
      <sheetName val="Sources &amp; Uses"/>
      <sheetName val="PF BS adj"/>
      <sheetName val="IntRateSens"/>
      <sheetName val="PF Model"/>
      <sheetName val="IncSummary"/>
      <sheetName val="Side by Side"/>
      <sheetName val="Sheet1 (4)"/>
      <sheetName val="Sheet1 (3)"/>
      <sheetName val="Summary"/>
      <sheetName val="Plush Summary"/>
      <sheetName val="PF Summary"/>
      <sheetName val="Cases"/>
      <sheetName val="Syn AccDil"/>
      <sheetName val="LBOSourceUse"/>
      <sheetName val="LBOpfBS"/>
      <sheetName val="LBOSummary"/>
      <sheetName val="IRR"/>
      <sheetName val="LBORecap"/>
      <sheetName val="Sheet1 (5)"/>
      <sheetName val="Plush"/>
      <sheetName val="Snug"/>
      <sheetName val="NewLBOSum"/>
      <sheetName val="LBORecapSens"/>
      <sheetName val="Plush LBO SourceUse"/>
      <sheetName val="Sheet1 (2)"/>
      <sheetName val="Sheet1"/>
      <sheetName val="Plush LBO"/>
      <sheetName val="Plush LBOpfbs"/>
      <sheetName val="Snug LBO"/>
      <sheetName val="DCF-Plush"/>
      <sheetName val="DCF Output"/>
      <sheetName val="ValSum"/>
      <sheetName val="Plush-VM"/>
    </sheetNames>
    <sheetDataSet>
      <sheetData sheetId="0"/>
      <sheetData sheetId="1" refreshError="1">
        <row r="5">
          <cell r="D5" t="str">
            <v>PROJECT SNUG</v>
          </cell>
        </row>
      </sheetData>
      <sheetData sheetId="2"/>
      <sheetData sheetId="3"/>
      <sheetData sheetId="4"/>
      <sheetData sheetId="5"/>
      <sheetData sheetId="6"/>
      <sheetData sheetId="7"/>
      <sheetData sheetId="8"/>
      <sheetData sheetId="9" refreshError="1">
        <row r="7">
          <cell r="D7">
            <v>15</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efreshError="1">
        <row r="7">
          <cell r="D7">
            <v>1</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BO-RECAP-------&gt;"/>
      <sheetName val="BUILD"/>
      <sheetName val="IS"/>
      <sheetName val="__FDSCACHE__"/>
      <sheetName val="EARNINGS"/>
      <sheetName val="CASES"/>
      <sheetName val="INPUTS"/>
      <sheetName val="TRANS"/>
      <sheetName val="SUM1"/>
      <sheetName val="SUM2"/>
      <sheetName val="PFBS"/>
      <sheetName val="AdditionalPrintCode"/>
      <sheetName val="MainPrintCode"/>
      <sheetName val="Val Matrix"/>
      <sheetName val="SCHEDULES"/>
      <sheetName val="CAPITALIZATION"/>
      <sheetName val="IPO IRR"/>
      <sheetName val="CREDIT"/>
      <sheetName val="FINANCIALS"/>
      <sheetName val="EQUITY VALUE"/>
      <sheetName val="EBITDA IRR"/>
      <sheetName val="EBITDAR IRR"/>
      <sheetName val="EXTRA-------&gt;"/>
      <sheetName val="Bridge"/>
      <sheetName val="PrecVal"/>
      <sheetName val="UpsideVal"/>
      <sheetName val="UpsideVal - 2"/>
      <sheetName val="DCF Inputs"/>
      <sheetName val="Recap Sens"/>
      <sheetName val="Recap_Sum"/>
      <sheetName val="DCF"/>
      <sheetName val="DCF Matrix"/>
      <sheetName val="LBO"/>
      <sheetName val="LBO Summary"/>
      <sheetName val="LBO Sens"/>
      <sheetName val="Recap"/>
      <sheetName val="Recap Summary"/>
      <sheetName val="Recap Shares"/>
      <sheetName val="Module1"/>
      <sheetName val="MainPrint Code"/>
      <sheetName val="AdditionalPrint Code"/>
      <sheetName val="InitialPrintDialog"/>
      <sheetName val="FINCO Code"/>
      <sheetName val="CasesDialog"/>
      <sheetName val="Mortgage Calcs"/>
      <sheetName val="Modu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0">
          <cell r="D10" t="str">
            <v>LBO</v>
          </cell>
        </row>
        <row r="14">
          <cell r="D14" t="str">
            <v>Recapitalization</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__FDSCACHE__"/>
      <sheetName val="Main"/>
      <sheetName val="Graph_Detail"/>
      <sheetName val="Sum"/>
      <sheetName val="AMC Multiples"/>
      <sheetName val="Summary - Detail"/>
      <sheetName val="Summary (2)"/>
      <sheetName val="Sources"/>
      <sheetName val="Summary (3)"/>
    </sheetNames>
    <sheetDataSet>
      <sheetData sheetId="0"/>
      <sheetData sheetId="1"/>
      <sheetData sheetId="2">
        <row r="5">
          <cell r="J5" t="str">
            <v/>
          </cell>
          <cell r="L5" t="str">
            <v/>
          </cell>
          <cell r="N5" t="str">
            <v/>
          </cell>
          <cell r="P5" t="str">
            <v/>
          </cell>
        </row>
        <row r="6">
          <cell r="J6" t="str">
            <v>Hasbro Inc.</v>
          </cell>
          <cell r="L6" t="str">
            <v>Carmike Cinemas</v>
          </cell>
          <cell r="N6" t="str">
            <v>Speedway Motorsports</v>
          </cell>
          <cell r="P6" t="str">
            <v xml:space="preserve">International Speedway </v>
          </cell>
        </row>
        <row r="8">
          <cell r="H8" t="str">
            <v>MAT/</v>
          </cell>
          <cell r="J8" t="str">
            <v>HAS/</v>
          </cell>
          <cell r="L8" t="str">
            <v>CKEC/</v>
          </cell>
          <cell r="N8" t="str">
            <v>TRK/</v>
          </cell>
          <cell r="P8" t="str">
            <v>ISCA/</v>
          </cell>
          <cell r="R8" t="str">
            <v>FUN /</v>
          </cell>
        </row>
        <row r="9">
          <cell r="H9">
            <v>37256</v>
          </cell>
          <cell r="J9">
            <v>37256</v>
          </cell>
          <cell r="L9">
            <v>37256</v>
          </cell>
          <cell r="N9">
            <v>37256</v>
          </cell>
          <cell r="P9">
            <v>37225</v>
          </cell>
          <cell r="R9">
            <v>37256</v>
          </cell>
        </row>
        <row r="10">
          <cell r="H10">
            <v>37256</v>
          </cell>
          <cell r="J10">
            <v>37256</v>
          </cell>
          <cell r="L10">
            <v>37346</v>
          </cell>
          <cell r="N10">
            <v>37346</v>
          </cell>
          <cell r="P10">
            <v>37315</v>
          </cell>
          <cell r="R10">
            <v>37346</v>
          </cell>
        </row>
        <row r="11">
          <cell r="H11" t="str">
            <v>#Calc</v>
          </cell>
          <cell r="J11" t="str">
            <v>#Calc</v>
          </cell>
          <cell r="L11" t="str">
            <v>#Calc</v>
          </cell>
          <cell r="N11" t="str">
            <v>#Calc</v>
          </cell>
          <cell r="P11" t="str">
            <v>#Calc</v>
          </cell>
          <cell r="R11" t="str">
            <v>#Calc</v>
          </cell>
        </row>
        <row r="12">
          <cell r="H12" t="str">
            <v>#Calc</v>
          </cell>
          <cell r="J12" t="str">
            <v>#Calc</v>
          </cell>
          <cell r="L12" t="str">
            <v>#Calc</v>
          </cell>
          <cell r="N12" t="str">
            <v>#Calc</v>
          </cell>
          <cell r="P12" t="str">
            <v>#Calc</v>
          </cell>
          <cell r="R12" t="str">
            <v>#Calc</v>
          </cell>
        </row>
        <row r="13">
          <cell r="H13" t="str">
            <v>#Calc</v>
          </cell>
          <cell r="J13" t="str">
            <v>#Calc</v>
          </cell>
          <cell r="L13">
            <v>23.47</v>
          </cell>
          <cell r="N13">
            <v>25.89</v>
          </cell>
          <cell r="P13">
            <v>39.35</v>
          </cell>
          <cell r="R13">
            <v>22.79</v>
          </cell>
        </row>
        <row r="14">
          <cell r="H14">
            <v>431.62960199999998</v>
          </cell>
          <cell r="J14">
            <v>172.75187399999999</v>
          </cell>
          <cell r="L14">
            <v>8.9912620000000008</v>
          </cell>
          <cell r="N14">
            <v>42.688620328312091</v>
          </cell>
          <cell r="P14">
            <v>53.146321</v>
          </cell>
          <cell r="R14">
            <v>51.739982194383501</v>
          </cell>
        </row>
        <row r="15">
          <cell r="H15" t="str">
            <v>NA</v>
          </cell>
          <cell r="J15" t="str">
            <v>NA</v>
          </cell>
          <cell r="L15">
            <v>211.02491914000001</v>
          </cell>
          <cell r="N15">
            <v>1105.2083803</v>
          </cell>
          <cell r="P15">
            <v>2091.3077313500003</v>
          </cell>
          <cell r="R15">
            <v>1179.15419421</v>
          </cell>
        </row>
        <row r="16">
          <cell r="H16">
            <v>1269.0999999999999</v>
          </cell>
          <cell r="J16">
            <v>1201.9769999999999</v>
          </cell>
          <cell r="L16">
            <v>433.358</v>
          </cell>
          <cell r="N16">
            <v>342.47300000000001</v>
          </cell>
          <cell r="P16">
            <v>383.63</v>
          </cell>
          <cell r="R16">
            <v>452.83299999999997</v>
          </cell>
        </row>
        <row r="17">
          <cell r="H17">
            <v>0</v>
          </cell>
          <cell r="J17">
            <v>0</v>
          </cell>
          <cell r="L17">
            <v>53.798000000000002</v>
          </cell>
          <cell r="N17">
            <v>0</v>
          </cell>
          <cell r="P17">
            <v>0</v>
          </cell>
          <cell r="R17">
            <v>0</v>
          </cell>
        </row>
        <row r="18">
          <cell r="H18">
            <v>0</v>
          </cell>
          <cell r="J18">
            <v>0</v>
          </cell>
          <cell r="L18">
            <v>0</v>
          </cell>
          <cell r="N18">
            <v>0</v>
          </cell>
          <cell r="P18">
            <v>0</v>
          </cell>
          <cell r="R18">
            <v>0</v>
          </cell>
        </row>
        <row r="19">
          <cell r="H19">
            <v>-616.6</v>
          </cell>
          <cell r="J19">
            <v>-233.095</v>
          </cell>
          <cell r="L19">
            <v>-21.466000000000001</v>
          </cell>
          <cell r="N19">
            <v>-69.561418399999994</v>
          </cell>
          <cell r="P19">
            <v>-92.221000000000004</v>
          </cell>
          <cell r="R19">
            <v>-2.669</v>
          </cell>
        </row>
        <row r="20">
          <cell r="H20">
            <v>0</v>
          </cell>
          <cell r="J20">
            <v>0</v>
          </cell>
          <cell r="L20">
            <v>-6.702</v>
          </cell>
          <cell r="N20">
            <v>0</v>
          </cell>
          <cell r="P20">
            <v>0</v>
          </cell>
          <cell r="R20">
            <v>0</v>
          </cell>
        </row>
        <row r="21">
          <cell r="H21">
            <v>652.49999999999989</v>
          </cell>
          <cell r="J21">
            <v>968.88199999999983</v>
          </cell>
          <cell r="L21">
            <v>670.01291914000001</v>
          </cell>
          <cell r="N21">
            <v>1378.1199618999999</v>
          </cell>
          <cell r="P21">
            <v>2382.7167313500004</v>
          </cell>
          <cell r="R21">
            <v>1629.3181942099998</v>
          </cell>
        </row>
        <row r="24">
          <cell r="H24">
            <v>0.13582148581420034</v>
          </cell>
          <cell r="I24" t="str">
            <v>x</v>
          </cell>
          <cell r="J24">
            <v>0.33920413508340569</v>
          </cell>
          <cell r="K24" t="str">
            <v>x</v>
          </cell>
          <cell r="L24">
            <v>1.4144275566129547</v>
          </cell>
          <cell r="N24">
            <v>3.3906510858734347</v>
          </cell>
          <cell r="O24" t="str">
            <v>x</v>
          </cell>
          <cell r="P24">
            <v>4.4655285643202518</v>
          </cell>
          <cell r="R24">
            <v>3.3855610730485917</v>
          </cell>
        </row>
        <row r="25">
          <cell r="H25">
            <v>0.71194762684124369</v>
          </cell>
          <cell r="J25">
            <v>2.2722373358348964</v>
          </cell>
          <cell r="L25">
            <v>7.8222277641702203</v>
          </cell>
          <cell r="N25">
            <v>8.2024114770197727</v>
          </cell>
          <cell r="P25">
            <v>10.555932409856329</v>
          </cell>
          <cell r="R25">
            <v>10.720609252599026</v>
          </cell>
        </row>
        <row r="26">
          <cell r="H26">
            <v>0.94305535482006042</v>
          </cell>
          <cell r="J26">
            <v>4.6239625838165432</v>
          </cell>
          <cell r="L26">
            <v>14.484573559461278</v>
          </cell>
          <cell r="N26">
            <v>10.197796061092653</v>
          </cell>
          <cell r="P26">
            <v>13.675697247029792</v>
          </cell>
          <cell r="R26">
            <v>14.812522220898938</v>
          </cell>
        </row>
        <row r="27">
          <cell r="H27">
            <v>0.63294208943641461</v>
          </cell>
          <cell r="J27">
            <v>1.9569420319127444</v>
          </cell>
          <cell r="L27" t="str">
            <v>NA</v>
          </cell>
          <cell r="N27">
            <v>8.9721351686197917</v>
          </cell>
          <cell r="P27">
            <v>9.8622381264486769</v>
          </cell>
          <cell r="R27">
            <v>10.852715607873176</v>
          </cell>
        </row>
        <row r="28">
          <cell r="H28">
            <v>0.59248161263960764</v>
          </cell>
          <cell r="J28">
            <v>1.7224568888888887</v>
          </cell>
          <cell r="L28" t="str">
            <v>NA</v>
          </cell>
          <cell r="N28" t="str">
            <v>NA</v>
          </cell>
          <cell r="P28">
            <v>9.1890348297339006</v>
          </cell>
          <cell r="R28">
            <v>9.7145134403171944</v>
          </cell>
        </row>
        <row r="30">
          <cell r="H30" t="str">
            <v>NA</v>
          </cell>
          <cell r="I30" t="str">
            <v>x</v>
          </cell>
          <cell r="J30" t="str">
            <v>NA</v>
          </cell>
          <cell r="K30" t="str">
            <v>x</v>
          </cell>
          <cell r="L30" t="str">
            <v>NM</v>
          </cell>
          <cell r="N30">
            <v>19.32089552238806</v>
          </cell>
          <cell r="O30" t="str">
            <v>x</v>
          </cell>
          <cell r="P30">
            <v>23.848484848484851</v>
          </cell>
          <cell r="R30">
            <v>20.168141592920357</v>
          </cell>
        </row>
        <row r="31">
          <cell r="H31" t="str">
            <v>NA</v>
          </cell>
          <cell r="I31" t="str">
            <v xml:space="preserve"> </v>
          </cell>
          <cell r="J31" t="str">
            <v>NA</v>
          </cell>
          <cell r="K31" t="str">
            <v xml:space="preserve"> </v>
          </cell>
          <cell r="L31" t="str">
            <v>NA</v>
          </cell>
          <cell r="N31">
            <v>18.232394366197184</v>
          </cell>
          <cell r="O31" t="str">
            <v xml:space="preserve"> </v>
          </cell>
          <cell r="P31">
            <v>19.195121951219516</v>
          </cell>
          <cell r="R31">
            <v>16.635036496350363</v>
          </cell>
        </row>
        <row r="32">
          <cell r="H32" t="str">
            <v>NA</v>
          </cell>
          <cell r="J32" t="str">
            <v>NA</v>
          </cell>
          <cell r="L32" t="str">
            <v>NA</v>
          </cell>
          <cell r="N32">
            <v>16.490445859872612</v>
          </cell>
          <cell r="P32">
            <v>17.034632034632036</v>
          </cell>
          <cell r="R32">
            <v>15.609589041095891</v>
          </cell>
        </row>
        <row r="33">
          <cell r="H33" t="str">
            <v>NA</v>
          </cell>
          <cell r="J33" t="str">
            <v>NA</v>
          </cell>
          <cell r="L33" t="str">
            <v>NA</v>
          </cell>
          <cell r="N33" t="str">
            <v>NA</v>
          </cell>
          <cell r="P33" t="str">
            <v>NA</v>
          </cell>
          <cell r="R33" t="str">
            <v>NA</v>
          </cell>
        </row>
        <row r="36">
          <cell r="H36">
            <v>4804.1000000000004</v>
          </cell>
          <cell r="J36">
            <v>2856.3389999999999</v>
          </cell>
          <cell r="L36">
            <v>473.69900000000001</v>
          </cell>
          <cell r="N36">
            <v>406.447</v>
          </cell>
          <cell r="P36">
            <v>533.58000000000004</v>
          </cell>
          <cell r="R36">
            <v>481.25499999999994</v>
          </cell>
        </row>
        <row r="37">
          <cell r="H37">
            <v>916.5</v>
          </cell>
          <cell r="J37">
            <v>426.4</v>
          </cell>
          <cell r="L37">
            <v>85.654999999999973</v>
          </cell>
          <cell r="N37">
            <v>168.01399999999998</v>
          </cell>
          <cell r="P37">
            <v>225.72300000000001</v>
          </cell>
          <cell r="R37">
            <v>151.97999999999999</v>
          </cell>
        </row>
        <row r="38">
          <cell r="H38">
            <v>691.90000000000009</v>
          </cell>
          <cell r="J38">
            <v>209.53500000000008</v>
          </cell>
          <cell r="L38">
            <v>46.256999999999977</v>
          </cell>
          <cell r="N38">
            <v>135.13899999999998</v>
          </cell>
          <cell r="P38">
            <v>174.23</v>
          </cell>
          <cell r="R38">
            <v>109.99600000000001</v>
          </cell>
        </row>
        <row r="39">
          <cell r="H39">
            <v>351.6</v>
          </cell>
          <cell r="J39">
            <v>59.731999999999999</v>
          </cell>
          <cell r="L39">
            <v>-102.04499999999999</v>
          </cell>
          <cell r="N39">
            <v>57.591999999999999</v>
          </cell>
          <cell r="P39">
            <v>62.68</v>
          </cell>
          <cell r="R39">
            <v>57.893999999999998</v>
          </cell>
        </row>
        <row r="40">
          <cell r="H40">
            <v>0.81</v>
          </cell>
          <cell r="J40">
            <v>0.35</v>
          </cell>
          <cell r="L40">
            <v>-4.66</v>
          </cell>
          <cell r="N40">
            <v>1.34</v>
          </cell>
          <cell r="P40">
            <v>1.65</v>
          </cell>
          <cell r="R40">
            <v>1.1299999999999999</v>
          </cell>
        </row>
        <row r="41">
          <cell r="H41">
            <v>224.59999999999991</v>
          </cell>
          <cell r="J41">
            <v>216.8649999999999</v>
          </cell>
          <cell r="L41">
            <v>39.397999999999996</v>
          </cell>
          <cell r="N41">
            <v>32.875</v>
          </cell>
          <cell r="P41">
            <v>51.492999999999995</v>
          </cell>
          <cell r="R41">
            <v>41.983999999999995</v>
          </cell>
        </row>
        <row r="44">
          <cell r="H44">
            <v>19.077454674132511</v>
          </cell>
          <cell r="J44">
            <v>14.928200049083809</v>
          </cell>
          <cell r="L44">
            <v>18.082157657077587</v>
          </cell>
          <cell r="N44">
            <v>41.337246922723011</v>
          </cell>
          <cell r="P44">
            <v>42.303497132576183</v>
          </cell>
          <cell r="R44">
            <v>31.579931637073905</v>
          </cell>
        </row>
        <row r="45">
          <cell r="H45">
            <v>14.402281384650612</v>
          </cell>
          <cell r="J45">
            <v>7.3357889242138308</v>
          </cell>
          <cell r="L45">
            <v>9.7650617797377599</v>
          </cell>
          <cell r="N45">
            <v>33.248861475173882</v>
          </cell>
          <cell r="P45">
            <v>32.653022976873189</v>
          </cell>
          <cell r="R45">
            <v>22.856074222605486</v>
          </cell>
        </row>
        <row r="46">
          <cell r="H46">
            <v>7.3187485689307055</v>
          </cell>
          <cell r="J46">
            <v>2.0912083614725003</v>
          </cell>
          <cell r="L46" t="str">
            <v>NM</v>
          </cell>
          <cell r="N46">
            <v>14.169621131414429</v>
          </cell>
          <cell r="P46">
            <v>11.747066981521046</v>
          </cell>
          <cell r="R46">
            <v>12.029797093017217</v>
          </cell>
        </row>
        <row r="49">
          <cell r="H49">
            <v>2.2445356169691788E-2</v>
          </cell>
          <cell r="I49" t="str">
            <v>%</v>
          </cell>
          <cell r="J49">
            <v>-0.21458874434893049</v>
          </cell>
          <cell r="K49" t="str">
            <v>%</v>
          </cell>
          <cell r="L49" t="str">
            <v>NA</v>
          </cell>
          <cell r="N49">
            <v>8.9226128370105462E-2</v>
          </cell>
          <cell r="O49" t="str">
            <v>%</v>
          </cell>
          <cell r="P49">
            <v>0.33012666667669777</v>
          </cell>
          <cell r="R49">
            <v>4.3850124803518797E-2</v>
          </cell>
        </row>
        <row r="50">
          <cell r="H50">
            <v>2.942693895753723E-2</v>
          </cell>
          <cell r="J50">
            <v>8.0286230871305042E-2</v>
          </cell>
          <cell r="L50">
            <v>-1</v>
          </cell>
          <cell r="N50">
            <v>-1</v>
          </cell>
          <cell r="P50">
            <v>5.6751804387453531E-2</v>
          </cell>
          <cell r="R50">
            <v>1.3470133973472409E-2</v>
          </cell>
        </row>
        <row r="51">
          <cell r="H51">
            <v>2.0006477312108251</v>
          </cell>
          <cell r="J51">
            <v>-23.680847397785556</v>
          </cell>
          <cell r="L51" t="str">
            <v>NA</v>
          </cell>
          <cell r="N51">
            <v>7.9542959755253051</v>
          </cell>
          <cell r="P51">
            <v>36.044560678204896</v>
          </cell>
          <cell r="R51">
            <v>0.28509713152236049</v>
          </cell>
        </row>
        <row r="52">
          <cell r="H52">
            <v>4.3932508648301782</v>
          </cell>
          <cell r="J52">
            <v>-30.084400175318983</v>
          </cell>
          <cell r="L52" t="str">
            <v>NA</v>
          </cell>
          <cell r="N52">
            <v>7.9891245067934102</v>
          </cell>
          <cell r="P52">
            <v>32.885719191029935</v>
          </cell>
          <cell r="R52">
            <v>-2.8397734086669679</v>
          </cell>
        </row>
        <row r="53">
          <cell r="H53">
            <v>80.109174330347571</v>
          </cell>
          <cell r="J53">
            <v>-43.775366597196175</v>
          </cell>
          <cell r="L53" t="str">
            <v>NA</v>
          </cell>
          <cell r="N53">
            <v>17.884169268356121</v>
          </cell>
          <cell r="P53">
            <v>27.316011075390101</v>
          </cell>
          <cell r="R53">
            <v>-17.858427754227812</v>
          </cell>
        </row>
        <row r="54">
          <cell r="H54">
            <v>0.11799999999999999</v>
          </cell>
          <cell r="J54">
            <v>9.4E-2</v>
          </cell>
          <cell r="L54" t="str">
            <v>NA</v>
          </cell>
          <cell r="N54">
            <v>0.18</v>
          </cell>
          <cell r="P54">
            <v>0.19</v>
          </cell>
          <cell r="R54">
            <v>0.08</v>
          </cell>
        </row>
        <row r="57">
          <cell r="H57">
            <v>616.6</v>
          </cell>
          <cell r="J57">
            <v>233.095</v>
          </cell>
          <cell r="L57">
            <v>21.466000000000001</v>
          </cell>
          <cell r="N57">
            <v>69.561418399999994</v>
          </cell>
          <cell r="P57">
            <v>92.221000000000004</v>
          </cell>
          <cell r="R57">
            <v>2.669</v>
          </cell>
        </row>
        <row r="59">
          <cell r="H59">
            <v>1269.0999999999999</v>
          </cell>
          <cell r="J59">
            <v>1201.9769999999999</v>
          </cell>
          <cell r="L59">
            <v>433.358</v>
          </cell>
          <cell r="N59">
            <v>342.47300000000001</v>
          </cell>
          <cell r="P59">
            <v>383.63</v>
          </cell>
          <cell r="R59">
            <v>452.83299999999997</v>
          </cell>
        </row>
        <row r="60">
          <cell r="H60">
            <v>0</v>
          </cell>
          <cell r="J60">
            <v>0</v>
          </cell>
          <cell r="L60">
            <v>53.798000000000002</v>
          </cell>
          <cell r="N60">
            <v>0</v>
          </cell>
          <cell r="P60">
            <v>0</v>
          </cell>
          <cell r="R60">
            <v>0</v>
          </cell>
        </row>
        <row r="61">
          <cell r="H61">
            <v>1738.5</v>
          </cell>
          <cell r="J61">
            <v>1352.864</v>
          </cell>
          <cell r="L61">
            <v>0</v>
          </cell>
          <cell r="N61">
            <v>0</v>
          </cell>
          <cell r="P61">
            <v>0</v>
          </cell>
          <cell r="R61">
            <v>0</v>
          </cell>
        </row>
        <row r="62">
          <cell r="H62">
            <v>3007.6</v>
          </cell>
          <cell r="J62">
            <v>2554.8409999999999</v>
          </cell>
          <cell r="L62">
            <v>487.15600000000001</v>
          </cell>
          <cell r="N62">
            <v>342.47300000000001</v>
          </cell>
          <cell r="P62">
            <v>383.63</v>
          </cell>
          <cell r="R62">
            <v>452.83299999999997</v>
          </cell>
        </row>
        <row r="66">
          <cell r="H66">
            <v>47.773776565850007</v>
          </cell>
          <cell r="I66" t="str">
            <v>%</v>
          </cell>
          <cell r="J66">
            <v>57.166043666385534</v>
          </cell>
          <cell r="K66" t="str">
            <v>%</v>
          </cell>
          <cell r="L66">
            <v>58.11554874712769</v>
          </cell>
          <cell r="N66">
            <v>55.374882525658521</v>
          </cell>
          <cell r="O66" t="str">
            <v>%</v>
          </cell>
          <cell r="P66">
            <v>57.509224044956575</v>
          </cell>
          <cell r="R66">
            <v>44.629716546256098</v>
          </cell>
        </row>
        <row r="67">
          <cell r="H67">
            <v>44.985248210791475</v>
          </cell>
          <cell r="J67">
            <v>55.79936708108729</v>
          </cell>
          <cell r="L67" t="str">
            <v>NA</v>
          </cell>
          <cell r="N67">
            <v>54.371332526100993</v>
          </cell>
          <cell r="P67">
            <v>56.420316508866328</v>
          </cell>
          <cell r="R67">
            <v>45.98705912205024</v>
          </cell>
        </row>
        <row r="68">
          <cell r="H68">
            <v>47.481791930784304</v>
          </cell>
          <cell r="J68">
            <v>59.873901976318578</v>
          </cell>
          <cell r="L68" t="str">
            <v>NA</v>
          </cell>
          <cell r="N68">
            <v>54.993968370956203</v>
          </cell>
          <cell r="P68">
            <v>58.91029117373342</v>
          </cell>
          <cell r="R68">
            <v>46.276150054451925</v>
          </cell>
        </row>
        <row r="69">
          <cell r="H69">
            <v>46.746938902475257</v>
          </cell>
          <cell r="I69" t="str">
            <v>%</v>
          </cell>
          <cell r="J69">
            <v>57.613104241263805</v>
          </cell>
          <cell r="K69" t="str">
            <v>%</v>
          </cell>
          <cell r="L69">
            <v>58.11554874712769</v>
          </cell>
          <cell r="N69">
            <v>54.913394474238572</v>
          </cell>
          <cell r="O69" t="str">
            <v>%</v>
          </cell>
          <cell r="P69">
            <v>57.61327724251877</v>
          </cell>
          <cell r="R69">
            <v>45.630975240919419</v>
          </cell>
        </row>
        <row r="72">
          <cell r="H72">
            <v>19.077454674132511</v>
          </cell>
          <cell r="I72" t="str">
            <v>%</v>
          </cell>
          <cell r="J72">
            <v>14.928200049083809</v>
          </cell>
          <cell r="K72" t="str">
            <v>%</v>
          </cell>
          <cell r="L72">
            <v>16.338549075391175</v>
          </cell>
          <cell r="N72">
            <v>39.363063412251307</v>
          </cell>
          <cell r="O72" t="str">
            <v>%</v>
          </cell>
          <cell r="P72">
            <v>42.381222682636093</v>
          </cell>
          <cell r="R72">
            <v>31.996245201736595</v>
          </cell>
        </row>
        <row r="73">
          <cell r="H73">
            <v>15.047124782277807</v>
          </cell>
          <cell r="J73">
            <v>7.0727434275582475</v>
          </cell>
          <cell r="L73" t="str">
            <v>NA</v>
          </cell>
          <cell r="N73">
            <v>39.188025865305107</v>
          </cell>
          <cell r="P73">
            <v>39.384692232590872</v>
          </cell>
          <cell r="R73">
            <v>34.44874397361076</v>
          </cell>
        </row>
        <row r="74">
          <cell r="H74">
            <v>19.168793752135237</v>
          </cell>
          <cell r="J74">
            <v>15.810099703161162</v>
          </cell>
          <cell r="L74" t="str">
            <v>NA</v>
          </cell>
          <cell r="N74">
            <v>40.072379548525475</v>
          </cell>
          <cell r="P74">
            <v>40.513253124979066</v>
          </cell>
          <cell r="R74">
            <v>34.665902589263489</v>
          </cell>
        </row>
        <row r="75">
          <cell r="H75">
            <v>17.76445773618185</v>
          </cell>
          <cell r="I75" t="str">
            <v>%</v>
          </cell>
          <cell r="J75">
            <v>12.603681059934408</v>
          </cell>
          <cell r="K75" t="str">
            <v>%</v>
          </cell>
          <cell r="L75">
            <v>16.338549075391175</v>
          </cell>
          <cell r="N75">
            <v>39.541156275360628</v>
          </cell>
          <cell r="O75" t="str">
            <v>%</v>
          </cell>
          <cell r="P75">
            <v>40.759722680068677</v>
          </cell>
          <cell r="R75">
            <v>33.703630588203616</v>
          </cell>
        </row>
        <row r="78">
          <cell r="H78">
            <v>14.402281384650612</v>
          </cell>
          <cell r="I78" t="str">
            <v>%</v>
          </cell>
          <cell r="J78">
            <v>7.3357889242138308</v>
          </cell>
          <cell r="K78" t="str">
            <v>%</v>
          </cell>
          <cell r="L78">
            <v>7.1136885873727902</v>
          </cell>
          <cell r="N78">
            <v>30.553947934309939</v>
          </cell>
          <cell r="O78" t="str">
            <v>%</v>
          </cell>
          <cell r="P78">
            <v>32.060888157272331</v>
          </cell>
          <cell r="R78">
            <v>23.094104631476615</v>
          </cell>
        </row>
        <row r="79">
          <cell r="H79">
            <v>9.5569281160237072</v>
          </cell>
          <cell r="J79">
            <v>9.6086438187431233E-2</v>
          </cell>
          <cell r="L79" t="str">
            <v>NA</v>
          </cell>
          <cell r="N79">
            <v>30.384112764149858</v>
          </cell>
          <cell r="P79">
            <v>27.771041936289532</v>
          </cell>
          <cell r="R79">
            <v>26.081155375116293</v>
          </cell>
        </row>
        <row r="80">
          <cell r="H80">
            <v>13.815501720164763</v>
          </cell>
          <cell r="J80">
            <v>9.2574823445518337</v>
          </cell>
          <cell r="L80" t="str">
            <v>NA</v>
          </cell>
          <cell r="N80">
            <v>31.084464854343235</v>
          </cell>
          <cell r="P80">
            <v>32.122173793694458</v>
          </cell>
          <cell r="R80">
            <v>26.656331834858822</v>
          </cell>
        </row>
        <row r="81">
          <cell r="H81">
            <v>12.59157040694636</v>
          </cell>
          <cell r="I81" t="str">
            <v>%</v>
          </cell>
          <cell r="J81">
            <v>5.5631192356510324</v>
          </cell>
          <cell r="K81" t="str">
            <v>%</v>
          </cell>
          <cell r="L81">
            <v>7.1136885873727902</v>
          </cell>
          <cell r="N81">
            <v>30.674175184267678</v>
          </cell>
          <cell r="O81" t="str">
            <v>%</v>
          </cell>
          <cell r="P81">
            <v>30.651367962418774</v>
          </cell>
          <cell r="R81">
            <v>25.277197280483907</v>
          </cell>
        </row>
        <row r="84">
          <cell r="H84">
            <v>7.3187485689307055</v>
          </cell>
          <cell r="I84" t="str">
            <v>%</v>
          </cell>
          <cell r="J84">
            <v>2.0912083614725003</v>
          </cell>
          <cell r="K84" t="str">
            <v>%</v>
          </cell>
          <cell r="L84">
            <v>-27.734325418535942</v>
          </cell>
          <cell r="N84">
            <v>15.289451467831942</v>
          </cell>
          <cell r="O84" t="str">
            <v>%</v>
          </cell>
          <cell r="P84">
            <v>11.859756674424325</v>
          </cell>
          <cell r="R84">
            <v>12.130596577099082</v>
          </cell>
        </row>
        <row r="85">
          <cell r="H85">
            <v>6.2805919216983845</v>
          </cell>
          <cell r="J85">
            <v>-3.8189276288776846</v>
          </cell>
          <cell r="L85" t="str">
            <v>NA</v>
          </cell>
          <cell r="N85">
            <v>13.585212406540274</v>
          </cell>
          <cell r="P85">
            <v>9.4017210453420521</v>
          </cell>
          <cell r="R85">
            <v>16.452254081028503</v>
          </cell>
        </row>
        <row r="86">
          <cell r="H86">
            <v>2.3585515363976421</v>
          </cell>
          <cell r="J86">
            <v>4.0807339719002886</v>
          </cell>
          <cell r="L86" t="str">
            <v>NA</v>
          </cell>
          <cell r="N86">
            <v>13.053201172939247</v>
          </cell>
          <cell r="P86">
            <v>12.944811563929004</v>
          </cell>
          <cell r="R86">
            <v>19.589909612078511</v>
          </cell>
        </row>
        <row r="87">
          <cell r="H87">
            <v>5.3192973423422432</v>
          </cell>
          <cell r="I87" t="str">
            <v>%</v>
          </cell>
          <cell r="J87">
            <v>0.78433823483170151</v>
          </cell>
          <cell r="K87" t="str">
            <v>%</v>
          </cell>
          <cell r="L87">
            <v>-27.734325418535942</v>
          </cell>
          <cell r="N87">
            <v>13.975955015770488</v>
          </cell>
          <cell r="O87" t="str">
            <v>%</v>
          </cell>
          <cell r="P87">
            <v>11.402096427898462</v>
          </cell>
          <cell r="R87">
            <v>16.057586756735365</v>
          </cell>
        </row>
        <row r="92">
          <cell r="H92">
            <v>4804.1000000000004</v>
          </cell>
          <cell r="J92">
            <v>2856.3389999999999</v>
          </cell>
          <cell r="L92">
            <v>473.69900000000001</v>
          </cell>
          <cell r="N92">
            <v>406.447</v>
          </cell>
          <cell r="P92">
            <v>533.58000000000004</v>
          </cell>
          <cell r="R92">
            <v>481.25499999999994</v>
          </cell>
        </row>
        <row r="93">
          <cell r="H93">
            <v>4804.1000000000004</v>
          </cell>
          <cell r="J93">
            <v>2856.3389999999999</v>
          </cell>
          <cell r="L93">
            <v>456.95</v>
          </cell>
          <cell r="N93">
            <v>376.678</v>
          </cell>
          <cell r="P93">
            <v>528.51</v>
          </cell>
          <cell r="R93">
            <v>477.25599999999997</v>
          </cell>
        </row>
        <row r="94">
          <cell r="H94">
            <v>4669.942</v>
          </cell>
          <cell r="J94">
            <v>3787.2150000000001</v>
          </cell>
          <cell r="L94">
            <v>0</v>
          </cell>
          <cell r="N94">
            <v>354.29700000000003</v>
          </cell>
          <cell r="P94">
            <v>440.43</v>
          </cell>
          <cell r="R94">
            <v>472.92</v>
          </cell>
        </row>
        <row r="95">
          <cell r="H95">
            <v>4595.49</v>
          </cell>
          <cell r="J95">
            <v>4630.3680000000004</v>
          </cell>
          <cell r="L95">
            <v>0</v>
          </cell>
          <cell r="N95">
            <v>317.49299999999999</v>
          </cell>
          <cell r="P95">
            <v>298.72199999999998</v>
          </cell>
          <cell r="R95">
            <v>438.00099999999998</v>
          </cell>
        </row>
        <row r="97">
          <cell r="H97" t="str">
            <v>NA</v>
          </cell>
          <cell r="J97" t="str">
            <v>NA</v>
          </cell>
          <cell r="L97" t="str">
            <v>NA</v>
          </cell>
          <cell r="N97" t="str">
            <v>NA</v>
          </cell>
          <cell r="P97" t="str">
            <v>NA</v>
          </cell>
          <cell r="R97" t="str">
            <v>NA</v>
          </cell>
        </row>
        <row r="98">
          <cell r="H98">
            <v>2295.1000000000004</v>
          </cell>
          <cell r="J98">
            <v>1632.856</v>
          </cell>
          <cell r="L98">
            <v>265.55899999999997</v>
          </cell>
          <cell r="N98">
            <v>208.58500000000001</v>
          </cell>
          <cell r="P98">
            <v>303.94200000000001</v>
          </cell>
          <cell r="R98">
            <v>212.99799999999999</v>
          </cell>
        </row>
        <row r="99">
          <cell r="H99">
            <v>2100.7849999999999</v>
          </cell>
          <cell r="J99">
            <v>2113.2420000000002</v>
          </cell>
          <cell r="L99">
            <v>0</v>
          </cell>
          <cell r="N99">
            <v>192.63600000000002</v>
          </cell>
          <cell r="P99">
            <v>248.49199999999999</v>
          </cell>
          <cell r="R99">
            <v>217.482</v>
          </cell>
        </row>
        <row r="100">
          <cell r="H100">
            <v>2182.0209999999997</v>
          </cell>
          <cell r="J100">
            <v>2772.3819974628232</v>
          </cell>
          <cell r="L100">
            <v>0</v>
          </cell>
          <cell r="N100">
            <v>174.60199999999998</v>
          </cell>
          <cell r="P100">
            <v>175.97799999999995</v>
          </cell>
          <cell r="R100">
            <v>202.68999999999997</v>
          </cell>
        </row>
        <row r="103">
          <cell r="H103">
            <v>916.5</v>
          </cell>
          <cell r="J103">
            <v>426.4</v>
          </cell>
          <cell r="L103">
            <v>85.654999999999973</v>
          </cell>
          <cell r="N103">
            <v>168.01399999999998</v>
          </cell>
          <cell r="P103">
            <v>225.72300000000001</v>
          </cell>
          <cell r="R103">
            <v>151.97999999999999</v>
          </cell>
        </row>
        <row r="104">
          <cell r="H104">
            <v>916.5</v>
          </cell>
          <cell r="J104">
            <v>426.4</v>
          </cell>
          <cell r="L104">
            <v>74.658999999999963</v>
          </cell>
          <cell r="N104">
            <v>148.27199999999999</v>
          </cell>
          <cell r="P104">
            <v>223.989</v>
          </cell>
          <cell r="R104">
            <v>152.70400000000001</v>
          </cell>
        </row>
        <row r="105">
          <cell r="H105">
            <v>702.69199999999989</v>
          </cell>
          <cell r="J105">
            <v>267.86000000000013</v>
          </cell>
          <cell r="L105">
            <v>0</v>
          </cell>
          <cell r="N105">
            <v>138.84200000000004</v>
          </cell>
          <cell r="P105">
            <v>173.46199999999999</v>
          </cell>
          <cell r="R105">
            <v>162.91499999999999</v>
          </cell>
        </row>
        <row r="106">
          <cell r="H106">
            <v>880.89999999999964</v>
          </cell>
          <cell r="J106">
            <v>732.06579742326949</v>
          </cell>
          <cell r="L106">
            <v>0</v>
          </cell>
          <cell r="N106">
            <v>127.22699999999998</v>
          </cell>
          <cell r="P106">
            <v>121.02199999999995</v>
          </cell>
          <cell r="R106">
            <v>151.83699999999996</v>
          </cell>
        </row>
        <row r="109">
          <cell r="H109">
            <v>691.90000000000009</v>
          </cell>
          <cell r="J109">
            <v>209.53500000000008</v>
          </cell>
          <cell r="L109">
            <v>46.256999999999977</v>
          </cell>
          <cell r="N109">
            <v>135.13899999999998</v>
          </cell>
          <cell r="P109">
            <v>174.23</v>
          </cell>
          <cell r="R109">
            <v>109.99600000000001</v>
          </cell>
        </row>
        <row r="110">
          <cell r="H110">
            <v>691.90000000000009</v>
          </cell>
          <cell r="J110">
            <v>209.53500000000008</v>
          </cell>
          <cell r="L110">
            <v>32.505999999999965</v>
          </cell>
          <cell r="N110">
            <v>115.08999999999999</v>
          </cell>
          <cell r="P110">
            <v>169.44499999999999</v>
          </cell>
          <cell r="R110">
            <v>110.21800000000002</v>
          </cell>
        </row>
        <row r="111">
          <cell r="H111">
            <v>446.30299999999988</v>
          </cell>
          <cell r="J111">
            <v>3.6390000000001237</v>
          </cell>
          <cell r="L111">
            <v>0</v>
          </cell>
          <cell r="N111">
            <v>107.65000000000003</v>
          </cell>
          <cell r="P111">
            <v>122.31199999999998</v>
          </cell>
          <cell r="R111">
            <v>123.34299999999999</v>
          </cell>
        </row>
        <row r="112">
          <cell r="H112">
            <v>634.88999999999965</v>
          </cell>
          <cell r="J112">
            <v>428.65550008777791</v>
          </cell>
          <cell r="L112">
            <v>0</v>
          </cell>
          <cell r="N112">
            <v>98.690999999999974</v>
          </cell>
          <cell r="P112">
            <v>95.955999999999946</v>
          </cell>
          <cell r="R112">
            <v>116.75499999999997</v>
          </cell>
        </row>
        <row r="115">
          <cell r="H115">
            <v>351.6</v>
          </cell>
          <cell r="J115">
            <v>59.731999999999999</v>
          </cell>
          <cell r="L115">
            <v>-102.04499999999999</v>
          </cell>
          <cell r="N115">
            <v>57.591999999999999</v>
          </cell>
          <cell r="P115">
            <v>62.68</v>
          </cell>
          <cell r="R115">
            <v>57.893999999999998</v>
          </cell>
        </row>
        <row r="116">
          <cell r="H116">
            <v>351.6</v>
          </cell>
          <cell r="J116">
            <v>59.731999999999999</v>
          </cell>
          <cell r="L116">
            <v>-126.732</v>
          </cell>
          <cell r="N116">
            <v>57.591999999999999</v>
          </cell>
          <cell r="P116">
            <v>62.68</v>
          </cell>
          <cell r="R116">
            <v>57.893999999999998</v>
          </cell>
        </row>
        <row r="117">
          <cell r="H117">
            <v>293.3</v>
          </cell>
          <cell r="J117">
            <v>-144.631</v>
          </cell>
          <cell r="L117">
            <v>0</v>
          </cell>
          <cell r="N117">
            <v>48.131999999999998</v>
          </cell>
          <cell r="P117">
            <v>41.408000000000001</v>
          </cell>
          <cell r="R117">
            <v>77.805999999999997</v>
          </cell>
        </row>
        <row r="118">
          <cell r="H118">
            <v>108.387</v>
          </cell>
          <cell r="J118">
            <v>188.953</v>
          </cell>
          <cell r="L118">
            <v>0</v>
          </cell>
          <cell r="N118">
            <v>41.442999999999998</v>
          </cell>
          <cell r="P118">
            <v>38.668999999999997</v>
          </cell>
          <cell r="R118">
            <v>85.804000000000002</v>
          </cell>
        </row>
        <row r="121">
          <cell r="H121">
            <v>0.81</v>
          </cell>
          <cell r="J121">
            <v>0.35</v>
          </cell>
          <cell r="L121">
            <v>-4.66</v>
          </cell>
          <cell r="N121">
            <v>1.34</v>
          </cell>
          <cell r="P121">
            <v>1.65</v>
          </cell>
          <cell r="R121">
            <v>1.1299999999999999</v>
          </cell>
        </row>
        <row r="122">
          <cell r="H122">
            <v>0.81</v>
          </cell>
          <cell r="J122">
            <v>0.35</v>
          </cell>
          <cell r="L122">
            <v>-4.83</v>
          </cell>
          <cell r="N122">
            <v>1.34</v>
          </cell>
          <cell r="P122">
            <v>1.65</v>
          </cell>
          <cell r="R122">
            <v>1.1299999999999999</v>
          </cell>
        </row>
        <row r="123">
          <cell r="H123">
            <v>0.69</v>
          </cell>
          <cell r="J123">
            <v>-0.82</v>
          </cell>
          <cell r="L123">
            <v>0</v>
          </cell>
          <cell r="N123">
            <v>1.1299999999999999</v>
          </cell>
          <cell r="P123">
            <v>0.95</v>
          </cell>
          <cell r="R123">
            <v>1.5</v>
          </cell>
        </row>
        <row r="124">
          <cell r="H124">
            <v>0.25</v>
          </cell>
          <cell r="J124">
            <v>0.93</v>
          </cell>
          <cell r="L124">
            <v>0</v>
          </cell>
          <cell r="N124">
            <v>0.97</v>
          </cell>
          <cell r="P124">
            <v>1.22</v>
          </cell>
          <cell r="R124">
            <v>1.63</v>
          </cell>
        </row>
        <row r="127">
          <cell r="H127">
            <v>1.01</v>
          </cell>
          <cell r="J127">
            <v>0.75</v>
          </cell>
          <cell r="L127">
            <v>0</v>
          </cell>
          <cell r="N127">
            <v>1.42</v>
          </cell>
          <cell r="P127">
            <v>2.0499999999999998</v>
          </cell>
          <cell r="R127">
            <v>1.37</v>
          </cell>
        </row>
        <row r="128">
          <cell r="H128">
            <v>1.18</v>
          </cell>
          <cell r="J128">
            <v>1</v>
          </cell>
          <cell r="L128">
            <v>0</v>
          </cell>
          <cell r="N128">
            <v>1.57</v>
          </cell>
          <cell r="P128">
            <v>2.31</v>
          </cell>
          <cell r="R128">
            <v>1.46</v>
          </cell>
        </row>
        <row r="146">
          <cell r="J146" t="str">
            <v>Hasbro Inc.</v>
          </cell>
          <cell r="L146" t="str">
            <v>Carmike Cinemas</v>
          </cell>
          <cell r="N146" t="str">
            <v>Speedway Motorsports</v>
          </cell>
          <cell r="P146" t="str">
            <v xml:space="preserve">International Speedway </v>
          </cell>
        </row>
        <row r="147">
          <cell r="J147" t="str">
            <v>HAS</v>
          </cell>
          <cell r="L147" t="str">
            <v>CKEC</v>
          </cell>
          <cell r="N147" t="str">
            <v>TRK</v>
          </cell>
          <cell r="P147" t="str">
            <v>ISCA</v>
          </cell>
        </row>
        <row r="149">
          <cell r="J149" t="str">
            <v>#Calc</v>
          </cell>
          <cell r="L149">
            <v>23.47</v>
          </cell>
          <cell r="N149">
            <v>25.89</v>
          </cell>
          <cell r="P149">
            <v>39.35</v>
          </cell>
        </row>
        <row r="150">
          <cell r="J150" t="str">
            <v>#Calc</v>
          </cell>
          <cell r="L150" t="str">
            <v>#Calc</v>
          </cell>
          <cell r="N150" t="str">
            <v>#Calc</v>
          </cell>
          <cell r="P150" t="str">
            <v>#Calc</v>
          </cell>
        </row>
        <row r="151">
          <cell r="J151" t="str">
            <v>#Calc</v>
          </cell>
          <cell r="L151" t="str">
            <v>#Calc</v>
          </cell>
          <cell r="N151" t="str">
            <v>#Calc</v>
          </cell>
          <cell r="P151" t="str">
            <v>#Calc</v>
          </cell>
        </row>
        <row r="152">
          <cell r="J152">
            <v>37256</v>
          </cell>
          <cell r="L152">
            <v>37256</v>
          </cell>
          <cell r="N152">
            <v>37256</v>
          </cell>
          <cell r="P152">
            <v>37225</v>
          </cell>
        </row>
        <row r="153">
          <cell r="J153">
            <v>37256</v>
          </cell>
          <cell r="L153">
            <v>37346</v>
          </cell>
          <cell r="N153">
            <v>37346</v>
          </cell>
          <cell r="P153">
            <v>37315</v>
          </cell>
        </row>
        <row r="156">
          <cell r="J156" t="str">
            <v>First Call</v>
          </cell>
          <cell r="L156" t="str">
            <v>First Call</v>
          </cell>
          <cell r="N156" t="str">
            <v>First Call</v>
          </cell>
          <cell r="P156" t="str">
            <v>First Call</v>
          </cell>
        </row>
        <row r="157">
          <cell r="J157">
            <v>9.4E-2</v>
          </cell>
          <cell r="L157" t="str">
            <v>NA</v>
          </cell>
          <cell r="N157">
            <v>0.18</v>
          </cell>
          <cell r="P157">
            <v>0.19</v>
          </cell>
        </row>
        <row r="159">
          <cell r="J159">
            <v>0.75</v>
          </cell>
          <cell r="N159">
            <v>1.42</v>
          </cell>
          <cell r="P159">
            <v>2.0499999999999998</v>
          </cell>
        </row>
        <row r="160">
          <cell r="J160">
            <v>1</v>
          </cell>
          <cell r="N160">
            <v>1.57</v>
          </cell>
          <cell r="P160">
            <v>2.31</v>
          </cell>
        </row>
        <row r="162">
          <cell r="J162">
            <v>3151.8</v>
          </cell>
          <cell r="N162">
            <v>358.8</v>
          </cell>
          <cell r="P162">
            <v>557.9</v>
          </cell>
        </row>
        <row r="163">
          <cell r="J163">
            <v>3333.4</v>
          </cell>
          <cell r="P163">
            <v>590.20000000000005</v>
          </cell>
        </row>
        <row r="165">
          <cell r="J165">
            <v>495.1</v>
          </cell>
          <cell r="N165">
            <v>153.6</v>
          </cell>
          <cell r="P165">
            <v>241.6</v>
          </cell>
        </row>
        <row r="166">
          <cell r="J166">
            <v>562.5</v>
          </cell>
          <cell r="P166">
            <v>259.3</v>
          </cell>
        </row>
        <row r="169">
          <cell r="J169">
            <v>172.75187399999999</v>
          </cell>
          <cell r="L169">
            <v>8.9912620000000008</v>
          </cell>
          <cell r="N169">
            <v>41.881270000000001</v>
          </cell>
          <cell r="P169">
            <v>53.146321</v>
          </cell>
        </row>
        <row r="170">
          <cell r="J170">
            <v>0</v>
          </cell>
          <cell r="L170">
            <v>0</v>
          </cell>
          <cell r="N170">
            <v>0.80735032831208953</v>
          </cell>
          <cell r="P170">
            <v>0</v>
          </cell>
        </row>
        <row r="171">
          <cell r="J171">
            <v>172.75187399999999</v>
          </cell>
          <cell r="L171">
            <v>8.9912620000000008</v>
          </cell>
          <cell r="N171">
            <v>42.688620328312091</v>
          </cell>
          <cell r="P171">
            <v>53.146321</v>
          </cell>
        </row>
        <row r="174">
          <cell r="J174">
            <v>233.095</v>
          </cell>
          <cell r="L174">
            <v>21.466000000000001</v>
          </cell>
          <cell r="N174">
            <v>69.561418399999994</v>
          </cell>
          <cell r="P174">
            <v>92.221000000000004</v>
          </cell>
        </row>
        <row r="175">
          <cell r="J175">
            <v>0</v>
          </cell>
          <cell r="L175">
            <v>6.702</v>
          </cell>
          <cell r="N175">
            <v>0</v>
          </cell>
          <cell r="P175">
            <v>0</v>
          </cell>
        </row>
        <row r="176">
          <cell r="J176">
            <v>1201.9769999999999</v>
          </cell>
          <cell r="L176">
            <v>433.358</v>
          </cell>
          <cell r="N176">
            <v>342.47300000000001</v>
          </cell>
          <cell r="P176">
            <v>383.63</v>
          </cell>
        </row>
        <row r="177">
          <cell r="J177">
            <v>0</v>
          </cell>
          <cell r="L177">
            <v>0</v>
          </cell>
          <cell r="N177">
            <v>0</v>
          </cell>
          <cell r="P177">
            <v>0</v>
          </cell>
        </row>
        <row r="178">
          <cell r="J178">
            <v>0</v>
          </cell>
          <cell r="L178">
            <v>53.798000000000002</v>
          </cell>
          <cell r="N178">
            <v>0</v>
          </cell>
        </row>
        <row r="179">
          <cell r="J179">
            <v>1352.864</v>
          </cell>
        </row>
        <row r="183">
          <cell r="L183">
            <v>116.453</v>
          </cell>
          <cell r="N183">
            <v>96.567999999999998</v>
          </cell>
          <cell r="P183">
            <v>125.759</v>
          </cell>
        </row>
        <row r="184">
          <cell r="L184">
            <v>99.703999999999994</v>
          </cell>
          <cell r="N184">
            <v>66.799000000000007</v>
          </cell>
          <cell r="P184">
            <v>120.68899999999999</v>
          </cell>
        </row>
        <row r="185">
          <cell r="J185">
            <v>2856.3389999999999</v>
          </cell>
          <cell r="L185">
            <v>456.95</v>
          </cell>
          <cell r="N185">
            <v>376.678</v>
          </cell>
          <cell r="P185">
            <v>528.51</v>
          </cell>
        </row>
        <row r="186">
          <cell r="J186">
            <v>3787.2150000000001</v>
          </cell>
          <cell r="N186">
            <v>354.29700000000003</v>
          </cell>
          <cell r="P186">
            <v>440.43</v>
          </cell>
        </row>
        <row r="187">
          <cell r="J187">
            <v>4630.3680000000004</v>
          </cell>
          <cell r="N187">
            <v>317.49299999999999</v>
          </cell>
          <cell r="P187">
            <v>298.72199999999998</v>
          </cell>
        </row>
        <row r="189">
          <cell r="L189">
            <v>45.18</v>
          </cell>
          <cell r="N189">
            <v>39.927999999999997</v>
          </cell>
          <cell r="P189">
            <v>47.436000000000007</v>
          </cell>
        </row>
        <row r="190">
          <cell r="L190">
            <v>38.923000000000002</v>
          </cell>
          <cell r="N190">
            <v>30.744</v>
          </cell>
          <cell r="P190">
            <v>43.820000000000007</v>
          </cell>
        </row>
        <row r="191">
          <cell r="J191">
            <v>1223.4829999999999</v>
          </cell>
          <cell r="L191">
            <v>191.39099999999999</v>
          </cell>
          <cell r="N191">
            <v>168.09299999999999</v>
          </cell>
          <cell r="P191">
            <v>224.56800000000001</v>
          </cell>
        </row>
        <row r="192">
          <cell r="J192">
            <v>1673.973</v>
          </cell>
          <cell r="N192">
            <v>161.661</v>
          </cell>
          <cell r="P192">
            <v>191.93800000000002</v>
          </cell>
        </row>
        <row r="193">
          <cell r="J193">
            <v>1857.9860025371772</v>
          </cell>
          <cell r="N193">
            <v>142.89100000000002</v>
          </cell>
          <cell r="P193">
            <v>122.74400000000001</v>
          </cell>
        </row>
        <row r="195">
          <cell r="L195">
            <v>47.564</v>
          </cell>
          <cell r="N195">
            <v>14.355</v>
          </cell>
          <cell r="P195">
            <v>19.228000000000002</v>
          </cell>
        </row>
        <row r="196">
          <cell r="L196">
            <v>48.068000000000005</v>
          </cell>
          <cell r="N196">
            <v>13.512</v>
          </cell>
          <cell r="P196">
            <v>19.507999999999999</v>
          </cell>
        </row>
        <row r="197">
          <cell r="J197">
            <v>1423.3209999999999</v>
          </cell>
          <cell r="L197">
            <v>190.9</v>
          </cell>
          <cell r="N197">
            <v>60.313000000000002</v>
          </cell>
          <cell r="P197">
            <v>79.953000000000003</v>
          </cell>
        </row>
        <row r="198">
          <cell r="J198">
            <v>2109.6030000000001</v>
          </cell>
          <cell r="N198">
            <v>53.793999999999997</v>
          </cell>
          <cell r="P198">
            <v>75.03</v>
          </cell>
        </row>
        <row r="199">
          <cell r="J199">
            <v>2343.7264973750453</v>
          </cell>
          <cell r="N199">
            <v>47.375</v>
          </cell>
          <cell r="P199">
            <v>54.956000000000003</v>
          </cell>
        </row>
        <row r="214">
          <cell r="L214">
            <v>-1.873</v>
          </cell>
        </row>
        <row r="215">
          <cell r="L215">
            <v>-26.56</v>
          </cell>
        </row>
        <row r="216">
          <cell r="J216">
            <v>59.731999999999999</v>
          </cell>
          <cell r="L216">
            <v>-126.732</v>
          </cell>
          <cell r="N216">
            <v>57.591999999999999</v>
          </cell>
          <cell r="P216">
            <v>62.68</v>
          </cell>
        </row>
        <row r="217">
          <cell r="J217">
            <v>-144.631</v>
          </cell>
          <cell r="N217">
            <v>48.131999999999998</v>
          </cell>
          <cell r="P217">
            <v>41.408000000000001</v>
          </cell>
        </row>
        <row r="218">
          <cell r="J218">
            <v>188.953</v>
          </cell>
          <cell r="N218">
            <v>41.442999999999998</v>
          </cell>
          <cell r="P218">
            <v>38.668999999999997</v>
          </cell>
        </row>
        <row r="221">
          <cell r="L221">
            <v>-0.96</v>
          </cell>
        </row>
        <row r="222">
          <cell r="L222">
            <v>-1.1299999999999999</v>
          </cell>
        </row>
        <row r="223">
          <cell r="J223">
            <v>0.35</v>
          </cell>
          <cell r="L223">
            <v>-4.83</v>
          </cell>
          <cell r="N223">
            <v>1.34</v>
          </cell>
          <cell r="P223">
            <v>1.65</v>
          </cell>
        </row>
        <row r="224">
          <cell r="J224">
            <v>-0.82</v>
          </cell>
          <cell r="N224">
            <v>1.1299999999999999</v>
          </cell>
          <cell r="P224">
            <v>0.95</v>
          </cell>
        </row>
        <row r="225">
          <cell r="J225">
            <v>0.93</v>
          </cell>
          <cell r="N225">
            <v>0.97</v>
          </cell>
          <cell r="P225">
            <v>1.22</v>
          </cell>
        </row>
        <row r="230">
          <cell r="L230">
            <v>8.0269999999999992</v>
          </cell>
          <cell r="N230">
            <v>7.923</v>
          </cell>
          <cell r="P230">
            <v>9.9130000000000003</v>
          </cell>
        </row>
        <row r="231">
          <cell r="L231">
            <v>10.782</v>
          </cell>
          <cell r="N231">
            <v>8.23</v>
          </cell>
          <cell r="P231">
            <v>12.964</v>
          </cell>
        </row>
        <row r="232">
          <cell r="J232">
            <v>216.8649999999999</v>
          </cell>
          <cell r="L232">
            <v>42.152999999999999</v>
          </cell>
          <cell r="N232">
            <v>33.182000000000002</v>
          </cell>
          <cell r="P232">
            <v>54.543999999999997</v>
          </cell>
        </row>
        <row r="233">
          <cell r="J233">
            <v>264.221</v>
          </cell>
          <cell r="N233">
            <v>31.192</v>
          </cell>
          <cell r="P233">
            <v>51.15</v>
          </cell>
        </row>
        <row r="234">
          <cell r="J234">
            <v>303.41029733549163</v>
          </cell>
          <cell r="N234">
            <v>28.536000000000001</v>
          </cell>
          <cell r="P234">
            <v>25.065999999999999</v>
          </cell>
        </row>
      </sheetData>
      <sheetData sheetId="3"/>
      <sheetData sheetId="4"/>
      <sheetData sheetId="5"/>
      <sheetData sheetId="6"/>
      <sheetData sheetId="7"/>
      <sheetData sheetId="8"/>
      <sheetData sheetId="9"/>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Level"/>
      <sheetName val="Sheet1"/>
      <sheetName val="SourceUse"/>
      <sheetName val="InterestSens"/>
      <sheetName val="GW Calc"/>
      <sheetName val="Options Calc"/>
      <sheetName val="__FDSCACHE__"/>
      <sheetName val="Sidebyside"/>
      <sheetName val="FFsum"/>
      <sheetName val="DCredit"/>
      <sheetName val="LSensInp"/>
      <sheetName val="LCredit"/>
      <sheetName val="LevelLBO"/>
      <sheetName val="LBOPFBS"/>
      <sheetName val="LBOSum"/>
      <sheetName val="LBOoutput"/>
      <sheetName val="DCFOut"/>
      <sheetName val="DDCF"/>
      <sheetName val="Working Cap Calc"/>
      <sheetName val="DDCFinp"/>
      <sheetName val="PFCredit"/>
      <sheetName val="IRRbackup"/>
      <sheetName val="IRR"/>
      <sheetName val="LDCF"/>
      <sheetName val="LDCFinp"/>
      <sheetName val="Buildup"/>
      <sheetName val="PF"/>
      <sheetName val="Drill"/>
      <sheetName val="BSadj"/>
      <sheetName val="PriceSens"/>
      <sheetName val="CemPriceSens"/>
      <sheetName val="FinMixSens"/>
      <sheetName val="PFVM"/>
      <sheetName val="IBESvm"/>
      <sheetName val="AnnotVM"/>
      <sheetName val="VM"/>
      <sheetName val="IntInfo"/>
      <sheetName val="mminp"/>
      <sheetName val="accdil"/>
      <sheetName val="mmsum"/>
      <sheetName val="mmcalc"/>
      <sheetName val="acq"/>
    </sheetNames>
    <sheetDataSet>
      <sheetData sheetId="0" refreshError="1">
        <row r="24">
          <cell r="P24">
            <v>23.613645908592321</v>
          </cell>
        </row>
        <row r="27">
          <cell r="P27">
            <v>78.406999999999996</v>
          </cell>
        </row>
        <row r="28">
          <cell r="P28">
            <v>50</v>
          </cell>
        </row>
        <row r="29">
          <cell r="P29">
            <v>0</v>
          </cell>
        </row>
        <row r="30">
          <cell r="P30">
            <v>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row r="374">
          <cell r="Z374">
            <v>1</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ONEW"/>
    </sheetNames>
    <definedNames>
      <definedName name="Macro4"/>
    </definedNames>
    <sheetDataSet>
      <sheetData sheetId="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REP2L.RPT"/>
      <sheetName val="working copy"/>
      <sheetName val="mapping"/>
    </sheetNames>
    <sheetDataSet>
      <sheetData sheetId="0"/>
      <sheetData sheetId="1"/>
      <sheetData sheetId="2">
        <row r="2">
          <cell r="A2" t="str">
            <v>01-431000-0105-0100</v>
          </cell>
          <cell r="B2" t="str">
            <v>105</v>
          </cell>
          <cell r="C2" t="str">
            <v>fin</v>
          </cell>
          <cell r="D2" t="str">
            <v>1 - Sal</v>
          </cell>
          <cell r="F2" t="str">
            <v xml:space="preserve">                        Salaries - Customer Service</v>
          </cell>
        </row>
        <row r="3">
          <cell r="A3" t="str">
            <v>01-431000-0110-0100</v>
          </cell>
          <cell r="B3" t="str">
            <v>110</v>
          </cell>
          <cell r="C3" t="str">
            <v>fin</v>
          </cell>
          <cell r="D3" t="str">
            <v>1 - Sal</v>
          </cell>
          <cell r="F3" t="str">
            <v xml:space="preserve">                        Salaries - Administration</v>
          </cell>
        </row>
        <row r="4">
          <cell r="A4" t="str">
            <v>01-431000-0120-0100</v>
          </cell>
          <cell r="B4" t="str">
            <v>120</v>
          </cell>
          <cell r="C4" t="str">
            <v>fin</v>
          </cell>
          <cell r="D4" t="str">
            <v>1 - Sal</v>
          </cell>
          <cell r="F4" t="str">
            <v xml:space="preserve">                        Salaries - Acctg &amp; Finance</v>
          </cell>
        </row>
        <row r="5">
          <cell r="A5" t="str">
            <v>01-431000-0125-0100</v>
          </cell>
          <cell r="B5">
            <v>125</v>
          </cell>
          <cell r="C5" t="str">
            <v>fin</v>
          </cell>
          <cell r="D5" t="str">
            <v>1 - Sal</v>
          </cell>
          <cell r="F5" t="str">
            <v xml:space="preserve">                        Salaries - Exec Admin</v>
          </cell>
        </row>
        <row r="6">
          <cell r="A6" t="str">
            <v>01-431000-0135-0100</v>
          </cell>
          <cell r="B6" t="str">
            <v>135</v>
          </cell>
          <cell r="C6" t="str">
            <v>fin</v>
          </cell>
          <cell r="D6" t="str">
            <v>1 - Sal</v>
          </cell>
          <cell r="F6" t="str">
            <v xml:space="preserve">                        Salaries - HR</v>
          </cell>
        </row>
        <row r="7">
          <cell r="A7" t="str">
            <v>01-431000-0140-0100</v>
          </cell>
          <cell r="B7">
            <v>140</v>
          </cell>
          <cell r="C7" t="str">
            <v>fin</v>
          </cell>
          <cell r="D7" t="str">
            <v>1 - Sal</v>
          </cell>
          <cell r="F7" t="str">
            <v xml:space="preserve">                        Salaries - Facilities</v>
          </cell>
        </row>
        <row r="8">
          <cell r="A8" t="str">
            <v>01-431000-0210-0100</v>
          </cell>
          <cell r="B8" t="str">
            <v>210</v>
          </cell>
          <cell r="C8" t="str">
            <v>sales</v>
          </cell>
          <cell r="D8" t="str">
            <v>1 - Sal</v>
          </cell>
          <cell r="F8" t="str">
            <v xml:space="preserve">                        Salaries - Sales &amp; Mktg Mgt</v>
          </cell>
        </row>
        <row r="9">
          <cell r="A9" t="str">
            <v>01-431000-0215-0100</v>
          </cell>
          <cell r="B9" t="str">
            <v>215</v>
          </cell>
          <cell r="C9" t="str">
            <v>sales</v>
          </cell>
          <cell r="D9" t="str">
            <v>1 - Sal</v>
          </cell>
          <cell r="F9" t="str">
            <v xml:space="preserve">                        Salaries - Qualifiers</v>
          </cell>
        </row>
        <row r="10">
          <cell r="A10" t="str">
            <v>01-431000-0220-0100</v>
          </cell>
          <cell r="B10" t="str">
            <v>220</v>
          </cell>
          <cell r="C10" t="str">
            <v>sales</v>
          </cell>
          <cell r="D10" t="str">
            <v>1 - Sal</v>
          </cell>
          <cell r="F10" t="str">
            <v xml:space="preserve">                        Salaries - Marketing</v>
          </cell>
        </row>
        <row r="11">
          <cell r="A11" t="str">
            <v>01-431000-0225-0100</v>
          </cell>
          <cell r="B11" t="str">
            <v>225</v>
          </cell>
          <cell r="C11" t="str">
            <v>sales</v>
          </cell>
          <cell r="D11" t="str">
            <v>1 - Sal</v>
          </cell>
          <cell r="F11" t="str">
            <v xml:space="preserve">                        Salaries - Sales Comeau</v>
          </cell>
        </row>
        <row r="12">
          <cell r="A12" t="str">
            <v>01-431000-0235-0100</v>
          </cell>
          <cell r="B12" t="str">
            <v>235</v>
          </cell>
          <cell r="C12" t="str">
            <v>sales</v>
          </cell>
          <cell r="D12" t="str">
            <v>1 - Sal</v>
          </cell>
          <cell r="F12" t="str">
            <v xml:space="preserve">                        Salaries - Sales Operations</v>
          </cell>
        </row>
        <row r="13">
          <cell r="A13" t="str">
            <v>01-431000-0245-0100</v>
          </cell>
          <cell r="B13" t="str">
            <v>245</v>
          </cell>
          <cell r="C13" t="str">
            <v>sales</v>
          </cell>
          <cell r="D13" t="str">
            <v>1 - Sal</v>
          </cell>
          <cell r="F13" t="str">
            <v xml:space="preserve">                        Salaries - Sales Catanzarite</v>
          </cell>
        </row>
        <row r="14">
          <cell r="A14" t="str">
            <v>01-431000-0255-0100</v>
          </cell>
          <cell r="B14" t="str">
            <v>255</v>
          </cell>
          <cell r="C14" t="str">
            <v>sales</v>
          </cell>
          <cell r="D14" t="str">
            <v>1 - Sal</v>
          </cell>
          <cell r="F14" t="str">
            <v xml:space="preserve">                        Salaries - Sales Region 2</v>
          </cell>
        </row>
        <row r="15">
          <cell r="A15" t="str">
            <v>01-431000-0275-0100</v>
          </cell>
          <cell r="B15" t="str">
            <v>275</v>
          </cell>
          <cell r="C15" t="str">
            <v>sales</v>
          </cell>
          <cell r="D15" t="str">
            <v>1 - Sal</v>
          </cell>
          <cell r="F15" t="str">
            <v xml:space="preserve">                        Salaries - Sales AFN</v>
          </cell>
        </row>
        <row r="16">
          <cell r="A16" t="str">
            <v>01-431000-0290-0100</v>
          </cell>
          <cell r="B16" t="str">
            <v>290</v>
          </cell>
          <cell r="C16" t="str">
            <v>sales</v>
          </cell>
          <cell r="D16" t="str">
            <v>1 - Sal</v>
          </cell>
          <cell r="F16" t="str">
            <v xml:space="preserve">                        Salaries - Business Partners</v>
          </cell>
        </row>
        <row r="17">
          <cell r="A17" t="str">
            <v>01-431000-0295-0100</v>
          </cell>
          <cell r="B17" t="str">
            <v>295</v>
          </cell>
          <cell r="C17" t="str">
            <v>sales</v>
          </cell>
          <cell r="D17" t="str">
            <v>1 - Sal</v>
          </cell>
          <cell r="F17" t="str">
            <v xml:space="preserve">                        Salaries - Major Accounts</v>
          </cell>
        </row>
        <row r="18">
          <cell r="A18" t="str">
            <v>01-431000-0305-0100</v>
          </cell>
          <cell r="B18" t="str">
            <v>305</v>
          </cell>
          <cell r="C18" t="str">
            <v>cust supp</v>
          </cell>
          <cell r="D18" t="str">
            <v>1 - Sal</v>
          </cell>
          <cell r="F18" t="str">
            <v xml:space="preserve">                        Salaries - Cust Supp Mgmt</v>
          </cell>
        </row>
        <row r="19">
          <cell r="A19" t="str">
            <v>01-431000-0310-0100</v>
          </cell>
          <cell r="B19" t="str">
            <v>310</v>
          </cell>
          <cell r="C19" t="str">
            <v>cust supp</v>
          </cell>
          <cell r="D19" t="str">
            <v>1 - Sal</v>
          </cell>
          <cell r="F19" t="str">
            <v xml:space="preserve">                        Salaries - Cust Supp Admin</v>
          </cell>
        </row>
        <row r="20">
          <cell r="A20" t="str">
            <v>01-431000-0315-0100</v>
          </cell>
          <cell r="B20" t="str">
            <v>315</v>
          </cell>
          <cell r="C20" t="str">
            <v>prod dev</v>
          </cell>
          <cell r="D20" t="str">
            <v>1 - Sal</v>
          </cell>
          <cell r="F20" t="str">
            <v xml:space="preserve">                        Salaries - Cust Supp Multi Media</v>
          </cell>
        </row>
        <row r="21">
          <cell r="A21" t="str">
            <v>01-431000-0320-0100</v>
          </cell>
          <cell r="B21" t="str">
            <v>320</v>
          </cell>
          <cell r="C21" t="str">
            <v>cust supp</v>
          </cell>
          <cell r="D21" t="str">
            <v>1 - Sal</v>
          </cell>
          <cell r="F21" t="str">
            <v xml:space="preserve">                        Salaries - Cust Supp SAS</v>
          </cell>
        </row>
        <row r="22">
          <cell r="A22" t="str">
            <v>01-431000-0325-0100</v>
          </cell>
          <cell r="B22" t="str">
            <v>325</v>
          </cell>
          <cell r="C22" t="str">
            <v>cust supp</v>
          </cell>
          <cell r="D22" t="str">
            <v>1 - Sal</v>
          </cell>
          <cell r="F22" t="str">
            <v xml:space="preserve">                        Salaries - Tech Support</v>
          </cell>
        </row>
        <row r="23">
          <cell r="A23" t="str">
            <v>01-431000-0330-0100</v>
          </cell>
          <cell r="B23" t="str">
            <v>330</v>
          </cell>
          <cell r="C23" t="str">
            <v>cust supp</v>
          </cell>
          <cell r="D23" t="str">
            <v>1 - Sal</v>
          </cell>
          <cell r="F23" t="str">
            <v xml:space="preserve">                        Salaries - Cust Supp FRS</v>
          </cell>
        </row>
        <row r="24">
          <cell r="A24" t="str">
            <v>01-431000-0335-0100</v>
          </cell>
          <cell r="B24" t="str">
            <v>335</v>
          </cell>
          <cell r="C24" t="str">
            <v>cust supp</v>
          </cell>
          <cell r="D24" t="str">
            <v>1 - Sal</v>
          </cell>
          <cell r="F24" t="str">
            <v xml:space="preserve">                        Salaries - Support FRS Consultants</v>
          </cell>
        </row>
        <row r="25">
          <cell r="A25" t="str">
            <v>01-431000-0340-0100</v>
          </cell>
          <cell r="B25" t="str">
            <v>340</v>
          </cell>
          <cell r="C25" t="str">
            <v>cust supp</v>
          </cell>
          <cell r="D25" t="str">
            <v>1 - Sal</v>
          </cell>
          <cell r="F25" t="str">
            <v xml:space="preserve">                        Salaries - Cust Supp FAS</v>
          </cell>
        </row>
        <row r="26">
          <cell r="A26" t="str">
            <v>01-431000-0345-0100</v>
          </cell>
          <cell r="B26" t="str">
            <v>345</v>
          </cell>
          <cell r="C26" t="str">
            <v>cust supp</v>
          </cell>
          <cell r="D26" t="str">
            <v>1 - Sal</v>
          </cell>
          <cell r="F26" t="str">
            <v xml:space="preserve">                        Salaries - Support FAS Consultants</v>
          </cell>
        </row>
        <row r="27">
          <cell r="A27" t="str">
            <v>01-431000-0355-0100</v>
          </cell>
          <cell r="B27" t="str">
            <v>355</v>
          </cell>
          <cell r="C27" t="str">
            <v>cust supp</v>
          </cell>
          <cell r="D27" t="str">
            <v>1 - Sal</v>
          </cell>
          <cell r="F27" t="str">
            <v xml:space="preserve">                        Salaries - Service Operations</v>
          </cell>
        </row>
        <row r="28">
          <cell r="A28" t="str">
            <v>01-431000-0360-0100</v>
          </cell>
          <cell r="B28" t="str">
            <v>360</v>
          </cell>
          <cell r="C28" t="str">
            <v>cust supp</v>
          </cell>
          <cell r="D28" t="str">
            <v>1 - Sal</v>
          </cell>
          <cell r="F28" t="str">
            <v xml:space="preserve">                        Salaries - Support Education</v>
          </cell>
        </row>
        <row r="29">
          <cell r="A29" t="str">
            <v>01-431000-0365-0100</v>
          </cell>
          <cell r="B29" t="str">
            <v>365</v>
          </cell>
          <cell r="C29" t="str">
            <v>cust supp</v>
          </cell>
          <cell r="D29" t="str">
            <v>1 - Sal</v>
          </cell>
          <cell r="F29" t="str">
            <v xml:space="preserve">                        Salaries - Support SAS Consultants</v>
          </cell>
        </row>
        <row r="30">
          <cell r="A30" t="str">
            <v>01-431000-0370-0100</v>
          </cell>
          <cell r="B30" t="str">
            <v>370</v>
          </cell>
          <cell r="C30" t="str">
            <v>cust supp</v>
          </cell>
          <cell r="D30" t="str">
            <v>1 - Sal</v>
          </cell>
          <cell r="F30" t="str">
            <v xml:space="preserve">                        Salaries - Technical Consulting</v>
          </cell>
        </row>
        <row r="31">
          <cell r="A31" t="str">
            <v>01-431000-0385-0100</v>
          </cell>
          <cell r="B31" t="str">
            <v>385</v>
          </cell>
          <cell r="C31" t="str">
            <v>cust supp</v>
          </cell>
          <cell r="D31" t="str">
            <v>1 - Sal</v>
          </cell>
          <cell r="F31" t="str">
            <v xml:space="preserve">                        **Salaries - Customer Support FM</v>
          </cell>
        </row>
        <row r="32">
          <cell r="A32" t="str">
            <v>01-431000-0405-0100</v>
          </cell>
          <cell r="B32" t="str">
            <v>405</v>
          </cell>
          <cell r="C32" t="str">
            <v>prod dev</v>
          </cell>
          <cell r="D32" t="str">
            <v>1 - Sal</v>
          </cell>
          <cell r="F32" t="str">
            <v xml:space="preserve">                        Salaries - Internet Technology</v>
          </cell>
        </row>
        <row r="33">
          <cell r="A33" t="str">
            <v>01-431000-0410-0100</v>
          </cell>
          <cell r="B33" t="str">
            <v>410</v>
          </cell>
          <cell r="C33" t="str">
            <v>prod dev</v>
          </cell>
          <cell r="D33" t="str">
            <v>1 - Sal</v>
          </cell>
          <cell r="F33" t="str">
            <v xml:space="preserve">                        Salaries - Prod Design - FRS</v>
          </cell>
        </row>
        <row r="34">
          <cell r="A34" t="str">
            <v>01-431000-0415-0100</v>
          </cell>
          <cell r="B34" t="str">
            <v>415</v>
          </cell>
          <cell r="C34" t="str">
            <v>prod dev</v>
          </cell>
          <cell r="D34" t="str">
            <v>1 - Sal</v>
          </cell>
          <cell r="F34" t="str">
            <v xml:space="preserve">                        Salaries - Prod Design - SAS</v>
          </cell>
        </row>
        <row r="35">
          <cell r="A35" t="str">
            <v>01-431000-0420-0100</v>
          </cell>
          <cell r="B35" t="str">
            <v>420</v>
          </cell>
          <cell r="C35" t="str">
            <v>prod dev</v>
          </cell>
          <cell r="D35" t="str">
            <v>1 - Sal</v>
          </cell>
          <cell r="F35" t="str">
            <v xml:space="preserve">                        Salaries - Prod Design - FAS</v>
          </cell>
        </row>
        <row r="36">
          <cell r="A36" t="str">
            <v>01-431000-0430-0100</v>
          </cell>
          <cell r="B36" t="str">
            <v>430</v>
          </cell>
          <cell r="C36" t="str">
            <v>prod dev</v>
          </cell>
          <cell r="D36" t="str">
            <v>1 - Sal</v>
          </cell>
          <cell r="F36" t="str">
            <v xml:space="preserve">                        Salaries - Prod Program - FRS</v>
          </cell>
        </row>
        <row r="37">
          <cell r="A37" t="str">
            <v>01-431000-0435-0100</v>
          </cell>
          <cell r="B37" t="str">
            <v>435</v>
          </cell>
          <cell r="C37" t="str">
            <v>prod dev</v>
          </cell>
          <cell r="D37" t="str">
            <v>1 - Sal</v>
          </cell>
          <cell r="F37" t="str">
            <v xml:space="preserve">                        Salaries - Prod Program - SAS</v>
          </cell>
        </row>
        <row r="38">
          <cell r="A38" t="str">
            <v>01-431000-0440-0100</v>
          </cell>
          <cell r="B38" t="str">
            <v>440</v>
          </cell>
          <cell r="C38" t="str">
            <v>prod dev</v>
          </cell>
          <cell r="D38" t="str">
            <v>1 - Sal</v>
          </cell>
          <cell r="F38" t="str">
            <v xml:space="preserve">                        Salaries - Prod Program - FAS</v>
          </cell>
        </row>
        <row r="39">
          <cell r="A39" t="str">
            <v>01-431000-0450-0100</v>
          </cell>
          <cell r="B39" t="str">
            <v>450</v>
          </cell>
          <cell r="C39" t="str">
            <v>prod dev</v>
          </cell>
          <cell r="D39" t="str">
            <v>1 - Sal</v>
          </cell>
          <cell r="F39" t="str">
            <v xml:space="preserve">                        Salaries - QA - FRS</v>
          </cell>
        </row>
        <row r="40">
          <cell r="A40" t="str">
            <v>01-431000-0455-0100</v>
          </cell>
          <cell r="B40" t="str">
            <v>455</v>
          </cell>
          <cell r="C40" t="str">
            <v>prod dev</v>
          </cell>
          <cell r="D40" t="str">
            <v>1 - Sal</v>
          </cell>
          <cell r="F40" t="str">
            <v xml:space="preserve">                        Salaries - QA - SAS</v>
          </cell>
        </row>
        <row r="41">
          <cell r="A41" t="str">
            <v>01-431000-0460-0100</v>
          </cell>
          <cell r="B41" t="str">
            <v>460</v>
          </cell>
          <cell r="C41" t="str">
            <v>prod dev</v>
          </cell>
          <cell r="D41" t="str">
            <v>1 - Sal</v>
          </cell>
          <cell r="F41" t="str">
            <v xml:space="preserve">                        Salaries - QA - FAS</v>
          </cell>
        </row>
        <row r="42">
          <cell r="A42" t="str">
            <v>01-431000-0470-0100</v>
          </cell>
          <cell r="B42" t="str">
            <v>470</v>
          </cell>
          <cell r="C42" t="str">
            <v>prod dev</v>
          </cell>
          <cell r="D42" t="str">
            <v>1 - Sal</v>
          </cell>
          <cell r="F42" t="str">
            <v xml:space="preserve">                        Salaries - Prod Documentation - FRS</v>
          </cell>
        </row>
        <row r="43">
          <cell r="A43" t="str">
            <v>01-431000-0475-0100</v>
          </cell>
          <cell r="B43" t="str">
            <v>475</v>
          </cell>
          <cell r="C43" t="str">
            <v>prod dev</v>
          </cell>
          <cell r="D43" t="str">
            <v>1 - Sal</v>
          </cell>
          <cell r="F43" t="str">
            <v xml:space="preserve">                        Salaries - Prod Documentation - SAS</v>
          </cell>
        </row>
        <row r="44">
          <cell r="A44" t="str">
            <v>01-431000-0480-0100</v>
          </cell>
          <cell r="B44" t="str">
            <v>480</v>
          </cell>
          <cell r="C44" t="str">
            <v>prod dev</v>
          </cell>
          <cell r="D44" t="str">
            <v>1 - Sal</v>
          </cell>
          <cell r="F44" t="str">
            <v xml:space="preserve">                        Salaries - Prod Documentation - FAS</v>
          </cell>
        </row>
        <row r="45">
          <cell r="A45" t="str">
            <v>01-431000-0490-0100</v>
          </cell>
          <cell r="B45" t="str">
            <v>490</v>
          </cell>
          <cell r="C45" t="str">
            <v>prod dev</v>
          </cell>
          <cell r="D45" t="str">
            <v>1 - Sal</v>
          </cell>
          <cell r="F45" t="str">
            <v xml:space="preserve">                        Salaries - Prod Development Mgmt</v>
          </cell>
        </row>
        <row r="46">
          <cell r="A46" t="str">
            <v>01-431000-0495-0100</v>
          </cell>
          <cell r="B46" t="str">
            <v>495</v>
          </cell>
          <cell r="C46" t="str">
            <v>prod dev</v>
          </cell>
          <cell r="D46" t="str">
            <v>1 - Sal</v>
          </cell>
          <cell r="F46" t="str">
            <v xml:space="preserve">                        Salaries - Prod Div Mgmt - FAS</v>
          </cell>
        </row>
        <row r="47">
          <cell r="A47" t="str">
            <v>01-431000-0496-0100</v>
          </cell>
          <cell r="B47" t="str">
            <v>496</v>
          </cell>
          <cell r="C47" t="str">
            <v>prod dev</v>
          </cell>
          <cell r="D47" t="str">
            <v>1 - Sal</v>
          </cell>
          <cell r="F47" t="str">
            <v xml:space="preserve">                        Salaries - Prod Div - CT/R</v>
          </cell>
        </row>
        <row r="48">
          <cell r="A48" t="str">
            <v>01-431000-0497-0100</v>
          </cell>
          <cell r="B48" t="str">
            <v>497</v>
          </cell>
          <cell r="C48" t="str">
            <v>prod dev</v>
          </cell>
          <cell r="D48" t="str">
            <v>1 - Sal</v>
          </cell>
          <cell r="F48" t="str">
            <v xml:space="preserve">                        Salaries - Prod Div - Prod Dir</v>
          </cell>
        </row>
        <row r="49">
          <cell r="A49" t="str">
            <v>01-431000-0498-0100</v>
          </cell>
          <cell r="B49" t="str">
            <v>498</v>
          </cell>
          <cell r="C49" t="str">
            <v>prod dev</v>
          </cell>
          <cell r="D49" t="str">
            <v>1 - Sal</v>
          </cell>
          <cell r="F49" t="str">
            <v xml:space="preserve">                        Salaries - Prod Div Mgmt - FRS</v>
          </cell>
        </row>
        <row r="50">
          <cell r="A50" t="str">
            <v>01-431000-0499-0100</v>
          </cell>
          <cell r="B50" t="str">
            <v>499</v>
          </cell>
          <cell r="C50" t="str">
            <v>prod dev</v>
          </cell>
          <cell r="D50" t="str">
            <v>1 - Sal</v>
          </cell>
          <cell r="F50" t="str">
            <v xml:space="preserve">                        Salaries - Prod Div Mgmt - SAS</v>
          </cell>
        </row>
        <row r="51">
          <cell r="A51" t="str">
            <v>01-431000-0505-0100</v>
          </cell>
          <cell r="B51" t="str">
            <v>505</v>
          </cell>
          <cell r="C51" t="str">
            <v>strategy</v>
          </cell>
          <cell r="D51" t="str">
            <v>1 - Sal</v>
          </cell>
          <cell r="F51" t="str">
            <v xml:space="preserve">                        Salaries - Strategy &amp; Product Mgmt</v>
          </cell>
        </row>
        <row r="52">
          <cell r="A52" t="str">
            <v>01-431000-0510-0100</v>
          </cell>
          <cell r="B52" t="str">
            <v>510</v>
          </cell>
          <cell r="C52" t="str">
            <v>strategy</v>
          </cell>
          <cell r="D52" t="str">
            <v>1 - Sal</v>
          </cell>
          <cell r="F52" t="str">
            <v xml:space="preserve">                        Salaries - Market Research</v>
          </cell>
        </row>
        <row r="53">
          <cell r="A53" t="str">
            <v>01-431000-0515-0100</v>
          </cell>
          <cell r="B53">
            <v>515</v>
          </cell>
          <cell r="C53" t="str">
            <v>strategy</v>
          </cell>
          <cell r="D53" t="str">
            <v>1 - Sal</v>
          </cell>
          <cell r="F53" t="str">
            <v xml:space="preserve">                        Salaries - Product Management</v>
          </cell>
        </row>
        <row r="54">
          <cell r="A54" t="str">
            <v>01-431000-0530-0100</v>
          </cell>
          <cell r="B54" t="str">
            <v>530</v>
          </cell>
          <cell r="C54" t="str">
            <v>cust supp</v>
          </cell>
          <cell r="D54" t="str">
            <v>1 - Sal</v>
          </cell>
          <cell r="F54" t="str">
            <v xml:space="preserve">                        Salaries - Client Relations</v>
          </cell>
        </row>
        <row r="55">
          <cell r="A55" t="str">
            <v>01-431000-0705-0100</v>
          </cell>
          <cell r="B55" t="str">
            <v>705</v>
          </cell>
          <cell r="C55" t="str">
            <v>tech svc</v>
          </cell>
          <cell r="D55" t="str">
            <v>1 - Sal</v>
          </cell>
          <cell r="F55" t="str">
            <v xml:space="preserve">                        Salaries - T.S. Mgmt</v>
          </cell>
        </row>
        <row r="56">
          <cell r="A56" t="str">
            <v>01-431000-0720-0100</v>
          </cell>
          <cell r="B56" t="str">
            <v>720</v>
          </cell>
          <cell r="C56" t="str">
            <v>cust supp</v>
          </cell>
          <cell r="D56" t="str">
            <v>1 - Sal</v>
          </cell>
          <cell r="F56" t="str">
            <v xml:space="preserve">                        Salaries - Conversions</v>
          </cell>
        </row>
        <row r="57">
          <cell r="A57" t="str">
            <v>01-431000-0730-0100</v>
          </cell>
          <cell r="B57" t="str">
            <v>730</v>
          </cell>
          <cell r="C57" t="str">
            <v>tech svc</v>
          </cell>
          <cell r="D57" t="str">
            <v>1 - Sal</v>
          </cell>
          <cell r="F57" t="str">
            <v xml:space="preserve">                        Salaries - Corporate Systems Support</v>
          </cell>
        </row>
        <row r="58">
          <cell r="A58" t="str">
            <v>01-431000-0750-0100</v>
          </cell>
          <cell r="B58" t="str">
            <v>750</v>
          </cell>
          <cell r="C58" t="str">
            <v>tech svc</v>
          </cell>
          <cell r="D58" t="str">
            <v>1 - Sal</v>
          </cell>
          <cell r="F58" t="str">
            <v xml:space="preserve">                        Salaries - Information Systems</v>
          </cell>
        </row>
        <row r="59">
          <cell r="A59" t="str">
            <v>01-431000-0755-0100</v>
          </cell>
          <cell r="B59" t="str">
            <v>755</v>
          </cell>
          <cell r="C59" t="str">
            <v>tech svc</v>
          </cell>
          <cell r="D59" t="str">
            <v>1 - Sal</v>
          </cell>
          <cell r="F59" t="str">
            <v xml:space="preserve">                        Salaries - Information Technology</v>
          </cell>
        </row>
        <row r="60">
          <cell r="A60" t="str">
            <v>01-432000-0105-0200</v>
          </cell>
          <cell r="B60" t="str">
            <v>105</v>
          </cell>
          <cell r="C60" t="str">
            <v>fin</v>
          </cell>
          <cell r="D60" t="str">
            <v>2 - OT</v>
          </cell>
          <cell r="F60" t="str">
            <v xml:space="preserve">                        Overtime - Customer Service</v>
          </cell>
        </row>
        <row r="61">
          <cell r="A61" t="str">
            <v>01-432000-0110-0200</v>
          </cell>
          <cell r="B61" t="str">
            <v>110</v>
          </cell>
          <cell r="C61" t="str">
            <v>fin</v>
          </cell>
          <cell r="D61" t="str">
            <v>2 - OT</v>
          </cell>
          <cell r="F61" t="str">
            <v xml:space="preserve">                        Overtime - Administration</v>
          </cell>
        </row>
        <row r="62">
          <cell r="A62" t="str">
            <v>01-432000-0120-0200</v>
          </cell>
          <cell r="B62" t="str">
            <v>120</v>
          </cell>
          <cell r="C62" t="str">
            <v>fin</v>
          </cell>
          <cell r="D62" t="str">
            <v>2 - OT</v>
          </cell>
          <cell r="F62" t="str">
            <v xml:space="preserve">                        Overtime - Acct &amp; Finance</v>
          </cell>
        </row>
        <row r="63">
          <cell r="A63" t="str">
            <v>01-432000-0135-0200</v>
          </cell>
          <cell r="B63" t="str">
            <v>135</v>
          </cell>
          <cell r="C63" t="str">
            <v>fin</v>
          </cell>
          <cell r="D63" t="str">
            <v>2 - OT</v>
          </cell>
          <cell r="F63" t="str">
            <v xml:space="preserve">                        Overtime - HR</v>
          </cell>
        </row>
        <row r="64">
          <cell r="A64" t="str">
            <v>01-432000-0140-0200</v>
          </cell>
          <cell r="B64" t="str">
            <v>140</v>
          </cell>
          <cell r="C64" t="str">
            <v>fin</v>
          </cell>
          <cell r="D64" t="str">
            <v>2 - OT</v>
          </cell>
          <cell r="F64" t="str">
            <v xml:space="preserve">                        Overtime - Facilities</v>
          </cell>
        </row>
        <row r="65">
          <cell r="A65" t="str">
            <v>01-432000-0210-0200</v>
          </cell>
          <cell r="B65" t="str">
            <v>210</v>
          </cell>
          <cell r="C65" t="str">
            <v>sales</v>
          </cell>
          <cell r="D65" t="str">
            <v>2 - OT</v>
          </cell>
          <cell r="F65" t="str">
            <v xml:space="preserve">                        Overtime - Sales &amp; Mktg Mgt</v>
          </cell>
        </row>
        <row r="66">
          <cell r="A66" t="str">
            <v>01-432000-0220-0200</v>
          </cell>
          <cell r="B66" t="str">
            <v>220</v>
          </cell>
          <cell r="C66" t="str">
            <v>sales</v>
          </cell>
          <cell r="D66" t="str">
            <v>2 - OT</v>
          </cell>
          <cell r="F66" t="str">
            <v xml:space="preserve">                        Overtime - Marketing</v>
          </cell>
        </row>
        <row r="67">
          <cell r="A67" t="str">
            <v>01-432000-0235-0200</v>
          </cell>
          <cell r="B67" t="str">
            <v>235</v>
          </cell>
          <cell r="C67" t="str">
            <v>sales</v>
          </cell>
          <cell r="D67" t="str">
            <v>2 - OT</v>
          </cell>
          <cell r="F67" t="str">
            <v xml:space="preserve">                        Overtime - Sales Operations</v>
          </cell>
        </row>
        <row r="68">
          <cell r="A68" t="str">
            <v>01-432000-0275-0200</v>
          </cell>
          <cell r="B68" t="str">
            <v>275</v>
          </cell>
          <cell r="C68" t="str">
            <v>sales</v>
          </cell>
          <cell r="D68" t="str">
            <v>2 - OT</v>
          </cell>
          <cell r="F68" t="str">
            <v xml:space="preserve">                        Overtime - Sales AFN</v>
          </cell>
        </row>
        <row r="69">
          <cell r="A69" t="str">
            <v>01-432000-0305-0200</v>
          </cell>
          <cell r="B69" t="str">
            <v>305</v>
          </cell>
          <cell r="C69" t="str">
            <v>cust supp</v>
          </cell>
          <cell r="D69" t="str">
            <v>2 - OT</v>
          </cell>
          <cell r="F69" t="str">
            <v xml:space="preserve">                        Overtime - Cust Supp Mgmt</v>
          </cell>
        </row>
        <row r="70">
          <cell r="A70" t="str">
            <v>01-432000-0310-0200</v>
          </cell>
          <cell r="B70" t="str">
            <v>310</v>
          </cell>
          <cell r="C70" t="str">
            <v>cust supp</v>
          </cell>
          <cell r="D70" t="str">
            <v>2 - OT</v>
          </cell>
          <cell r="F70" t="str">
            <v xml:space="preserve">                        Overtime - Support Admin</v>
          </cell>
        </row>
        <row r="71">
          <cell r="A71" t="str">
            <v>01-432000-0320-0200</v>
          </cell>
          <cell r="B71" t="str">
            <v>320</v>
          </cell>
          <cell r="C71" t="str">
            <v>cust supp</v>
          </cell>
          <cell r="D71" t="str">
            <v>2 - OT</v>
          </cell>
          <cell r="F71" t="str">
            <v xml:space="preserve">                        Overtime - Cust Supp SAS</v>
          </cell>
        </row>
        <row r="72">
          <cell r="A72" t="str">
            <v>01-432000-0325-0200</v>
          </cell>
          <cell r="B72" t="str">
            <v>325</v>
          </cell>
          <cell r="C72" t="str">
            <v>cust supp</v>
          </cell>
          <cell r="D72" t="str">
            <v>2 - OT</v>
          </cell>
          <cell r="F72" t="str">
            <v xml:space="preserve">                        Overtime - Tech Support</v>
          </cell>
        </row>
        <row r="73">
          <cell r="A73" t="str">
            <v>01-432000-0330-0200</v>
          </cell>
          <cell r="B73" t="str">
            <v>330</v>
          </cell>
          <cell r="C73" t="str">
            <v>cust supp</v>
          </cell>
          <cell r="D73" t="str">
            <v>2 - OT</v>
          </cell>
          <cell r="F73" t="str">
            <v xml:space="preserve">                        Overtime - Support FRS</v>
          </cell>
        </row>
        <row r="74">
          <cell r="A74" t="str">
            <v>01-432000-0340-0200</v>
          </cell>
          <cell r="B74" t="str">
            <v>340</v>
          </cell>
          <cell r="C74" t="str">
            <v>cust supp</v>
          </cell>
          <cell r="D74" t="str">
            <v>2 - OT</v>
          </cell>
          <cell r="F74" t="str">
            <v xml:space="preserve">                        Overtime - Support FAS</v>
          </cell>
        </row>
        <row r="75">
          <cell r="A75" t="str">
            <v>01-432000-0360-0200</v>
          </cell>
          <cell r="B75" t="str">
            <v>360</v>
          </cell>
          <cell r="C75" t="str">
            <v>cust supp</v>
          </cell>
          <cell r="D75" t="str">
            <v>2 - OT</v>
          </cell>
          <cell r="F75" t="str">
            <v xml:space="preserve">                        Overtime - Support Education</v>
          </cell>
        </row>
        <row r="76">
          <cell r="A76" t="str">
            <v>01-432000-0440-0200</v>
          </cell>
          <cell r="B76" t="str">
            <v>440</v>
          </cell>
          <cell r="C76" t="str">
            <v>prod dev</v>
          </cell>
          <cell r="D76" t="str">
            <v>2 - OT</v>
          </cell>
          <cell r="F76" t="str">
            <v xml:space="preserve">                        Overtime - Prod Program - FAS</v>
          </cell>
        </row>
        <row r="77">
          <cell r="A77" t="str">
            <v>01-432000-0470-0200</v>
          </cell>
          <cell r="B77" t="str">
            <v>470</v>
          </cell>
          <cell r="C77" t="str">
            <v>prod dev</v>
          </cell>
          <cell r="D77" t="str">
            <v>2 - OT</v>
          </cell>
          <cell r="F77" t="str">
            <v xml:space="preserve">                        Overtime - Product Doc - FRS</v>
          </cell>
        </row>
        <row r="78">
          <cell r="A78" t="str">
            <v>01-432000-0490-0200</v>
          </cell>
          <cell r="B78" t="str">
            <v>490</v>
          </cell>
          <cell r="C78" t="str">
            <v>prod dev</v>
          </cell>
          <cell r="D78" t="str">
            <v>2 - OT</v>
          </cell>
          <cell r="F78" t="str">
            <v xml:space="preserve">                        Overtime - Prod Development Mgmt</v>
          </cell>
        </row>
        <row r="79">
          <cell r="A79" t="str">
            <v>01-432000-0505-0200</v>
          </cell>
          <cell r="B79" t="str">
            <v>505</v>
          </cell>
          <cell r="C79" t="str">
            <v>prod dev</v>
          </cell>
          <cell r="D79" t="str">
            <v>2 - OT</v>
          </cell>
          <cell r="F79" t="str">
            <v xml:space="preserve">                        Overtime - Strategy &amp; Product Mgmt</v>
          </cell>
        </row>
        <row r="80">
          <cell r="A80" t="str">
            <v>01-432000-0530-0200</v>
          </cell>
          <cell r="B80" t="str">
            <v>530</v>
          </cell>
          <cell r="C80" t="str">
            <v>cust supp</v>
          </cell>
          <cell r="D80" t="str">
            <v>2 - OT</v>
          </cell>
          <cell r="F80" t="str">
            <v xml:space="preserve">                        Overtime - Client Relations</v>
          </cell>
        </row>
        <row r="81">
          <cell r="A81" t="str">
            <v>01-432000-0750-0200</v>
          </cell>
          <cell r="B81" t="str">
            <v>750</v>
          </cell>
          <cell r="C81" t="str">
            <v>tech svc</v>
          </cell>
          <cell r="D81" t="str">
            <v>2 - OT</v>
          </cell>
          <cell r="F81" t="str">
            <v xml:space="preserve">                        Overtime - Information Systems</v>
          </cell>
        </row>
        <row r="82">
          <cell r="A82" t="str">
            <v>01-432000-0755-0200</v>
          </cell>
          <cell r="B82" t="str">
            <v>755</v>
          </cell>
          <cell r="C82" t="str">
            <v>tech svc</v>
          </cell>
          <cell r="D82" t="str">
            <v>2 - OT</v>
          </cell>
          <cell r="F82" t="str">
            <v xml:space="preserve">                        Overtime - Information Tech</v>
          </cell>
        </row>
        <row r="83">
          <cell r="A83" t="str">
            <v>01-434000-0120-0400</v>
          </cell>
          <cell r="B83" t="str">
            <v>120</v>
          </cell>
          <cell r="C83" t="str">
            <v>fin</v>
          </cell>
          <cell r="D83" t="str">
            <v>3 - Relo</v>
          </cell>
          <cell r="F83" t="str">
            <v xml:space="preserve">                        Relocation - Acct &amp; Finance</v>
          </cell>
        </row>
        <row r="84">
          <cell r="A84" t="str">
            <v>01-434000-0125-0400</v>
          </cell>
          <cell r="B84" t="str">
            <v>125</v>
          </cell>
          <cell r="C84" t="str">
            <v>fin</v>
          </cell>
          <cell r="D84" t="str">
            <v>3 - Relo</v>
          </cell>
          <cell r="F84" t="str">
            <v xml:space="preserve">                        Relocation - Executive Admin</v>
          </cell>
        </row>
        <row r="85">
          <cell r="A85" t="str">
            <v>01-434000-0135-0400</v>
          </cell>
          <cell r="B85" t="str">
            <v>135</v>
          </cell>
          <cell r="C85" t="str">
            <v>fin</v>
          </cell>
          <cell r="D85" t="str">
            <v>3 - Relo</v>
          </cell>
          <cell r="F85" t="str">
            <v xml:space="preserve">                        Relocation - HR</v>
          </cell>
        </row>
        <row r="86">
          <cell r="A86" t="str">
            <v>01-434000-0210-0400</v>
          </cell>
          <cell r="B86" t="str">
            <v>210</v>
          </cell>
          <cell r="C86" t="str">
            <v>sales</v>
          </cell>
          <cell r="D86" t="str">
            <v>3 - Relo</v>
          </cell>
          <cell r="F86" t="str">
            <v xml:space="preserve">                        Relocation - Sales &amp; Mktg Mgt</v>
          </cell>
        </row>
        <row r="87">
          <cell r="A87" t="str">
            <v>01-434000-0235-0400</v>
          </cell>
          <cell r="B87" t="str">
            <v>235</v>
          </cell>
          <cell r="C87" t="str">
            <v>sales</v>
          </cell>
          <cell r="D87" t="str">
            <v>3 - Relo</v>
          </cell>
          <cell r="F87" t="str">
            <v xml:space="preserve">                        Relocation - Sales Operations</v>
          </cell>
        </row>
        <row r="88">
          <cell r="A88" t="str">
            <v>01-434000-0245-0400</v>
          </cell>
          <cell r="B88" t="str">
            <v>245</v>
          </cell>
          <cell r="C88" t="str">
            <v>sales</v>
          </cell>
          <cell r="D88" t="str">
            <v>3 - Relo</v>
          </cell>
          <cell r="F88" t="str">
            <v xml:space="preserve">                        Relocation - Sales Catanzarite</v>
          </cell>
        </row>
        <row r="89">
          <cell r="A89" t="str">
            <v>01-434000-0255-0400</v>
          </cell>
          <cell r="B89" t="str">
            <v>255</v>
          </cell>
          <cell r="C89" t="str">
            <v>sales</v>
          </cell>
          <cell r="D89" t="str">
            <v>3 - Relo</v>
          </cell>
          <cell r="F89" t="str">
            <v xml:space="preserve">                        Relocation - Sales Region 2</v>
          </cell>
        </row>
        <row r="90">
          <cell r="A90" t="str">
            <v>01-434000-0275-0400</v>
          </cell>
          <cell r="B90" t="str">
            <v>275</v>
          </cell>
          <cell r="C90" t="str">
            <v>sales</v>
          </cell>
          <cell r="D90" t="str">
            <v>3 - Relo</v>
          </cell>
          <cell r="F90" t="str">
            <v xml:space="preserve">                        Relocation - Sales AFN</v>
          </cell>
        </row>
        <row r="91">
          <cell r="A91" t="str">
            <v>01-434000-0335-0400</v>
          </cell>
          <cell r="B91" t="str">
            <v>335</v>
          </cell>
          <cell r="C91" t="str">
            <v>cust supp</v>
          </cell>
          <cell r="D91" t="str">
            <v>3 - Relo</v>
          </cell>
          <cell r="F91" t="str">
            <v xml:space="preserve">                        Relocation - Support FRS Consultants</v>
          </cell>
        </row>
        <row r="92">
          <cell r="A92" t="str">
            <v>01-434000-0355-0400</v>
          </cell>
          <cell r="B92" t="str">
            <v>355</v>
          </cell>
          <cell r="C92" t="str">
            <v>cust supp</v>
          </cell>
          <cell r="D92" t="str">
            <v>3 - Relo</v>
          </cell>
          <cell r="F92" t="str">
            <v xml:space="preserve">                        Relocation - Service Operations</v>
          </cell>
        </row>
        <row r="93">
          <cell r="A93" t="str">
            <v>01-434000-0490-0400</v>
          </cell>
          <cell r="B93" t="str">
            <v>490</v>
          </cell>
          <cell r="C93" t="str">
            <v>prod dev</v>
          </cell>
          <cell r="D93" t="str">
            <v>3 - Relo</v>
          </cell>
          <cell r="F93" t="str">
            <v xml:space="preserve">                        Relocation - Prod Development Mgmt</v>
          </cell>
        </row>
        <row r="94">
          <cell r="A94" t="str">
            <v>01-434000-0505-0400</v>
          </cell>
          <cell r="B94" t="str">
            <v>505</v>
          </cell>
          <cell r="C94" t="str">
            <v>strategy</v>
          </cell>
          <cell r="D94" t="str">
            <v>3 - Relo</v>
          </cell>
          <cell r="F94" t="str">
            <v xml:space="preserve">                        Relocation - Strategy &amp; Product Mgmt</v>
          </cell>
        </row>
        <row r="95">
          <cell r="A95" t="str">
            <v>01-434000-0530-0400</v>
          </cell>
          <cell r="B95" t="str">
            <v>530</v>
          </cell>
          <cell r="C95" t="str">
            <v>cust supp</v>
          </cell>
          <cell r="D95" t="str">
            <v>3 - Relo</v>
          </cell>
          <cell r="F95" t="str">
            <v xml:space="preserve">                        Relocation - Client Relations</v>
          </cell>
        </row>
        <row r="96">
          <cell r="A96" t="str">
            <v>01-434000-0705-0400</v>
          </cell>
          <cell r="B96" t="str">
            <v>705</v>
          </cell>
          <cell r="C96" t="str">
            <v>tech svc</v>
          </cell>
          <cell r="D96" t="str">
            <v>3 - Relo</v>
          </cell>
          <cell r="F96" t="str">
            <v xml:space="preserve">                        Relocation - T.S. Management</v>
          </cell>
        </row>
        <row r="97">
          <cell r="A97" t="str">
            <v>01-434000-0750-0400</v>
          </cell>
          <cell r="B97" t="str">
            <v>750</v>
          </cell>
          <cell r="C97" t="str">
            <v>tech svc</v>
          </cell>
          <cell r="D97" t="str">
            <v>3 - Relo</v>
          </cell>
          <cell r="F97" t="str">
            <v xml:space="preserve">                        Relocation - Info Systems</v>
          </cell>
        </row>
        <row r="98">
          <cell r="A98" t="str">
            <v>01-434000-0755-0400</v>
          </cell>
          <cell r="B98" t="str">
            <v>755</v>
          </cell>
          <cell r="C98" t="str">
            <v>tech svc</v>
          </cell>
          <cell r="D98" t="str">
            <v>3 - Relo</v>
          </cell>
          <cell r="F98" t="str">
            <v xml:space="preserve">                        Relocation - Info Tech</v>
          </cell>
        </row>
        <row r="99">
          <cell r="A99" t="str">
            <v>01-435000-0110-0500</v>
          </cell>
          <cell r="B99" t="str">
            <v>110</v>
          </cell>
          <cell r="C99" t="str">
            <v>fin</v>
          </cell>
          <cell r="D99" t="str">
            <v>4 - bonus</v>
          </cell>
          <cell r="F99" t="str">
            <v xml:space="preserve">                        Bonus - Administration</v>
          </cell>
        </row>
        <row r="100">
          <cell r="A100" t="str">
            <v>01-435000-0120-0500</v>
          </cell>
          <cell r="B100" t="str">
            <v>120</v>
          </cell>
          <cell r="C100" t="str">
            <v>fin</v>
          </cell>
          <cell r="D100" t="str">
            <v>4 - bonus</v>
          </cell>
          <cell r="F100" t="str">
            <v xml:space="preserve">                        Bonus - Acct &amp; Finance</v>
          </cell>
        </row>
        <row r="101">
          <cell r="A101" t="str">
            <v>01-435000-0135-0500</v>
          </cell>
          <cell r="B101" t="str">
            <v>135</v>
          </cell>
          <cell r="C101" t="str">
            <v>fin</v>
          </cell>
          <cell r="D101" t="str">
            <v>4 - bonus</v>
          </cell>
          <cell r="F101" t="str">
            <v xml:space="preserve">                        Bonus - HR</v>
          </cell>
        </row>
        <row r="102">
          <cell r="A102" t="str">
            <v>01-435000-0215-0500</v>
          </cell>
          <cell r="B102" t="str">
            <v>215</v>
          </cell>
          <cell r="C102" t="str">
            <v>sales</v>
          </cell>
          <cell r="D102" t="str">
            <v>4 - bonus</v>
          </cell>
          <cell r="F102" t="str">
            <v xml:space="preserve">                        Bonus - Qualifiers</v>
          </cell>
        </row>
        <row r="103">
          <cell r="A103" t="str">
            <v>01-435000-0220-0500</v>
          </cell>
          <cell r="B103" t="str">
            <v>220</v>
          </cell>
          <cell r="C103" t="str">
            <v>sales</v>
          </cell>
          <cell r="D103" t="str">
            <v>4 - bonus</v>
          </cell>
          <cell r="F103" t="str">
            <v xml:space="preserve">                        Bonus - Marketing</v>
          </cell>
        </row>
        <row r="104">
          <cell r="A104" t="str">
            <v>01-435000-0235-0500</v>
          </cell>
          <cell r="B104" t="str">
            <v>235</v>
          </cell>
          <cell r="C104" t="str">
            <v>sales</v>
          </cell>
          <cell r="D104" t="str">
            <v>4 - bonus</v>
          </cell>
          <cell r="F104" t="str">
            <v xml:space="preserve">                        Bonus - Sales Operations</v>
          </cell>
        </row>
        <row r="105">
          <cell r="A105" t="str">
            <v>01-435000-0310-0500</v>
          </cell>
          <cell r="B105" t="str">
            <v>310</v>
          </cell>
          <cell r="C105" t="str">
            <v>cust supp</v>
          </cell>
          <cell r="D105" t="str">
            <v>4 - bonus</v>
          </cell>
          <cell r="F105" t="str">
            <v xml:space="preserve">                        Bonus - Support Admin</v>
          </cell>
        </row>
        <row r="106">
          <cell r="A106" t="str">
            <v>01-435000-0340-0500</v>
          </cell>
          <cell r="B106" t="str">
            <v>340</v>
          </cell>
          <cell r="C106" t="str">
            <v>cust supp</v>
          </cell>
          <cell r="D106" t="str">
            <v>4 - bonus</v>
          </cell>
          <cell r="F106" t="str">
            <v xml:space="preserve">                        Bonus - Cust Supp FAS</v>
          </cell>
        </row>
        <row r="107">
          <cell r="A107" t="str">
            <v>01-435000-0345-0500</v>
          </cell>
          <cell r="B107" t="str">
            <v>345</v>
          </cell>
          <cell r="C107" t="str">
            <v>cust supp</v>
          </cell>
          <cell r="D107" t="str">
            <v>4 - bonus</v>
          </cell>
          <cell r="F107" t="str">
            <v xml:space="preserve">                        Bonus - Support FAS Consultants</v>
          </cell>
        </row>
        <row r="108">
          <cell r="A108" t="str">
            <v>01-435000-0440-0500</v>
          </cell>
          <cell r="B108" t="str">
            <v>440</v>
          </cell>
          <cell r="C108" t="str">
            <v>prod dev</v>
          </cell>
          <cell r="D108" t="str">
            <v>4 - bonus</v>
          </cell>
          <cell r="F108" t="str">
            <v xml:space="preserve">                        Bonus - Prod Program - FAS</v>
          </cell>
        </row>
        <row r="109">
          <cell r="A109" t="str">
            <v>01-435000-0705-0500</v>
          </cell>
          <cell r="B109" t="str">
            <v>705</v>
          </cell>
          <cell r="C109" t="str">
            <v>tech svc</v>
          </cell>
          <cell r="D109" t="str">
            <v>4 - bonus</v>
          </cell>
          <cell r="F109" t="str">
            <v xml:space="preserve">                        Bonus - T.S. Mgmt</v>
          </cell>
        </row>
        <row r="110">
          <cell r="A110" t="str">
            <v>01-435000-0720-0500</v>
          </cell>
          <cell r="B110" t="str">
            <v>720</v>
          </cell>
          <cell r="C110" t="str">
            <v>cust supp</v>
          </cell>
          <cell r="D110" t="str">
            <v>4 - bonus</v>
          </cell>
          <cell r="F110" t="str">
            <v xml:space="preserve">                        Bonus - Conversion</v>
          </cell>
        </row>
        <row r="111">
          <cell r="A111" t="str">
            <v>01-435000-0750-0500</v>
          </cell>
          <cell r="B111" t="str">
            <v>750</v>
          </cell>
          <cell r="C111" t="str">
            <v>tech svc</v>
          </cell>
          <cell r="D111" t="str">
            <v>4 - bonus</v>
          </cell>
          <cell r="F111" t="str">
            <v xml:space="preserve">                        Bonus - Information Systems</v>
          </cell>
        </row>
        <row r="112">
          <cell r="A112" t="str">
            <v>01-435000-0755-0500</v>
          </cell>
          <cell r="B112" t="str">
            <v>755</v>
          </cell>
          <cell r="C112" t="str">
            <v>tech svc</v>
          </cell>
          <cell r="D112" t="str">
            <v>4 - bonus</v>
          </cell>
          <cell r="F112" t="str">
            <v xml:space="preserve">                        Bonus - Info Tech</v>
          </cell>
        </row>
        <row r="113">
          <cell r="A113" t="str">
            <v>01-436104-0130-0110</v>
          </cell>
          <cell r="B113" t="str">
            <v>130</v>
          </cell>
          <cell r="C113" t="str">
            <v>fin</v>
          </cell>
          <cell r="D113" t="str">
            <v>5 - bene</v>
          </cell>
          <cell r="F113" t="str">
            <v xml:space="preserve">                        Employers FICA liability</v>
          </cell>
        </row>
        <row r="114">
          <cell r="A114" t="str">
            <v>01-436205-0130-0110</v>
          </cell>
          <cell r="B114" t="str">
            <v>130</v>
          </cell>
          <cell r="C114" t="str">
            <v>fin</v>
          </cell>
          <cell r="D114" t="str">
            <v>5 - bene</v>
          </cell>
          <cell r="F114" t="str">
            <v xml:space="preserve">                        Medicare Taxes Liability</v>
          </cell>
        </row>
        <row r="115">
          <cell r="A115" t="str">
            <v>01-436410-0130-0110</v>
          </cell>
          <cell r="B115" t="str">
            <v>130</v>
          </cell>
          <cell r="C115" t="str">
            <v>fin</v>
          </cell>
          <cell r="D115" t="str">
            <v>5 - bene</v>
          </cell>
          <cell r="F115" t="str">
            <v xml:space="preserve">                              Federal Unemployment</v>
          </cell>
        </row>
        <row r="116">
          <cell r="A116" t="str">
            <v>01-436415-0130-0110</v>
          </cell>
          <cell r="B116" t="str">
            <v>130</v>
          </cell>
          <cell r="C116" t="str">
            <v>fin</v>
          </cell>
          <cell r="D116" t="str">
            <v>5 - bene</v>
          </cell>
          <cell r="F116" t="str">
            <v xml:space="preserve">                              IL Unemployment</v>
          </cell>
        </row>
        <row r="117">
          <cell r="A117" t="str">
            <v>01-436416-0130-0110</v>
          </cell>
          <cell r="B117" t="str">
            <v>130</v>
          </cell>
          <cell r="C117" t="str">
            <v>fin</v>
          </cell>
          <cell r="D117" t="str">
            <v>5 - bene</v>
          </cell>
          <cell r="F117" t="str">
            <v xml:space="preserve">                              FL Unemployment</v>
          </cell>
        </row>
        <row r="118">
          <cell r="A118" t="str">
            <v>01-436419-0130-0110</v>
          </cell>
          <cell r="B118" t="str">
            <v>130</v>
          </cell>
          <cell r="C118" t="str">
            <v>fin</v>
          </cell>
          <cell r="D118" t="str">
            <v>5 - bene</v>
          </cell>
          <cell r="F118" t="str">
            <v xml:space="preserve">                              OR Unemployment</v>
          </cell>
        </row>
        <row r="119">
          <cell r="A119" t="str">
            <v>01-436420-0130-0110</v>
          </cell>
          <cell r="B119" t="str">
            <v>130</v>
          </cell>
          <cell r="C119" t="str">
            <v>fin</v>
          </cell>
          <cell r="D119" t="str">
            <v>5 - bene</v>
          </cell>
          <cell r="F119" t="str">
            <v xml:space="preserve">                              NY Unemployment</v>
          </cell>
        </row>
        <row r="120">
          <cell r="A120" t="str">
            <v>01-436421-0130-0110</v>
          </cell>
          <cell r="B120" t="str">
            <v>130</v>
          </cell>
          <cell r="C120" t="str">
            <v>fin</v>
          </cell>
          <cell r="D120" t="str">
            <v>5 - bene</v>
          </cell>
          <cell r="F120" t="str">
            <v xml:space="preserve">                              VA Unemployment</v>
          </cell>
        </row>
        <row r="121">
          <cell r="A121" t="str">
            <v>01-436422-0130-0110</v>
          </cell>
          <cell r="B121" t="str">
            <v>130</v>
          </cell>
          <cell r="C121" t="str">
            <v>fin</v>
          </cell>
          <cell r="D121" t="str">
            <v>5 - bene</v>
          </cell>
          <cell r="F121" t="str">
            <v xml:space="preserve">                              TX Unemployment</v>
          </cell>
        </row>
        <row r="122">
          <cell r="A122" t="str">
            <v>01-436423-0130-0110</v>
          </cell>
          <cell r="B122" t="str">
            <v>130</v>
          </cell>
          <cell r="C122" t="str">
            <v>fin</v>
          </cell>
          <cell r="D122" t="str">
            <v>5 - bene</v>
          </cell>
          <cell r="F122" t="str">
            <v xml:space="preserve">                              AL Unemployment</v>
          </cell>
        </row>
        <row r="123">
          <cell r="A123" t="str">
            <v>01-436424-0130-0110</v>
          </cell>
          <cell r="B123" t="str">
            <v>130</v>
          </cell>
          <cell r="C123" t="str">
            <v>fin</v>
          </cell>
          <cell r="D123" t="str">
            <v>5 - bene</v>
          </cell>
          <cell r="F123" t="str">
            <v xml:space="preserve">                              AL-Birmingham Occupational Tax</v>
          </cell>
        </row>
        <row r="124">
          <cell r="A124" t="str">
            <v>01-436425-0130-0110</v>
          </cell>
          <cell r="B124" t="str">
            <v>130</v>
          </cell>
          <cell r="C124" t="str">
            <v>fin</v>
          </cell>
          <cell r="D124" t="str">
            <v>5 - bene</v>
          </cell>
          <cell r="F124" t="str">
            <v xml:space="preserve">                              SC Unemployment</v>
          </cell>
        </row>
        <row r="125">
          <cell r="A125" t="str">
            <v>01-436426-0130-0110</v>
          </cell>
          <cell r="B125" t="str">
            <v>130</v>
          </cell>
          <cell r="C125" t="str">
            <v>fin</v>
          </cell>
          <cell r="D125" t="str">
            <v>5 - bene</v>
          </cell>
          <cell r="F125" t="str">
            <v xml:space="preserve">                              OR Tri-Met Transit Tax</v>
          </cell>
        </row>
        <row r="126">
          <cell r="A126" t="str">
            <v>01-436427-0130-0110</v>
          </cell>
          <cell r="B126" t="str">
            <v>130</v>
          </cell>
          <cell r="C126" t="str">
            <v>fin</v>
          </cell>
          <cell r="D126" t="str">
            <v>5 - bene</v>
          </cell>
          <cell r="F126" t="str">
            <v xml:space="preserve">                              AK Employer Unemployment</v>
          </cell>
        </row>
        <row r="127">
          <cell r="A127" t="str">
            <v>01-436428-0130-0110</v>
          </cell>
          <cell r="B127" t="str">
            <v>130</v>
          </cell>
          <cell r="C127" t="str">
            <v>fin</v>
          </cell>
          <cell r="D127" t="str">
            <v>5 - bene</v>
          </cell>
          <cell r="F127" t="str">
            <v xml:space="preserve">                              TN Unemployment</v>
          </cell>
        </row>
        <row r="128">
          <cell r="A128" t="str">
            <v>01-436429-0130-0110</v>
          </cell>
          <cell r="B128" t="str">
            <v>130</v>
          </cell>
          <cell r="C128" t="str">
            <v>fin</v>
          </cell>
          <cell r="D128" t="str">
            <v>5 - bene</v>
          </cell>
          <cell r="F128" t="str">
            <v xml:space="preserve">                              UT Unemployment</v>
          </cell>
        </row>
        <row r="129">
          <cell r="A129" t="str">
            <v>01-436431-0130-0110</v>
          </cell>
          <cell r="B129" t="str">
            <v>130</v>
          </cell>
          <cell r="C129" t="str">
            <v>fin</v>
          </cell>
          <cell r="D129" t="str">
            <v>5 - bene</v>
          </cell>
          <cell r="F129" t="str">
            <v xml:space="preserve">                              AZ Unemployment</v>
          </cell>
        </row>
        <row r="130">
          <cell r="A130" t="str">
            <v>01-436432-0130-0110</v>
          </cell>
          <cell r="B130" t="str">
            <v>130</v>
          </cell>
          <cell r="C130" t="str">
            <v>fin</v>
          </cell>
          <cell r="D130" t="str">
            <v>5 - bene</v>
          </cell>
          <cell r="F130" t="str">
            <v xml:space="preserve">                              DC Unemployment</v>
          </cell>
        </row>
        <row r="131">
          <cell r="A131" t="str">
            <v>01-436433-0130-0110</v>
          </cell>
          <cell r="B131" t="str">
            <v>130</v>
          </cell>
          <cell r="C131" t="str">
            <v>fin</v>
          </cell>
          <cell r="D131" t="str">
            <v>5 - bene</v>
          </cell>
          <cell r="F131" t="str">
            <v xml:space="preserve">                              CT Unemployment</v>
          </cell>
        </row>
        <row r="132">
          <cell r="A132" t="str">
            <v>01-436434-0130-0110</v>
          </cell>
          <cell r="B132" t="str">
            <v>130</v>
          </cell>
          <cell r="C132" t="str">
            <v>fin</v>
          </cell>
          <cell r="D132" t="str">
            <v>5 - bene</v>
          </cell>
          <cell r="F132" t="str">
            <v xml:space="preserve">                              NC Unemployment</v>
          </cell>
        </row>
        <row r="133">
          <cell r="A133" t="str">
            <v>01-436435-0130-0110</v>
          </cell>
          <cell r="B133" t="str">
            <v>130</v>
          </cell>
          <cell r="C133" t="str">
            <v>fin</v>
          </cell>
          <cell r="D133" t="str">
            <v>5 - bene</v>
          </cell>
          <cell r="F133" t="str">
            <v xml:space="preserve">                              CA Unemployment</v>
          </cell>
        </row>
        <row r="134">
          <cell r="A134" t="str">
            <v>01-436440-0130-0110</v>
          </cell>
          <cell r="B134" t="str">
            <v>130</v>
          </cell>
          <cell r="C134" t="str">
            <v>fin</v>
          </cell>
          <cell r="D134" t="str">
            <v>5 - bene</v>
          </cell>
          <cell r="F134" t="str">
            <v xml:space="preserve">                              IN Unemployment</v>
          </cell>
        </row>
        <row r="135">
          <cell r="A135" t="str">
            <v>01-436441-0130-0110</v>
          </cell>
          <cell r="B135" t="str">
            <v>130</v>
          </cell>
          <cell r="C135" t="str">
            <v>fin</v>
          </cell>
          <cell r="D135" t="str">
            <v>5 - bene</v>
          </cell>
          <cell r="F135" t="str">
            <v xml:space="preserve">                              NJ Unemployment</v>
          </cell>
        </row>
        <row r="136">
          <cell r="A136" t="str">
            <v>01-436442-0130-0110</v>
          </cell>
          <cell r="B136" t="str">
            <v>130</v>
          </cell>
          <cell r="C136" t="str">
            <v>fin</v>
          </cell>
          <cell r="D136" t="str">
            <v>5 - bene</v>
          </cell>
          <cell r="F136" t="str">
            <v xml:space="preserve">                              NJ SDI</v>
          </cell>
        </row>
        <row r="137">
          <cell r="A137" t="str">
            <v>01-436455-0130-0110</v>
          </cell>
          <cell r="B137" t="str">
            <v>130</v>
          </cell>
          <cell r="C137" t="str">
            <v>fin</v>
          </cell>
          <cell r="D137" t="str">
            <v>5 - bene</v>
          </cell>
          <cell r="F137" t="str">
            <v xml:space="preserve">                              PA Unemployment</v>
          </cell>
        </row>
        <row r="138">
          <cell r="A138" t="str">
            <v>01-436495-0130-0110</v>
          </cell>
          <cell r="B138" t="str">
            <v>130</v>
          </cell>
          <cell r="C138" t="str">
            <v>fin</v>
          </cell>
          <cell r="D138" t="str">
            <v>5 - bene</v>
          </cell>
          <cell r="F138" t="str">
            <v xml:space="preserve">                        401(k) Discretionary Match</v>
          </cell>
        </row>
        <row r="139">
          <cell r="A139" t="str">
            <v>01-436500-0130-0110</v>
          </cell>
          <cell r="B139" t="str">
            <v>130</v>
          </cell>
          <cell r="C139" t="str">
            <v>fin</v>
          </cell>
          <cell r="D139" t="str">
            <v>5 - bene</v>
          </cell>
          <cell r="F139" t="str">
            <v xml:space="preserve">                        401(k) Employer Contribution</v>
          </cell>
        </row>
        <row r="140">
          <cell r="A140" t="str">
            <v>01-436600-0130-0110</v>
          </cell>
          <cell r="B140" t="str">
            <v>130</v>
          </cell>
          <cell r="C140" t="str">
            <v>fin</v>
          </cell>
          <cell r="D140" t="str">
            <v>5 - bene</v>
          </cell>
          <cell r="F140" t="str">
            <v xml:space="preserve">                        401(k) Administration</v>
          </cell>
        </row>
        <row r="141">
          <cell r="A141" t="str">
            <v>01-436700-0130-0110</v>
          </cell>
          <cell r="B141" t="str">
            <v>130</v>
          </cell>
          <cell r="C141" t="str">
            <v>fin</v>
          </cell>
          <cell r="D141" t="str">
            <v>5 - bene</v>
          </cell>
          <cell r="F141" t="str">
            <v xml:space="preserve">                              Employee Benefits/Health</v>
          </cell>
        </row>
        <row r="142">
          <cell r="A142" t="str">
            <v>01-436710-0130-0110</v>
          </cell>
          <cell r="B142" t="str">
            <v>130</v>
          </cell>
          <cell r="C142" t="str">
            <v>fin</v>
          </cell>
          <cell r="D142" t="str">
            <v>5 - bene</v>
          </cell>
          <cell r="F142" t="str">
            <v xml:space="preserve">                              Health Benefits-Contributory</v>
          </cell>
        </row>
        <row r="143">
          <cell r="A143" t="str">
            <v>01-436720-0130-0110</v>
          </cell>
          <cell r="B143" t="str">
            <v>130</v>
          </cell>
          <cell r="C143" t="str">
            <v>fin</v>
          </cell>
          <cell r="D143" t="str">
            <v>5 - bene</v>
          </cell>
          <cell r="F143" t="str">
            <v xml:space="preserve">                              Health Benefits -Termed Empl's</v>
          </cell>
        </row>
        <row r="144">
          <cell r="A144" t="str">
            <v>01-436730-0130-0110</v>
          </cell>
          <cell r="B144" t="str">
            <v>130</v>
          </cell>
          <cell r="C144" t="str">
            <v>fin</v>
          </cell>
          <cell r="D144" t="str">
            <v>5 - bene</v>
          </cell>
          <cell r="F144" t="str">
            <v xml:space="preserve">                              Employee Benefits-Disab/Life</v>
          </cell>
        </row>
        <row r="145">
          <cell r="A145" t="str">
            <v>01-436740-0130-0110</v>
          </cell>
          <cell r="B145" t="str">
            <v>130</v>
          </cell>
          <cell r="C145" t="str">
            <v>fin</v>
          </cell>
          <cell r="D145" t="str">
            <v>5 - bene</v>
          </cell>
          <cell r="F145" t="str">
            <v xml:space="preserve">                              Employee Wellness Programs</v>
          </cell>
        </row>
        <row r="146">
          <cell r="A146" t="str">
            <v>01-436741-0140-0100</v>
          </cell>
          <cell r="B146" t="str">
            <v>140</v>
          </cell>
          <cell r="C146" t="str">
            <v>fin</v>
          </cell>
          <cell r="D146" t="str">
            <v>5 - bene</v>
          </cell>
          <cell r="F146" t="str">
            <v xml:space="preserve">                              Supplies for Wellness Center</v>
          </cell>
        </row>
        <row r="147">
          <cell r="A147" t="str">
            <v>01-436750-0130-0110</v>
          </cell>
          <cell r="B147" t="str">
            <v>130</v>
          </cell>
          <cell r="C147" t="str">
            <v>fin</v>
          </cell>
          <cell r="D147" t="str">
            <v>5 - bene</v>
          </cell>
          <cell r="F147" t="str">
            <v xml:space="preserve">                              FSP Administration</v>
          </cell>
        </row>
        <row r="148">
          <cell r="A148" t="str">
            <v>01-436811-0130-0110</v>
          </cell>
          <cell r="B148" t="str">
            <v>130</v>
          </cell>
          <cell r="C148" t="str">
            <v>fin</v>
          </cell>
          <cell r="D148" t="str">
            <v>5 - bene</v>
          </cell>
          <cell r="F148" t="str">
            <v xml:space="preserve">                              Insurance - Worker's Comp</v>
          </cell>
        </row>
        <row r="149">
          <cell r="A149" t="str">
            <v>01-436911-0105-0100</v>
          </cell>
          <cell r="B149" t="str">
            <v>105</v>
          </cell>
          <cell r="C149" t="str">
            <v>fin</v>
          </cell>
          <cell r="D149" t="str">
            <v>5 - bene</v>
          </cell>
          <cell r="E149" t="str">
            <v>bene alloc</v>
          </cell>
          <cell r="F149" t="str">
            <v xml:space="preserve">                              Benefit Alloc - Customer Service</v>
          </cell>
        </row>
        <row r="150">
          <cell r="A150" t="str">
            <v>01-436912-0110-0100</v>
          </cell>
          <cell r="B150" t="str">
            <v>110</v>
          </cell>
          <cell r="C150" t="str">
            <v>fin</v>
          </cell>
          <cell r="D150" t="str">
            <v>5 - bene</v>
          </cell>
          <cell r="E150" t="str">
            <v>bene alloc</v>
          </cell>
          <cell r="F150" t="str">
            <v xml:space="preserve">                              Benefit Alloc - Admin</v>
          </cell>
        </row>
        <row r="151">
          <cell r="A151" t="str">
            <v>01-436913-0120-0100</v>
          </cell>
          <cell r="B151" t="str">
            <v>120</v>
          </cell>
          <cell r="C151" t="str">
            <v>fin</v>
          </cell>
          <cell r="D151" t="str">
            <v>5 - bene</v>
          </cell>
          <cell r="E151" t="str">
            <v>bene alloc</v>
          </cell>
          <cell r="F151" t="str">
            <v xml:space="preserve">                              Benefit Alloc -  Act &amp; Fin</v>
          </cell>
        </row>
        <row r="152">
          <cell r="A152" t="str">
            <v>01-436916-0135-0100</v>
          </cell>
          <cell r="B152" t="str">
            <v>135</v>
          </cell>
          <cell r="C152" t="str">
            <v>fin</v>
          </cell>
          <cell r="D152" t="str">
            <v>5 - bene</v>
          </cell>
          <cell r="E152" t="str">
            <v>bene alloc</v>
          </cell>
          <cell r="F152" t="str">
            <v xml:space="preserve">                              Benefit Alloc - HR</v>
          </cell>
        </row>
        <row r="153">
          <cell r="A153" t="str">
            <v>01-436919-0275-0200</v>
          </cell>
          <cell r="B153" t="str">
            <v>275</v>
          </cell>
          <cell r="C153" t="str">
            <v>sales</v>
          </cell>
          <cell r="D153" t="str">
            <v>5 - bene</v>
          </cell>
          <cell r="E153" t="str">
            <v>bene alloc</v>
          </cell>
          <cell r="F153" t="str">
            <v xml:space="preserve">                              Benefit Alloc - Sales AFN</v>
          </cell>
        </row>
        <row r="154">
          <cell r="A154" t="str">
            <v>01-436920-0210-0200</v>
          </cell>
          <cell r="B154" t="str">
            <v>210</v>
          </cell>
          <cell r="C154" t="str">
            <v>sales</v>
          </cell>
          <cell r="D154" t="str">
            <v>5 - bene</v>
          </cell>
          <cell r="E154" t="str">
            <v>bene alloc</v>
          </cell>
          <cell r="F154" t="str">
            <v xml:space="preserve">                              Benefit Alloc - Sls &amp; Mktg Mgt</v>
          </cell>
        </row>
        <row r="155">
          <cell r="A155" t="str">
            <v>01-436921-0220-0230</v>
          </cell>
          <cell r="B155" t="str">
            <v>220</v>
          </cell>
          <cell r="C155" t="str">
            <v>sales</v>
          </cell>
          <cell r="D155" t="str">
            <v>5 - bene</v>
          </cell>
          <cell r="E155" t="str">
            <v>bene alloc</v>
          </cell>
          <cell r="F155" t="str">
            <v xml:space="preserve">                              Benefit Alloc - Marketing</v>
          </cell>
        </row>
        <row r="156">
          <cell r="A156" t="str">
            <v>01-436922-0225-0200</v>
          </cell>
          <cell r="B156" t="str">
            <v>225</v>
          </cell>
          <cell r="C156" t="str">
            <v>sales</v>
          </cell>
          <cell r="D156" t="str">
            <v>5 - bene</v>
          </cell>
          <cell r="E156" t="str">
            <v>bene alloc</v>
          </cell>
          <cell r="F156" t="str">
            <v xml:space="preserve">                              Benefit Alloc - Inside Sales - Comeau</v>
          </cell>
        </row>
        <row r="157">
          <cell r="A157" t="str">
            <v>01-436923-0235-0200</v>
          </cell>
          <cell r="B157" t="str">
            <v>235</v>
          </cell>
          <cell r="C157" t="str">
            <v>sales</v>
          </cell>
          <cell r="D157" t="str">
            <v>5 - bene</v>
          </cell>
          <cell r="E157" t="str">
            <v>bene alloc</v>
          </cell>
          <cell r="F157" t="str">
            <v xml:space="preserve">                              Benefit Alloc - Sales Operations</v>
          </cell>
        </row>
        <row r="158">
          <cell r="A158" t="str">
            <v>01-436924-0245-0200</v>
          </cell>
          <cell r="B158" t="str">
            <v>245</v>
          </cell>
          <cell r="C158" t="str">
            <v>sales</v>
          </cell>
          <cell r="D158" t="str">
            <v>5 - bene</v>
          </cell>
          <cell r="E158" t="str">
            <v>bene alloc</v>
          </cell>
          <cell r="F158" t="str">
            <v xml:space="preserve">                              Benefit Alloc - Sales Reg 1- Catanzarite</v>
          </cell>
        </row>
        <row r="159">
          <cell r="A159" t="str">
            <v>01-436925-0255-0200</v>
          </cell>
          <cell r="B159" t="str">
            <v>255</v>
          </cell>
          <cell r="C159" t="str">
            <v>sales</v>
          </cell>
          <cell r="D159" t="str">
            <v>5 - bene</v>
          </cell>
          <cell r="E159" t="str">
            <v>bene alloc</v>
          </cell>
          <cell r="F159" t="str">
            <v xml:space="preserve">                              Benefit Alloc - Sales Region 2</v>
          </cell>
        </row>
        <row r="160">
          <cell r="A160" t="str">
            <v>01-436926-0415-0400</v>
          </cell>
          <cell r="B160" t="str">
            <v>415</v>
          </cell>
          <cell r="C160" t="str">
            <v>prod dev</v>
          </cell>
          <cell r="D160" t="str">
            <v>5 - bene</v>
          </cell>
          <cell r="E160" t="str">
            <v>bene alloc</v>
          </cell>
          <cell r="F160" t="str">
            <v xml:space="preserve">                              Benefit Alloc - Prod Design - SAS</v>
          </cell>
        </row>
        <row r="161">
          <cell r="A161" t="str">
            <v>01-436927-0305-0300</v>
          </cell>
          <cell r="B161" t="str">
            <v>305</v>
          </cell>
          <cell r="C161" t="str">
            <v>cust supp</v>
          </cell>
          <cell r="D161" t="str">
            <v>5 - bene</v>
          </cell>
          <cell r="E161" t="str">
            <v>bene alloc</v>
          </cell>
          <cell r="F161" t="str">
            <v xml:space="preserve">                              Benefit Alloc - Cust Supp Mgmt</v>
          </cell>
        </row>
        <row r="162">
          <cell r="A162" t="str">
            <v>01-436930-0310-0300</v>
          </cell>
          <cell r="B162" t="str">
            <v>310</v>
          </cell>
          <cell r="C162" t="str">
            <v>cust supp</v>
          </cell>
          <cell r="D162" t="str">
            <v>5 - bene</v>
          </cell>
          <cell r="E162" t="str">
            <v>bene alloc</v>
          </cell>
          <cell r="F162" t="str">
            <v xml:space="preserve">                              Benefit Alloc - Cust Supp Admin</v>
          </cell>
        </row>
        <row r="163">
          <cell r="A163" t="str">
            <v>01-436931-0315-0300</v>
          </cell>
          <cell r="B163" t="str">
            <v>315</v>
          </cell>
          <cell r="C163" t="str">
            <v>prod dev</v>
          </cell>
          <cell r="D163" t="str">
            <v>5 - bene</v>
          </cell>
          <cell r="E163" t="str">
            <v>bene alloc</v>
          </cell>
          <cell r="F163" t="str">
            <v xml:space="preserve">                              Benefit Alloc - Multimedia Support</v>
          </cell>
        </row>
        <row r="164">
          <cell r="A164" t="str">
            <v>01-436932-0320-0300</v>
          </cell>
          <cell r="B164" t="str">
            <v>320</v>
          </cell>
          <cell r="C164" t="str">
            <v>cust supp</v>
          </cell>
          <cell r="D164" t="str">
            <v>5 - bene</v>
          </cell>
          <cell r="E164" t="str">
            <v>bene alloc</v>
          </cell>
          <cell r="F164" t="str">
            <v xml:space="preserve">                              Benefit Alloc - Support  SAS</v>
          </cell>
        </row>
        <row r="165">
          <cell r="A165" t="str">
            <v>01-436933-0325-0300</v>
          </cell>
          <cell r="B165" t="str">
            <v>325</v>
          </cell>
          <cell r="C165" t="str">
            <v>cust supp</v>
          </cell>
          <cell r="D165" t="str">
            <v>5 - bene</v>
          </cell>
          <cell r="E165" t="str">
            <v>bene alloc</v>
          </cell>
          <cell r="F165" t="str">
            <v xml:space="preserve">                              Benefit Alloc - Tech Support</v>
          </cell>
        </row>
        <row r="166">
          <cell r="A166" t="str">
            <v>01-436934-0330-0300</v>
          </cell>
          <cell r="B166" t="str">
            <v>330</v>
          </cell>
          <cell r="C166" t="str">
            <v>cust supp</v>
          </cell>
          <cell r="D166" t="str">
            <v>5 - bene</v>
          </cell>
          <cell r="E166" t="str">
            <v>bene alloc</v>
          </cell>
          <cell r="F166" t="str">
            <v xml:space="preserve">                              Benefit Alloc - Cust Supp FRS</v>
          </cell>
        </row>
        <row r="167">
          <cell r="A167" t="str">
            <v>01-436935-0340-0300</v>
          </cell>
          <cell r="B167" t="str">
            <v>340</v>
          </cell>
          <cell r="C167" t="str">
            <v>cust supp</v>
          </cell>
          <cell r="D167" t="str">
            <v>5 - bene</v>
          </cell>
          <cell r="E167" t="str">
            <v>bene alloc</v>
          </cell>
          <cell r="F167" t="str">
            <v xml:space="preserve">                              Benefit Alloc - Cust Sup FAS</v>
          </cell>
        </row>
        <row r="168">
          <cell r="A168" t="str">
            <v>01-436936-0360-0300</v>
          </cell>
          <cell r="B168" t="str">
            <v>360</v>
          </cell>
          <cell r="C168" t="str">
            <v>cust supp</v>
          </cell>
          <cell r="D168" t="str">
            <v>5 - bene</v>
          </cell>
          <cell r="E168" t="str">
            <v>bene alloc</v>
          </cell>
          <cell r="F168" t="str">
            <v xml:space="preserve">                              Benefit Alloc - Support Education</v>
          </cell>
        </row>
        <row r="169">
          <cell r="A169" t="str">
            <v>01-436937-0435-0400</v>
          </cell>
          <cell r="B169" t="str">
            <v>435</v>
          </cell>
          <cell r="C169" t="str">
            <v>prod dev</v>
          </cell>
          <cell r="D169" t="str">
            <v>5 - bene</v>
          </cell>
          <cell r="E169" t="str">
            <v>bene alloc</v>
          </cell>
          <cell r="F169" t="str">
            <v xml:space="preserve">                              Benefit Alloc - Prod Program - SAS</v>
          </cell>
        </row>
        <row r="170">
          <cell r="A170" t="str">
            <v>01-436938-0405-0400</v>
          </cell>
          <cell r="B170" t="str">
            <v>405</v>
          </cell>
          <cell r="C170" t="str">
            <v>prod dev</v>
          </cell>
          <cell r="D170" t="str">
            <v>5 - bene</v>
          </cell>
          <cell r="E170" t="str">
            <v>bene alloc</v>
          </cell>
          <cell r="F170" t="str">
            <v xml:space="preserve">                              Benefit Alloc - Internet Technology</v>
          </cell>
        </row>
        <row r="171">
          <cell r="A171" t="str">
            <v>01-436939-0410-0400</v>
          </cell>
          <cell r="B171" t="str">
            <v>410</v>
          </cell>
          <cell r="C171" t="str">
            <v>prod dev</v>
          </cell>
          <cell r="D171" t="str">
            <v>5 - bene</v>
          </cell>
          <cell r="E171" t="str">
            <v>bene alloc</v>
          </cell>
          <cell r="F171" t="str">
            <v xml:space="preserve">                              Benefit Alloc - Prod Design - FRS</v>
          </cell>
        </row>
        <row r="172">
          <cell r="A172" t="str">
            <v>01-436940-0705-0400</v>
          </cell>
          <cell r="B172" t="str">
            <v>705</v>
          </cell>
          <cell r="C172" t="str">
            <v>tech svc</v>
          </cell>
          <cell r="D172" t="str">
            <v>5 - bene</v>
          </cell>
          <cell r="E172" t="str">
            <v>bene alloc</v>
          </cell>
          <cell r="F172" t="str">
            <v xml:space="preserve">                              Benefit Alloc - T.S. Mgmt</v>
          </cell>
        </row>
        <row r="173">
          <cell r="A173" t="str">
            <v>01-436941-0420-0400</v>
          </cell>
          <cell r="B173" t="str">
            <v>420</v>
          </cell>
          <cell r="C173" t="str">
            <v>prod dev</v>
          </cell>
          <cell r="D173" t="str">
            <v>5 - bene</v>
          </cell>
          <cell r="E173" t="str">
            <v>bene alloc</v>
          </cell>
          <cell r="F173" t="str">
            <v xml:space="preserve">                              Benefit Alloc - Product Design - FAS</v>
          </cell>
        </row>
        <row r="174">
          <cell r="A174" t="str">
            <v>01-436942-0430-0400</v>
          </cell>
          <cell r="B174" t="str">
            <v>430</v>
          </cell>
          <cell r="C174" t="str">
            <v>prod dev</v>
          </cell>
          <cell r="D174" t="str">
            <v>5 - bene</v>
          </cell>
          <cell r="E174" t="str">
            <v>bene alloc</v>
          </cell>
          <cell r="F174" t="str">
            <v xml:space="preserve">                              Benefit Alloc - Prod Program - FRS</v>
          </cell>
        </row>
        <row r="175">
          <cell r="A175" t="str">
            <v>01-436943-0440-0400</v>
          </cell>
          <cell r="B175" t="str">
            <v>440</v>
          </cell>
          <cell r="C175" t="str">
            <v>prod dev</v>
          </cell>
          <cell r="D175" t="str">
            <v>5 - bene</v>
          </cell>
          <cell r="E175" t="str">
            <v>bene alloc</v>
          </cell>
          <cell r="F175" t="str">
            <v xml:space="preserve">                              Benefit Alloc - Prod. Programming - FAS</v>
          </cell>
        </row>
        <row r="176">
          <cell r="A176" t="str">
            <v>01-436944-0750-0400</v>
          </cell>
          <cell r="B176" t="str">
            <v>750</v>
          </cell>
          <cell r="C176" t="str">
            <v>tech svc</v>
          </cell>
          <cell r="D176" t="str">
            <v>5 - bene</v>
          </cell>
          <cell r="E176" t="str">
            <v>bene alloc</v>
          </cell>
          <cell r="F176" t="str">
            <v xml:space="preserve">                              Benefit Alloc - Info Systems</v>
          </cell>
        </row>
        <row r="177">
          <cell r="A177" t="str">
            <v>01-436945-0755-0400</v>
          </cell>
          <cell r="B177" t="str">
            <v>755</v>
          </cell>
          <cell r="C177" t="str">
            <v>tech svc</v>
          </cell>
          <cell r="D177" t="str">
            <v>5 - bene</v>
          </cell>
          <cell r="E177" t="str">
            <v>bene alloc</v>
          </cell>
          <cell r="F177" t="str">
            <v xml:space="preserve">                              Benefit Alloc - Info Tech</v>
          </cell>
        </row>
        <row r="178">
          <cell r="A178" t="str">
            <v>01-436946-0460-0400</v>
          </cell>
          <cell r="B178" t="str">
            <v>460</v>
          </cell>
          <cell r="C178" t="str">
            <v>prod dev</v>
          </cell>
          <cell r="D178" t="str">
            <v>5 - bene</v>
          </cell>
          <cell r="E178" t="str">
            <v>bene alloc</v>
          </cell>
          <cell r="F178" t="str">
            <v xml:space="preserve">                              Benefit Alloc - Quality Assurance - FAS</v>
          </cell>
        </row>
        <row r="179">
          <cell r="A179" t="str">
            <v>01-436947-0470-0400</v>
          </cell>
          <cell r="B179" t="str">
            <v>470</v>
          </cell>
          <cell r="C179" t="str">
            <v>prod dev</v>
          </cell>
          <cell r="D179" t="str">
            <v>5 - bene</v>
          </cell>
          <cell r="E179" t="str">
            <v>bene alloc</v>
          </cell>
          <cell r="F179" t="str">
            <v xml:space="preserve">                              Benefit Alloc - Product Doc - FRS</v>
          </cell>
        </row>
        <row r="180">
          <cell r="A180" t="str">
            <v>01-436948-0480-0400</v>
          </cell>
          <cell r="B180" t="str">
            <v>480</v>
          </cell>
          <cell r="C180" t="str">
            <v>prod dev</v>
          </cell>
          <cell r="D180" t="str">
            <v>5 - bene</v>
          </cell>
          <cell r="E180" t="str">
            <v>bene alloc</v>
          </cell>
          <cell r="F180" t="str">
            <v xml:space="preserve">                              Benefit Alloc - Prod. Documentation - FAS</v>
          </cell>
        </row>
        <row r="181">
          <cell r="A181" t="str">
            <v>01-436949-0490-0400</v>
          </cell>
          <cell r="B181" t="str">
            <v>490</v>
          </cell>
          <cell r="C181" t="str">
            <v>prod dev</v>
          </cell>
          <cell r="D181" t="str">
            <v>5 - bene</v>
          </cell>
          <cell r="E181" t="str">
            <v>bene alloc</v>
          </cell>
          <cell r="F181" t="str">
            <v xml:space="preserve">                              Benefit Alloc - Prod. Dev. Mgmt.</v>
          </cell>
        </row>
        <row r="182">
          <cell r="A182" t="str">
            <v>01-436950-0495-0400</v>
          </cell>
          <cell r="B182" t="str">
            <v>495</v>
          </cell>
          <cell r="C182" t="str">
            <v>prod dev</v>
          </cell>
          <cell r="D182" t="str">
            <v>5 - bene</v>
          </cell>
          <cell r="E182" t="str">
            <v>bene alloc</v>
          </cell>
          <cell r="F182" t="str">
            <v xml:space="preserve">                              Benefit Alloc - Prod. Division Mgmt. - FAS</v>
          </cell>
        </row>
        <row r="183">
          <cell r="A183" t="str">
            <v>01-436951-0498-0400</v>
          </cell>
          <cell r="B183" t="str">
            <v>498</v>
          </cell>
          <cell r="C183" t="str">
            <v>prod dev</v>
          </cell>
          <cell r="D183" t="str">
            <v>5 - bene</v>
          </cell>
          <cell r="E183" t="str">
            <v>bene alloc</v>
          </cell>
          <cell r="F183" t="str">
            <v xml:space="preserve">                              Benefit Alloc - Prod Div Mgmt - FRS</v>
          </cell>
        </row>
        <row r="184">
          <cell r="A184" t="str">
            <v>01-436952-0496-0400</v>
          </cell>
          <cell r="B184" t="str">
            <v>496</v>
          </cell>
          <cell r="C184" t="str">
            <v>prod dev</v>
          </cell>
          <cell r="D184" t="str">
            <v>5 - bene</v>
          </cell>
          <cell r="E184" t="str">
            <v>bene alloc</v>
          </cell>
          <cell r="F184" t="str">
            <v xml:space="preserve">                              Benefit Alloc - Prod. Division - CT/R</v>
          </cell>
        </row>
        <row r="185">
          <cell r="A185" t="str">
            <v>01-436953-0497-0400</v>
          </cell>
          <cell r="B185" t="str">
            <v>497</v>
          </cell>
          <cell r="C185" t="str">
            <v>prod dev</v>
          </cell>
          <cell r="D185" t="str">
            <v>5 - bene</v>
          </cell>
          <cell r="E185" t="str">
            <v>bene alloc</v>
          </cell>
          <cell r="F185" t="str">
            <v xml:space="preserve">                              Benefit Alloc - Prod. Division - Prod Dir</v>
          </cell>
        </row>
        <row r="186">
          <cell r="A186" t="str">
            <v>01-436954-0499-0400</v>
          </cell>
          <cell r="B186" t="str">
            <v>499</v>
          </cell>
          <cell r="C186" t="str">
            <v>prod dev</v>
          </cell>
          <cell r="D186" t="str">
            <v>5 - bene</v>
          </cell>
          <cell r="E186" t="str">
            <v>bene alloc</v>
          </cell>
          <cell r="F186" t="str">
            <v xml:space="preserve">                              Benefit Alloc - Prod Div Mgmt - SAS</v>
          </cell>
        </row>
        <row r="187">
          <cell r="A187" t="str">
            <v>01-436955-0450-0400</v>
          </cell>
          <cell r="B187" t="str">
            <v>450</v>
          </cell>
          <cell r="C187" t="str">
            <v>prod dev</v>
          </cell>
          <cell r="D187" t="str">
            <v>5 - bene</v>
          </cell>
          <cell r="E187" t="str">
            <v>bene alloc</v>
          </cell>
          <cell r="F187" t="str">
            <v xml:space="preserve">                              Benefit Alloc - QA - FRS</v>
          </cell>
        </row>
        <row r="188">
          <cell r="A188" t="str">
            <v>01-436956-0455-0400</v>
          </cell>
          <cell r="B188" t="str">
            <v>455</v>
          </cell>
          <cell r="C188" t="str">
            <v>prod dev</v>
          </cell>
          <cell r="D188" t="str">
            <v>5 - bene</v>
          </cell>
          <cell r="E188" t="str">
            <v>bene alloc</v>
          </cell>
          <cell r="F188" t="str">
            <v xml:space="preserve">                              Benefit Alloc - QA - SAS</v>
          </cell>
        </row>
        <row r="189">
          <cell r="A189" t="str">
            <v>01-436957-0475-0400</v>
          </cell>
          <cell r="B189" t="str">
            <v>475</v>
          </cell>
          <cell r="C189" t="str">
            <v>prod dev</v>
          </cell>
          <cell r="D189" t="str">
            <v>5 - bene</v>
          </cell>
          <cell r="E189" t="str">
            <v>bene alloc</v>
          </cell>
          <cell r="F189" t="str">
            <v xml:space="preserve">                              Benefit Alloc - Product Doc - SAS</v>
          </cell>
        </row>
        <row r="190">
          <cell r="A190" t="str">
            <v>01-436959-0505-0500</v>
          </cell>
          <cell r="B190" t="str">
            <v>505</v>
          </cell>
          <cell r="C190" t="str">
            <v>strategy</v>
          </cell>
          <cell r="D190" t="str">
            <v>5 - bene</v>
          </cell>
          <cell r="E190" t="str">
            <v>bene alloc</v>
          </cell>
          <cell r="F190" t="str">
            <v xml:space="preserve">                              Benefit Alloc - Strategy &amp; Product Mgmt</v>
          </cell>
        </row>
        <row r="191">
          <cell r="A191" t="str">
            <v>01-436960-0510-0500</v>
          </cell>
          <cell r="B191" t="str">
            <v>510</v>
          </cell>
          <cell r="C191" t="str">
            <v>strategy</v>
          </cell>
          <cell r="D191" t="str">
            <v>5 - bene</v>
          </cell>
          <cell r="E191" t="str">
            <v>bene alloc</v>
          </cell>
          <cell r="F191" t="str">
            <v xml:space="preserve">                              Benefit Alloc - Market Research</v>
          </cell>
        </row>
        <row r="192">
          <cell r="A192" t="str">
            <v>01-436965-0530-0530</v>
          </cell>
          <cell r="B192" t="str">
            <v>530</v>
          </cell>
          <cell r="C192" t="str">
            <v>cust supp</v>
          </cell>
          <cell r="D192" t="str">
            <v>5 - bene</v>
          </cell>
          <cell r="E192" t="str">
            <v>bene alloc</v>
          </cell>
          <cell r="F192" t="str">
            <v xml:space="preserve">                              Benefit Alloc - Client Relations</v>
          </cell>
        </row>
        <row r="193">
          <cell r="A193" t="str">
            <v>01-436966-0370-0300</v>
          </cell>
          <cell r="B193" t="str">
            <v>370</v>
          </cell>
          <cell r="C193" t="str">
            <v>cust supp</v>
          </cell>
          <cell r="D193" t="str">
            <v>5 - bene</v>
          </cell>
          <cell r="E193" t="str">
            <v>bene alloc</v>
          </cell>
          <cell r="F193" t="str">
            <v xml:space="preserve">                              Benefit Alloc - Tech Consulting</v>
          </cell>
        </row>
        <row r="194">
          <cell r="A194" t="str">
            <v>01-436970-0730-0700</v>
          </cell>
          <cell r="B194" t="str">
            <v>730</v>
          </cell>
          <cell r="C194" t="str">
            <v>tech svc</v>
          </cell>
          <cell r="D194" t="str">
            <v>5 - bene</v>
          </cell>
          <cell r="E194" t="str">
            <v>bene alloc</v>
          </cell>
          <cell r="F194" t="str">
            <v xml:space="preserve">                              Benefit Alloc - Corporate Systems Support</v>
          </cell>
        </row>
        <row r="195">
          <cell r="A195" t="str">
            <v>01-436972-0720-0410</v>
          </cell>
          <cell r="B195" t="str">
            <v>720</v>
          </cell>
          <cell r="C195" t="str">
            <v>cust supp</v>
          </cell>
          <cell r="D195" t="str">
            <v>5 - bene</v>
          </cell>
          <cell r="E195" t="str">
            <v>bene alloc</v>
          </cell>
          <cell r="F195" t="str">
            <v xml:space="preserve">                              Benefit Alloc - Conversion</v>
          </cell>
        </row>
        <row r="196">
          <cell r="A196" t="str">
            <v>01-436974-0335-0300</v>
          </cell>
          <cell r="B196" t="str">
            <v>335</v>
          </cell>
          <cell r="C196" t="str">
            <v>cust supp</v>
          </cell>
          <cell r="D196" t="str">
            <v>5 - bene</v>
          </cell>
          <cell r="E196" t="str">
            <v>bene alloc</v>
          </cell>
          <cell r="F196" t="str">
            <v xml:space="preserve">                              Benefit Alloc - Support FRS Consultants</v>
          </cell>
        </row>
        <row r="197">
          <cell r="A197" t="str">
            <v>01-436975-0345-0300</v>
          </cell>
          <cell r="B197" t="str">
            <v>345</v>
          </cell>
          <cell r="C197" t="str">
            <v>cust supp</v>
          </cell>
          <cell r="D197" t="str">
            <v>5 - bene</v>
          </cell>
          <cell r="E197" t="str">
            <v>bene alloc</v>
          </cell>
          <cell r="F197" t="str">
            <v xml:space="preserve">                              Benefit Alloc - Support AFN Consultants</v>
          </cell>
        </row>
        <row r="198">
          <cell r="A198" t="str">
            <v>01-436977-0385-0300</v>
          </cell>
          <cell r="B198" t="str">
            <v>385</v>
          </cell>
          <cell r="C198" t="str">
            <v>cust supp</v>
          </cell>
          <cell r="D198" t="str">
            <v>5 - bene</v>
          </cell>
          <cell r="E198" t="str">
            <v>bene alloc</v>
          </cell>
          <cell r="F198" t="str">
            <v xml:space="preserve">                              **Benefit Alloc - Cust Support FM</v>
          </cell>
        </row>
        <row r="199">
          <cell r="A199" t="str">
            <v>01-436979-0355-0300</v>
          </cell>
          <cell r="B199" t="str">
            <v>355</v>
          </cell>
          <cell r="C199" t="str">
            <v>cust supp</v>
          </cell>
          <cell r="D199" t="str">
            <v>5 - bene</v>
          </cell>
          <cell r="E199" t="str">
            <v>bene alloc</v>
          </cell>
          <cell r="F199" t="str">
            <v xml:space="preserve">                              Benefit Alloc - Service Operations</v>
          </cell>
        </row>
        <row r="200">
          <cell r="A200" t="str">
            <v>01-436998-0130-0110</v>
          </cell>
          <cell r="B200" t="str">
            <v>130</v>
          </cell>
          <cell r="C200" t="str">
            <v>fin</v>
          </cell>
          <cell r="D200" t="str">
            <v>5 - bene</v>
          </cell>
          <cell r="E200" t="str">
            <v>bene alloc</v>
          </cell>
          <cell r="F200" t="str">
            <v xml:space="preserve">                              Benefit Alloc out to Depts</v>
          </cell>
        </row>
        <row r="201">
          <cell r="A201" t="str">
            <v>01-437150-0150-0110</v>
          </cell>
          <cell r="B201" t="str">
            <v>150</v>
          </cell>
          <cell r="C201" t="str">
            <v>fin</v>
          </cell>
          <cell r="D201" t="str">
            <v>51 - auto</v>
          </cell>
          <cell r="F201" t="str">
            <v xml:space="preserve">                        Car Lease/Taxes/Insurance</v>
          </cell>
        </row>
        <row r="202">
          <cell r="A202" t="str">
            <v>01-437152-0150-0110</v>
          </cell>
          <cell r="B202" t="str">
            <v>150</v>
          </cell>
          <cell r="C202" t="str">
            <v>fin</v>
          </cell>
          <cell r="D202" t="str">
            <v>51 - auto</v>
          </cell>
          <cell r="F202" t="str">
            <v xml:space="preserve">                        Car Lease for W-2</v>
          </cell>
        </row>
        <row r="203">
          <cell r="A203" t="str">
            <v>01-437155-0150-0110</v>
          </cell>
          <cell r="B203" t="str">
            <v>150</v>
          </cell>
          <cell r="C203" t="str">
            <v>fin</v>
          </cell>
          <cell r="D203" t="str">
            <v>51 - auto</v>
          </cell>
          <cell r="F203" t="str">
            <v xml:space="preserve">                        Car repairs/maintenance</v>
          </cell>
        </row>
        <row r="204">
          <cell r="A204" t="str">
            <v>01-437158-0150-0110</v>
          </cell>
          <cell r="B204" t="str">
            <v>150</v>
          </cell>
          <cell r="C204" t="str">
            <v>fin</v>
          </cell>
          <cell r="D204" t="str">
            <v>51 - auto</v>
          </cell>
          <cell r="F204" t="str">
            <v xml:space="preserve">                              Auto Alloc Out to departments</v>
          </cell>
        </row>
        <row r="205">
          <cell r="A205" t="str">
            <v>01-437190-0110-0100</v>
          </cell>
          <cell r="B205" t="str">
            <v>110</v>
          </cell>
          <cell r="C205" t="str">
            <v>fin</v>
          </cell>
          <cell r="D205" t="str">
            <v>51 - auto</v>
          </cell>
          <cell r="F205" t="str">
            <v xml:space="preserve">                              Auto Alloc - Admin</v>
          </cell>
        </row>
        <row r="206">
          <cell r="A206" t="str">
            <v>01-437191-0120-0100</v>
          </cell>
          <cell r="B206" t="str">
            <v>120</v>
          </cell>
          <cell r="C206" t="str">
            <v>fin</v>
          </cell>
          <cell r="D206" t="str">
            <v>51 - auto</v>
          </cell>
          <cell r="F206" t="str">
            <v xml:space="preserve">                              Auto Alloc - Acctg &amp; Fin. Exec</v>
          </cell>
        </row>
        <row r="207">
          <cell r="A207" t="str">
            <v>01-437192-0125-0100</v>
          </cell>
          <cell r="B207" t="str">
            <v>125</v>
          </cell>
          <cell r="C207" t="str">
            <v>fin</v>
          </cell>
          <cell r="D207" t="str">
            <v>51 - auto</v>
          </cell>
          <cell r="F207" t="str">
            <v xml:space="preserve">                              Auto Alloc - Executive Admin</v>
          </cell>
        </row>
        <row r="208">
          <cell r="A208" t="str">
            <v>01-437193-0135-0100</v>
          </cell>
          <cell r="B208" t="str">
            <v>135</v>
          </cell>
          <cell r="C208" t="str">
            <v>fin</v>
          </cell>
          <cell r="D208" t="str">
            <v>51 - auto</v>
          </cell>
          <cell r="F208" t="str">
            <v xml:space="preserve">                              Auto Alloc - HR</v>
          </cell>
        </row>
        <row r="209">
          <cell r="A209" t="str">
            <v>01-437215-0210-0200</v>
          </cell>
          <cell r="B209" t="str">
            <v>210</v>
          </cell>
          <cell r="C209" t="str">
            <v>sales</v>
          </cell>
          <cell r="D209" t="str">
            <v>51 - auto</v>
          </cell>
          <cell r="F209" t="str">
            <v xml:space="preserve">                              Auto Alloc - Sales Mgmt</v>
          </cell>
        </row>
        <row r="210">
          <cell r="A210" t="str">
            <v>01-437218-0245-0200</v>
          </cell>
          <cell r="B210" t="str">
            <v>245</v>
          </cell>
          <cell r="C210" t="str">
            <v>sales</v>
          </cell>
          <cell r="D210" t="str">
            <v>51 - auto</v>
          </cell>
          <cell r="F210" t="str">
            <v xml:space="preserve">                              Auto Alloc - Region 1- Catanzarite</v>
          </cell>
        </row>
        <row r="211">
          <cell r="A211" t="str">
            <v>01-437219-0255-0200</v>
          </cell>
          <cell r="B211" t="str">
            <v>255</v>
          </cell>
          <cell r="C211" t="str">
            <v>sales</v>
          </cell>
          <cell r="D211" t="str">
            <v>51 - auto</v>
          </cell>
          <cell r="F211" t="str">
            <v xml:space="preserve">                              Auto Alloc - Sales Region 2</v>
          </cell>
        </row>
        <row r="212">
          <cell r="A212" t="str">
            <v>01-437275-0275-0200</v>
          </cell>
          <cell r="B212" t="str">
            <v>275</v>
          </cell>
          <cell r="C212" t="str">
            <v>sales</v>
          </cell>
          <cell r="D212" t="str">
            <v>51 - auto</v>
          </cell>
          <cell r="F212" t="str">
            <v xml:space="preserve">                              Auto Alloc - Sales AFN</v>
          </cell>
        </row>
        <row r="213">
          <cell r="A213" t="str">
            <v>01-437290-0290-0200</v>
          </cell>
          <cell r="B213" t="str">
            <v>290</v>
          </cell>
          <cell r="C213" t="str">
            <v>sales</v>
          </cell>
          <cell r="D213" t="str">
            <v>51 - auto</v>
          </cell>
          <cell r="F213" t="str">
            <v xml:space="preserve">                              Auto Alloc - Business Partners</v>
          </cell>
        </row>
        <row r="214">
          <cell r="A214" t="str">
            <v>01-437295-0295-0200</v>
          </cell>
          <cell r="B214" t="str">
            <v>295</v>
          </cell>
          <cell r="C214" t="str">
            <v>sales</v>
          </cell>
          <cell r="D214" t="str">
            <v>51 - auto</v>
          </cell>
          <cell r="F214" t="str">
            <v xml:space="preserve">                              Auto Alloc - Major Accounts</v>
          </cell>
        </row>
        <row r="215">
          <cell r="A215" t="str">
            <v>01-437315-0305-0300</v>
          </cell>
          <cell r="B215" t="str">
            <v>305</v>
          </cell>
          <cell r="C215" t="str">
            <v>cust supp</v>
          </cell>
          <cell r="D215" t="str">
            <v>51 - auto</v>
          </cell>
          <cell r="F215" t="str">
            <v xml:space="preserve">                              Auto Alloc - Cust Support Mgmt</v>
          </cell>
        </row>
        <row r="216">
          <cell r="A216" t="str">
            <v>01-437417-0490-0400</v>
          </cell>
          <cell r="B216" t="str">
            <v>490</v>
          </cell>
          <cell r="C216" t="str">
            <v>prod dev</v>
          </cell>
          <cell r="D216" t="str">
            <v>51 - auto</v>
          </cell>
          <cell r="F216" t="str">
            <v xml:space="preserve">                              Auto Alloc - Product Dev Mgmt</v>
          </cell>
        </row>
        <row r="217">
          <cell r="A217" t="str">
            <v>01-437419-0498-0400</v>
          </cell>
          <cell r="B217" t="str">
            <v>498</v>
          </cell>
          <cell r="C217" t="str">
            <v>prod dev</v>
          </cell>
          <cell r="D217" t="str">
            <v>51 - auto</v>
          </cell>
          <cell r="F217" t="str">
            <v xml:space="preserve">                              Auto Alloc - Product Division Mgmt</v>
          </cell>
        </row>
        <row r="218">
          <cell r="A218" t="str">
            <v>01-437505-0505-0500</v>
          </cell>
          <cell r="B218" t="str">
            <v>505</v>
          </cell>
          <cell r="C218" t="str">
            <v>strategy</v>
          </cell>
          <cell r="D218" t="str">
            <v>51 - auto</v>
          </cell>
          <cell r="F218" t="str">
            <v xml:space="preserve">                              Auto Alloc - Strategy &amp; Product Mgmt</v>
          </cell>
        </row>
        <row r="219">
          <cell r="A219" t="str">
            <v>01-437515-0510-0500</v>
          </cell>
          <cell r="B219" t="str">
            <v>510</v>
          </cell>
          <cell r="C219" t="str">
            <v>strategy</v>
          </cell>
          <cell r="D219" t="str">
            <v>51 - auto</v>
          </cell>
          <cell r="F219" t="str">
            <v xml:space="preserve">                              Auto Alloc - Market Research</v>
          </cell>
        </row>
        <row r="220">
          <cell r="A220" t="str">
            <v>01-437530-0530-0500</v>
          </cell>
          <cell r="B220" t="str">
            <v>530</v>
          </cell>
          <cell r="C220" t="str">
            <v>cust supp</v>
          </cell>
          <cell r="D220" t="str">
            <v>51 - auto</v>
          </cell>
          <cell r="F220" t="str">
            <v xml:space="preserve">                              Auto Alloc - Client Relations</v>
          </cell>
        </row>
        <row r="221">
          <cell r="A221" t="str">
            <v>01-437705-0705-0400</v>
          </cell>
          <cell r="B221" t="str">
            <v>705</v>
          </cell>
          <cell r="C221" t="str">
            <v>tech svc</v>
          </cell>
          <cell r="D221" t="str">
            <v>51 - auto</v>
          </cell>
          <cell r="F221" t="str">
            <v xml:space="preserve">                              Auto Alloc - T.S.  Mgmt</v>
          </cell>
        </row>
        <row r="222">
          <cell r="A222" t="str">
            <v>01-438000-0105-0800</v>
          </cell>
          <cell r="B222" t="str">
            <v>105</v>
          </cell>
          <cell r="C222" t="str">
            <v>fin</v>
          </cell>
          <cell r="D222" t="str">
            <v>6 - Recruiting</v>
          </cell>
          <cell r="F222" t="str">
            <v xml:space="preserve">                        Recruiting - Cust Service</v>
          </cell>
        </row>
        <row r="223">
          <cell r="A223" t="str">
            <v>01-438000-0110-0800</v>
          </cell>
          <cell r="B223" t="str">
            <v>110</v>
          </cell>
          <cell r="C223" t="str">
            <v>fin</v>
          </cell>
          <cell r="D223" t="str">
            <v>6 - Recruiting</v>
          </cell>
          <cell r="F223" t="str">
            <v xml:space="preserve">                        Recruiting - Administration</v>
          </cell>
        </row>
        <row r="224">
          <cell r="A224" t="str">
            <v>01-438000-0120-0800</v>
          </cell>
          <cell r="B224" t="str">
            <v>120</v>
          </cell>
          <cell r="C224" t="str">
            <v>fin</v>
          </cell>
          <cell r="D224" t="str">
            <v>6 - Recruiting</v>
          </cell>
          <cell r="F224" t="str">
            <v xml:space="preserve">                        Recruiting - Acct. &amp; Exec</v>
          </cell>
        </row>
        <row r="225">
          <cell r="A225" t="str">
            <v>01-438000-0125-0800</v>
          </cell>
          <cell r="B225" t="str">
            <v>125</v>
          </cell>
          <cell r="C225" t="str">
            <v>fin</v>
          </cell>
          <cell r="D225" t="str">
            <v>6 - Recruiting</v>
          </cell>
          <cell r="F225" t="str">
            <v xml:space="preserve">                        Recruiting - Executive Admin</v>
          </cell>
        </row>
        <row r="226">
          <cell r="A226" t="str">
            <v>01-438000-0130-0800</v>
          </cell>
          <cell r="B226" t="str">
            <v>130</v>
          </cell>
          <cell r="C226" t="str">
            <v>fin</v>
          </cell>
          <cell r="D226" t="str">
            <v>6 - Recruiting</v>
          </cell>
          <cell r="F226" t="str">
            <v xml:space="preserve">                        Recruiting - Allocable  (HR)</v>
          </cell>
        </row>
        <row r="227">
          <cell r="A227" t="str">
            <v>01-438000-0135-0800</v>
          </cell>
          <cell r="B227" t="str">
            <v>135</v>
          </cell>
          <cell r="C227" t="str">
            <v>fin</v>
          </cell>
          <cell r="D227" t="str">
            <v>6 - Recruiting</v>
          </cell>
          <cell r="F227" t="str">
            <v xml:space="preserve">                        Recruiting - HR</v>
          </cell>
        </row>
        <row r="228">
          <cell r="A228" t="str">
            <v>01-438000-0140-0800</v>
          </cell>
          <cell r="B228" t="str">
            <v>140</v>
          </cell>
          <cell r="C228" t="str">
            <v>fin</v>
          </cell>
          <cell r="D228" t="str">
            <v>6 - Recruiting</v>
          </cell>
          <cell r="F228" t="str">
            <v xml:space="preserve">                        Recruiting - Facilities</v>
          </cell>
        </row>
        <row r="229">
          <cell r="A229" t="str">
            <v>01-438000-0210-0800</v>
          </cell>
          <cell r="B229" t="str">
            <v>210</v>
          </cell>
          <cell r="C229" t="str">
            <v>sales</v>
          </cell>
          <cell r="D229" t="str">
            <v>6 - Recruiting</v>
          </cell>
          <cell r="F229" t="str">
            <v xml:space="preserve">                        Recruiting - Sales &amp; Mktg Mgmt</v>
          </cell>
        </row>
        <row r="230">
          <cell r="A230" t="str">
            <v>01-438000-0220-0800</v>
          </cell>
          <cell r="B230" t="str">
            <v>220</v>
          </cell>
          <cell r="C230" t="str">
            <v>sales</v>
          </cell>
          <cell r="D230" t="str">
            <v>6 - Recruiting</v>
          </cell>
          <cell r="F230" t="str">
            <v xml:space="preserve">                        Recruiting - Marketing</v>
          </cell>
        </row>
        <row r="231">
          <cell r="A231" t="str">
            <v>01-438000-0225-0800</v>
          </cell>
          <cell r="B231" t="str">
            <v>225</v>
          </cell>
          <cell r="C231" t="str">
            <v>sales</v>
          </cell>
          <cell r="D231" t="str">
            <v>6 - Recruiting</v>
          </cell>
          <cell r="F231" t="str">
            <v xml:space="preserve">                        Recruiting - Sales Comeau</v>
          </cell>
        </row>
        <row r="232">
          <cell r="A232" t="str">
            <v>01-438000-0235-0800</v>
          </cell>
          <cell r="B232" t="str">
            <v>235</v>
          </cell>
          <cell r="C232" t="str">
            <v>sales</v>
          </cell>
          <cell r="D232" t="str">
            <v>6 - Recruiting</v>
          </cell>
          <cell r="F232" t="str">
            <v xml:space="preserve">                        Recruiting - Sales Operations</v>
          </cell>
        </row>
        <row r="233">
          <cell r="A233" t="str">
            <v>01-438000-0245-0800</v>
          </cell>
          <cell r="B233" t="str">
            <v>245</v>
          </cell>
          <cell r="C233" t="str">
            <v>sales</v>
          </cell>
          <cell r="D233" t="str">
            <v>6 - Recruiting</v>
          </cell>
          <cell r="F233" t="str">
            <v xml:space="preserve">                        Recruiting - Sales  Catanzarite</v>
          </cell>
        </row>
        <row r="234">
          <cell r="A234" t="str">
            <v>01-438000-0255-0800</v>
          </cell>
          <cell r="B234" t="str">
            <v>255</v>
          </cell>
          <cell r="C234" t="str">
            <v>sales</v>
          </cell>
          <cell r="D234" t="str">
            <v>6 - Recruiting</v>
          </cell>
          <cell r="F234" t="str">
            <v xml:space="preserve">                        Recruiting - Sales Region 2</v>
          </cell>
        </row>
        <row r="235">
          <cell r="A235" t="str">
            <v>01-438000-0275-0800</v>
          </cell>
          <cell r="B235" t="str">
            <v>275</v>
          </cell>
          <cell r="C235" t="str">
            <v>sales</v>
          </cell>
          <cell r="D235" t="str">
            <v>6 - Recruiting</v>
          </cell>
          <cell r="F235" t="str">
            <v xml:space="preserve">                        Recruiting - AFN</v>
          </cell>
        </row>
        <row r="236">
          <cell r="A236" t="str">
            <v>01-438000-0295-0800</v>
          </cell>
          <cell r="B236" t="str">
            <v>295</v>
          </cell>
          <cell r="C236" t="str">
            <v>sales</v>
          </cell>
          <cell r="D236" t="str">
            <v>6 - Recruiting</v>
          </cell>
          <cell r="F236" t="str">
            <v xml:space="preserve">                        Recruiting - Major Accounts</v>
          </cell>
        </row>
        <row r="237">
          <cell r="A237" t="str">
            <v>01-438000-0305-0800</v>
          </cell>
          <cell r="B237" t="str">
            <v>305</v>
          </cell>
          <cell r="C237" t="str">
            <v>cust supp</v>
          </cell>
          <cell r="D237" t="str">
            <v>6 - Recruiting</v>
          </cell>
          <cell r="F237" t="str">
            <v xml:space="preserve">                        Recruiting - Cust Supp Mgmt</v>
          </cell>
        </row>
        <row r="238">
          <cell r="A238" t="str">
            <v>01-438000-0310-0800</v>
          </cell>
          <cell r="B238" t="str">
            <v>310</v>
          </cell>
          <cell r="C238" t="str">
            <v>cust supp</v>
          </cell>
          <cell r="D238" t="str">
            <v>6 - Recruiting</v>
          </cell>
          <cell r="F238" t="str">
            <v xml:space="preserve">                        Recruiting - Cust Supp Admin</v>
          </cell>
        </row>
        <row r="239">
          <cell r="A239" t="str">
            <v>01-438000-0315-0800</v>
          </cell>
          <cell r="B239" t="str">
            <v>315</v>
          </cell>
          <cell r="C239" t="str">
            <v>prod dev</v>
          </cell>
          <cell r="D239" t="str">
            <v>6 - Recruiting</v>
          </cell>
          <cell r="F239" t="str">
            <v xml:space="preserve">                        Recruiting - Cust Supp Multimedia</v>
          </cell>
        </row>
        <row r="240">
          <cell r="A240" t="str">
            <v>01-438000-0320-0800</v>
          </cell>
          <cell r="B240" t="str">
            <v>320</v>
          </cell>
          <cell r="C240" t="str">
            <v>cust supp</v>
          </cell>
          <cell r="D240" t="str">
            <v>6 - Recruiting</v>
          </cell>
          <cell r="F240" t="str">
            <v xml:space="preserve">                        Recruiting - Cust Supp SAS</v>
          </cell>
        </row>
        <row r="241">
          <cell r="A241" t="str">
            <v>01-438000-0325-0800</v>
          </cell>
          <cell r="B241" t="str">
            <v>325</v>
          </cell>
          <cell r="C241" t="str">
            <v>cust supp</v>
          </cell>
          <cell r="D241" t="str">
            <v>6 - Recruiting</v>
          </cell>
          <cell r="F241" t="str">
            <v xml:space="preserve">                        Recruiting - Cust Supp Tech</v>
          </cell>
        </row>
        <row r="242">
          <cell r="A242" t="str">
            <v>01-438000-0330-0800</v>
          </cell>
          <cell r="B242" t="str">
            <v>330</v>
          </cell>
          <cell r="C242" t="str">
            <v>cust supp</v>
          </cell>
          <cell r="D242" t="str">
            <v>6 - Recruiting</v>
          </cell>
          <cell r="F242" t="str">
            <v xml:space="preserve">                        Recruiting - Cust Supp FRS</v>
          </cell>
        </row>
        <row r="243">
          <cell r="A243" t="str">
            <v>01-438000-0335-0800</v>
          </cell>
          <cell r="B243" t="str">
            <v>335</v>
          </cell>
          <cell r="C243" t="str">
            <v>cust supp</v>
          </cell>
          <cell r="D243" t="str">
            <v>6 - Recruiting</v>
          </cell>
          <cell r="F243" t="str">
            <v xml:space="preserve">                        Recruiting - Support FRS Consultants</v>
          </cell>
        </row>
        <row r="244">
          <cell r="A244" t="str">
            <v>01-438000-0340-0800</v>
          </cell>
          <cell r="B244" t="str">
            <v>340</v>
          </cell>
          <cell r="C244" t="str">
            <v>cust supp</v>
          </cell>
          <cell r="D244" t="str">
            <v>6 - Recruiting</v>
          </cell>
          <cell r="F244" t="str">
            <v xml:space="preserve">                        Recruiting - Cust Supp  FAS</v>
          </cell>
        </row>
        <row r="245">
          <cell r="A245" t="str">
            <v>01-438000-0345-0800</v>
          </cell>
          <cell r="B245" t="str">
            <v>345</v>
          </cell>
          <cell r="C245" t="str">
            <v>cust supp</v>
          </cell>
          <cell r="D245" t="str">
            <v>6 - Recruiting</v>
          </cell>
          <cell r="F245" t="str">
            <v xml:space="preserve">                        Recruiting -  Support AFN Consultants</v>
          </cell>
        </row>
        <row r="246">
          <cell r="A246" t="str">
            <v>01-438000-0355-0800</v>
          </cell>
          <cell r="B246" t="str">
            <v>355</v>
          </cell>
          <cell r="C246" t="str">
            <v>cust supp</v>
          </cell>
          <cell r="D246" t="str">
            <v>6 - Recruiting</v>
          </cell>
          <cell r="F246" t="str">
            <v xml:space="preserve">                        Recruiting - Service Operations</v>
          </cell>
        </row>
        <row r="247">
          <cell r="A247" t="str">
            <v>01-438000-0370-0800</v>
          </cell>
          <cell r="B247" t="str">
            <v>370</v>
          </cell>
          <cell r="C247" t="str">
            <v>cust supp</v>
          </cell>
          <cell r="D247" t="str">
            <v>6 - Recruiting</v>
          </cell>
          <cell r="F247" t="str">
            <v xml:space="preserve">                        Recruiting - Tech Consulting</v>
          </cell>
        </row>
        <row r="248">
          <cell r="A248" t="str">
            <v>01-438000-0405-0800</v>
          </cell>
          <cell r="B248" t="str">
            <v>405</v>
          </cell>
          <cell r="C248" t="str">
            <v>prod dev</v>
          </cell>
          <cell r="D248" t="str">
            <v>6 - Recruiting</v>
          </cell>
          <cell r="F248" t="str">
            <v xml:space="preserve">                        Recruiting - Internet Technology</v>
          </cell>
        </row>
        <row r="249">
          <cell r="A249" t="str">
            <v>01-438000-0410-0800</v>
          </cell>
          <cell r="B249" t="str">
            <v>410</v>
          </cell>
          <cell r="C249" t="str">
            <v>prod dev</v>
          </cell>
          <cell r="D249" t="str">
            <v>6 - Recruiting</v>
          </cell>
          <cell r="F249" t="str">
            <v xml:space="preserve">                        Recruiting - Product Design - FRS</v>
          </cell>
        </row>
        <row r="250">
          <cell r="A250" t="str">
            <v>01-438000-0415-0800</v>
          </cell>
          <cell r="B250" t="str">
            <v>415</v>
          </cell>
          <cell r="C250" t="str">
            <v>prod dev</v>
          </cell>
          <cell r="D250" t="str">
            <v>6 - Recruiting</v>
          </cell>
          <cell r="F250" t="str">
            <v xml:space="preserve">                        Recruiting - Product Design - SAS</v>
          </cell>
        </row>
        <row r="251">
          <cell r="A251" t="str">
            <v>01-438000-0420-0800</v>
          </cell>
          <cell r="B251" t="str">
            <v>420</v>
          </cell>
          <cell r="C251" t="str">
            <v>prod dev</v>
          </cell>
          <cell r="D251" t="str">
            <v>6 - Recruiting</v>
          </cell>
          <cell r="F251" t="str">
            <v xml:space="preserve">                        Recruiting - Product Design - FAS</v>
          </cell>
        </row>
        <row r="252">
          <cell r="A252" t="str">
            <v>01-438000-0430-0800</v>
          </cell>
          <cell r="B252" t="str">
            <v>430</v>
          </cell>
          <cell r="C252" t="str">
            <v>prod dev</v>
          </cell>
          <cell r="D252" t="str">
            <v>6 - Recruiting</v>
          </cell>
          <cell r="F252" t="str">
            <v xml:space="preserve">                        Recruiting - Prod Programming - FRS</v>
          </cell>
        </row>
        <row r="253">
          <cell r="A253" t="str">
            <v>01-438000-0435-0800</v>
          </cell>
          <cell r="B253" t="str">
            <v>435</v>
          </cell>
          <cell r="C253" t="str">
            <v>prod dev</v>
          </cell>
          <cell r="D253" t="str">
            <v>6 - Recruiting</v>
          </cell>
          <cell r="F253" t="str">
            <v xml:space="preserve">                        Recruiting - Prod Programming - SAS</v>
          </cell>
        </row>
        <row r="254">
          <cell r="A254" t="str">
            <v>01-438000-0440-0800</v>
          </cell>
          <cell r="B254" t="str">
            <v>440</v>
          </cell>
          <cell r="C254" t="str">
            <v>prod dev</v>
          </cell>
          <cell r="D254" t="str">
            <v>6 - Recruiting</v>
          </cell>
          <cell r="F254" t="str">
            <v xml:space="preserve">                        Recruiting - Prod. Programming - FAS</v>
          </cell>
        </row>
        <row r="255">
          <cell r="A255" t="str">
            <v>01-438000-0450-0800</v>
          </cell>
          <cell r="B255" t="str">
            <v>450</v>
          </cell>
          <cell r="C255" t="str">
            <v>prod dev</v>
          </cell>
          <cell r="D255" t="str">
            <v>6 - Recruiting</v>
          </cell>
          <cell r="F255" t="str">
            <v xml:space="preserve">                        Recruiting - QA - FRS</v>
          </cell>
        </row>
        <row r="256">
          <cell r="A256" t="str">
            <v>01-438000-0455-0800</v>
          </cell>
          <cell r="B256" t="str">
            <v>455</v>
          </cell>
          <cell r="C256" t="str">
            <v>prod dev</v>
          </cell>
          <cell r="D256" t="str">
            <v>6 - Recruiting</v>
          </cell>
          <cell r="F256" t="str">
            <v xml:space="preserve">                        Recruiting - QA - SAS</v>
          </cell>
        </row>
        <row r="257">
          <cell r="A257" t="str">
            <v>01-438000-0460-0800</v>
          </cell>
          <cell r="B257" t="str">
            <v>460</v>
          </cell>
          <cell r="C257" t="str">
            <v>prod dev</v>
          </cell>
          <cell r="D257" t="str">
            <v>6 - Recruiting</v>
          </cell>
          <cell r="F257" t="str">
            <v xml:space="preserve">                        Recruiting - QA - FAS</v>
          </cell>
        </row>
        <row r="258">
          <cell r="A258" t="str">
            <v>01-438000-0480-0800</v>
          </cell>
          <cell r="B258" t="str">
            <v>480</v>
          </cell>
          <cell r="C258" t="str">
            <v>prod dev</v>
          </cell>
          <cell r="D258" t="str">
            <v>6 - Recruiting</v>
          </cell>
          <cell r="F258" t="str">
            <v xml:space="preserve">                        Recruiting - Prod. Documentation - FAS</v>
          </cell>
        </row>
        <row r="259">
          <cell r="A259" t="str">
            <v>01-438000-0490-0800</v>
          </cell>
          <cell r="B259" t="str">
            <v>490</v>
          </cell>
          <cell r="C259" t="str">
            <v>prod dev</v>
          </cell>
          <cell r="D259" t="str">
            <v>6 - Recruiting</v>
          </cell>
          <cell r="F259" t="str">
            <v xml:space="preserve">                        Recruiting - Prod Dev Mgmt</v>
          </cell>
        </row>
        <row r="260">
          <cell r="A260" t="str">
            <v>01-438000-0495-0800</v>
          </cell>
          <cell r="B260" t="str">
            <v>495</v>
          </cell>
          <cell r="C260" t="str">
            <v>prod dev</v>
          </cell>
          <cell r="D260" t="str">
            <v>6 - Recruiting</v>
          </cell>
          <cell r="F260" t="str">
            <v xml:space="preserve">                        Recruiting - Prod. Division Mgmt. - FAS</v>
          </cell>
        </row>
        <row r="261">
          <cell r="A261" t="str">
            <v>01-438000-0496-0800</v>
          </cell>
          <cell r="B261" t="str">
            <v>496</v>
          </cell>
          <cell r="C261" t="str">
            <v>prod dev</v>
          </cell>
          <cell r="D261" t="str">
            <v>6 - Recruiting</v>
          </cell>
          <cell r="F261" t="str">
            <v xml:space="preserve">                        Recruiting - Product Division - CT/R</v>
          </cell>
        </row>
        <row r="262">
          <cell r="A262" t="str">
            <v>01-438000-0498-0800</v>
          </cell>
          <cell r="B262" t="str">
            <v>498</v>
          </cell>
          <cell r="C262" t="str">
            <v>prod dev</v>
          </cell>
          <cell r="D262" t="str">
            <v>6 - Recruiting</v>
          </cell>
          <cell r="F262" t="str">
            <v xml:space="preserve">                        Recruiting - Prod Div Mgmt - FRS</v>
          </cell>
        </row>
        <row r="263">
          <cell r="A263" t="str">
            <v>01-438000-0499-0800</v>
          </cell>
          <cell r="B263" t="str">
            <v>499</v>
          </cell>
          <cell r="C263" t="str">
            <v>prod dev</v>
          </cell>
          <cell r="D263" t="str">
            <v>6 - Recruiting</v>
          </cell>
          <cell r="F263" t="str">
            <v xml:space="preserve">                        Recruiting - Prod Div Mgmt - SAS</v>
          </cell>
        </row>
        <row r="264">
          <cell r="A264" t="str">
            <v>01-438000-0505-0800</v>
          </cell>
          <cell r="B264" t="str">
            <v>505</v>
          </cell>
          <cell r="C264" t="str">
            <v>strategy</v>
          </cell>
          <cell r="D264" t="str">
            <v>6 - Recruiting</v>
          </cell>
          <cell r="F264" t="str">
            <v xml:space="preserve">                        Recruiting - Strategy &amp; Product Mgmt</v>
          </cell>
        </row>
        <row r="265">
          <cell r="A265" t="str">
            <v>01-438000-0510-0800</v>
          </cell>
          <cell r="B265" t="str">
            <v>510</v>
          </cell>
          <cell r="C265" t="str">
            <v>strategy</v>
          </cell>
          <cell r="D265" t="str">
            <v>6 - Recruiting</v>
          </cell>
          <cell r="F265" t="str">
            <v xml:space="preserve">                        Recruiting - Market Research</v>
          </cell>
        </row>
        <row r="266">
          <cell r="A266" t="str">
            <v>01-438000-0530-0800</v>
          </cell>
          <cell r="B266" t="str">
            <v>530</v>
          </cell>
          <cell r="C266" t="str">
            <v>cust supp</v>
          </cell>
          <cell r="D266" t="str">
            <v>6 - Recruiting</v>
          </cell>
          <cell r="F266" t="str">
            <v xml:space="preserve">                        Recruiting - Client Relations</v>
          </cell>
        </row>
        <row r="267">
          <cell r="A267" t="str">
            <v>01-438000-0720-0800</v>
          </cell>
          <cell r="B267" t="str">
            <v>720</v>
          </cell>
          <cell r="C267" t="str">
            <v>cust supp</v>
          </cell>
          <cell r="D267" t="str">
            <v>6 - Recruiting</v>
          </cell>
          <cell r="F267" t="str">
            <v xml:space="preserve">                        Recruiting - Conversions</v>
          </cell>
        </row>
        <row r="268">
          <cell r="A268" t="str">
            <v>01-438000-0730-0800</v>
          </cell>
          <cell r="B268" t="str">
            <v>730</v>
          </cell>
          <cell r="C268" t="str">
            <v>tech svc</v>
          </cell>
          <cell r="D268" t="str">
            <v>6 - Recruiting</v>
          </cell>
          <cell r="F268" t="str">
            <v xml:space="preserve">                        Recruiting - Corporate Systems Support</v>
          </cell>
        </row>
        <row r="269">
          <cell r="A269" t="str">
            <v>01-438000-0750-0800</v>
          </cell>
          <cell r="B269" t="str">
            <v>750</v>
          </cell>
          <cell r="C269" t="str">
            <v>tech svc</v>
          </cell>
          <cell r="D269" t="str">
            <v>6 - Recruiting</v>
          </cell>
          <cell r="F269" t="str">
            <v xml:space="preserve">                        Recruiting - Info. Systems</v>
          </cell>
        </row>
        <row r="270">
          <cell r="A270" t="str">
            <v>01-438000-0755-0800</v>
          </cell>
          <cell r="B270" t="str">
            <v>755</v>
          </cell>
          <cell r="C270" t="str">
            <v>tech svc</v>
          </cell>
          <cell r="D270" t="str">
            <v>6 - Recruiting</v>
          </cell>
          <cell r="F270" t="str">
            <v xml:space="preserve">                        Recruiting - Info Tech</v>
          </cell>
        </row>
        <row r="271">
          <cell r="A271" t="str">
            <v>01-439105-0105-0100</v>
          </cell>
          <cell r="B271" t="str">
            <v>105</v>
          </cell>
          <cell r="C271" t="str">
            <v>fin</v>
          </cell>
          <cell r="D271" t="str">
            <v>7 - edu</v>
          </cell>
          <cell r="F271" t="str">
            <v xml:space="preserve">                        Educ/Train - Cust Service</v>
          </cell>
        </row>
        <row r="272">
          <cell r="A272" t="str">
            <v>01-439106-0105-0100</v>
          </cell>
          <cell r="B272" t="str">
            <v>105</v>
          </cell>
          <cell r="C272" t="str">
            <v>fin</v>
          </cell>
          <cell r="D272" t="str">
            <v>7 - edu</v>
          </cell>
          <cell r="F272" t="str">
            <v xml:space="preserve">                        Dues/Subscription - Cust Service</v>
          </cell>
        </row>
        <row r="273">
          <cell r="A273" t="str">
            <v>01-439110-0110-0100</v>
          </cell>
          <cell r="B273" t="str">
            <v>110</v>
          </cell>
          <cell r="C273" t="str">
            <v>fin</v>
          </cell>
          <cell r="D273" t="str">
            <v>7 - edu</v>
          </cell>
          <cell r="F273" t="str">
            <v xml:space="preserve">                        Educ/Train - Admin</v>
          </cell>
        </row>
        <row r="274">
          <cell r="A274" t="str">
            <v>01-439110-0140-0100</v>
          </cell>
          <cell r="B274" t="str">
            <v>140</v>
          </cell>
          <cell r="C274" t="str">
            <v>fin</v>
          </cell>
          <cell r="D274" t="str">
            <v>7 - edu</v>
          </cell>
          <cell r="F274" t="str">
            <v xml:space="preserve">                        Educ/Train - Facilities</v>
          </cell>
        </row>
        <row r="275">
          <cell r="A275" t="str">
            <v>01-439111-0110-0100</v>
          </cell>
          <cell r="B275" t="str">
            <v>110</v>
          </cell>
          <cell r="C275" t="str">
            <v>fin</v>
          </cell>
          <cell r="D275" t="str">
            <v>7 - edu</v>
          </cell>
          <cell r="F275" t="str">
            <v xml:space="preserve">                        Dues/Subscriptions - Admin</v>
          </cell>
        </row>
        <row r="276">
          <cell r="A276" t="str">
            <v>01-439111-0140-0100</v>
          </cell>
          <cell r="B276" t="str">
            <v>140</v>
          </cell>
          <cell r="C276" t="str">
            <v>fin</v>
          </cell>
          <cell r="D276" t="str">
            <v>7 - edu</v>
          </cell>
          <cell r="F276" t="str">
            <v xml:space="preserve">                        Dues/Subscriptions - Facilities</v>
          </cell>
        </row>
        <row r="277">
          <cell r="A277" t="str">
            <v>01-439120-0120-0100</v>
          </cell>
          <cell r="B277" t="str">
            <v>120</v>
          </cell>
          <cell r="C277" t="str">
            <v>fin</v>
          </cell>
          <cell r="D277" t="str">
            <v>7 - edu</v>
          </cell>
          <cell r="F277" t="str">
            <v xml:space="preserve">                        Educ/Train - Acct - Fin - Exec</v>
          </cell>
        </row>
        <row r="278">
          <cell r="A278" t="str">
            <v>01-439121-0120-0100</v>
          </cell>
          <cell r="B278" t="str">
            <v>120</v>
          </cell>
          <cell r="C278" t="str">
            <v>fin</v>
          </cell>
          <cell r="D278" t="str">
            <v>7 - edu</v>
          </cell>
          <cell r="F278" t="str">
            <v xml:space="preserve">                        Dues/Subscriptions - Acct/Fin/Exec</v>
          </cell>
        </row>
        <row r="279">
          <cell r="A279" t="str">
            <v>01-439130-0130-0110</v>
          </cell>
          <cell r="B279" t="str">
            <v>130</v>
          </cell>
          <cell r="C279" t="str">
            <v>fin</v>
          </cell>
          <cell r="D279" t="str">
            <v>7 - edu</v>
          </cell>
          <cell r="F279" t="str">
            <v xml:space="preserve">                        Training / Library - allocable</v>
          </cell>
        </row>
        <row r="280">
          <cell r="A280" t="str">
            <v>01-439135-0135-0100</v>
          </cell>
          <cell r="B280" t="str">
            <v>135</v>
          </cell>
          <cell r="C280" t="str">
            <v>fin</v>
          </cell>
          <cell r="D280" t="str">
            <v>7 - edu</v>
          </cell>
          <cell r="F280" t="str">
            <v xml:space="preserve">                        Educ/Train - HR</v>
          </cell>
        </row>
        <row r="281">
          <cell r="A281" t="str">
            <v>01-439136-0135-0100</v>
          </cell>
          <cell r="B281" t="str">
            <v>135</v>
          </cell>
          <cell r="C281" t="str">
            <v>fin</v>
          </cell>
          <cell r="D281" t="str">
            <v>7 - edu</v>
          </cell>
          <cell r="F281" t="str">
            <v xml:space="preserve">                        Dues &amp; Subscriptions - HR</v>
          </cell>
        </row>
        <row r="282">
          <cell r="A282" t="str">
            <v>01-439211-0210-0200</v>
          </cell>
          <cell r="B282" t="str">
            <v>210</v>
          </cell>
          <cell r="C282" t="str">
            <v>sales</v>
          </cell>
          <cell r="D282" t="str">
            <v>7 - edu</v>
          </cell>
          <cell r="F282" t="str">
            <v xml:space="preserve">                        Educ/Train - Sls/Mktg Mgmt</v>
          </cell>
        </row>
        <row r="283">
          <cell r="A283" t="str">
            <v>01-439212-0235-0200</v>
          </cell>
          <cell r="B283" t="str">
            <v>235</v>
          </cell>
          <cell r="C283" t="str">
            <v>sales</v>
          </cell>
          <cell r="D283" t="str">
            <v>7 - edu</v>
          </cell>
          <cell r="F283" t="str">
            <v xml:space="preserve">                        Dues/Subscriptions - Sales Operations</v>
          </cell>
        </row>
        <row r="284">
          <cell r="A284" t="str">
            <v>01-439220-0220-0200</v>
          </cell>
          <cell r="B284" t="str">
            <v>220</v>
          </cell>
          <cell r="C284" t="str">
            <v>sales</v>
          </cell>
          <cell r="D284" t="str">
            <v>7 - edu</v>
          </cell>
          <cell r="F284" t="str">
            <v xml:space="preserve">                        Conferences &amp; Seminars - Mktg</v>
          </cell>
        </row>
        <row r="285">
          <cell r="A285" t="str">
            <v>01-439221-0220-0200</v>
          </cell>
          <cell r="B285" t="str">
            <v>220</v>
          </cell>
          <cell r="C285" t="str">
            <v>sales</v>
          </cell>
          <cell r="D285" t="str">
            <v>7 - edu</v>
          </cell>
          <cell r="F285" t="str">
            <v xml:space="preserve">                        Educ/Train - Marketing</v>
          </cell>
        </row>
        <row r="286">
          <cell r="A286" t="str">
            <v>01-439225-0225-0200</v>
          </cell>
          <cell r="B286" t="str">
            <v>225</v>
          </cell>
          <cell r="C286" t="str">
            <v>sales</v>
          </cell>
          <cell r="D286" t="str">
            <v>7 - edu</v>
          </cell>
          <cell r="F286" t="str">
            <v xml:space="preserve">                        Educ/Train - Inside Sales - Comeau</v>
          </cell>
        </row>
        <row r="287">
          <cell r="A287" t="str">
            <v>01-439235-0235-0200</v>
          </cell>
          <cell r="B287" t="str">
            <v>235</v>
          </cell>
          <cell r="C287" t="str">
            <v>sales</v>
          </cell>
          <cell r="D287" t="str">
            <v>7 - edu</v>
          </cell>
          <cell r="F287" t="str">
            <v xml:space="preserve">                        Educ/Train - Sales Operations</v>
          </cell>
        </row>
        <row r="288">
          <cell r="A288" t="str">
            <v>01-439245-0245-0200</v>
          </cell>
          <cell r="B288" t="str">
            <v>245</v>
          </cell>
          <cell r="C288" t="str">
            <v>sales</v>
          </cell>
          <cell r="D288" t="str">
            <v>7 - edu</v>
          </cell>
          <cell r="F288" t="str">
            <v xml:space="preserve">                        Educ/Train - Sales Reg 1- Catanzarite</v>
          </cell>
        </row>
        <row r="289">
          <cell r="A289" t="str">
            <v>01-439255-0255-0200</v>
          </cell>
          <cell r="B289" t="str">
            <v>255</v>
          </cell>
          <cell r="C289" t="str">
            <v>sales</v>
          </cell>
          <cell r="D289" t="str">
            <v>7 - edu</v>
          </cell>
          <cell r="F289" t="str">
            <v xml:space="preserve">                        Educ/Train - Sales Region 2</v>
          </cell>
        </row>
        <row r="290">
          <cell r="A290" t="str">
            <v>01-439275-0275-0200</v>
          </cell>
          <cell r="B290" t="str">
            <v>275</v>
          </cell>
          <cell r="C290" t="str">
            <v>sales</v>
          </cell>
          <cell r="D290" t="str">
            <v>7 - edu</v>
          </cell>
          <cell r="F290" t="str">
            <v xml:space="preserve">                        Educ/Train - AFN</v>
          </cell>
        </row>
        <row r="291">
          <cell r="A291" t="str">
            <v>01-439290-0290-0800</v>
          </cell>
          <cell r="B291" t="str">
            <v>290</v>
          </cell>
          <cell r="C291" t="str">
            <v>sales</v>
          </cell>
          <cell r="D291" t="str">
            <v>7 - edu</v>
          </cell>
          <cell r="F291" t="str">
            <v xml:space="preserve">                        Educ/Train - Business Partners</v>
          </cell>
        </row>
        <row r="292">
          <cell r="A292" t="str">
            <v>01-439305-0305-0300</v>
          </cell>
          <cell r="B292" t="str">
            <v>305</v>
          </cell>
          <cell r="C292" t="str">
            <v>cust supp</v>
          </cell>
          <cell r="D292" t="str">
            <v>7 - edu</v>
          </cell>
          <cell r="F292" t="str">
            <v xml:space="preserve">                        Educ/Train - Cust Supp Mgmt</v>
          </cell>
        </row>
        <row r="293">
          <cell r="A293" t="str">
            <v>01-439310-0310-0300</v>
          </cell>
          <cell r="B293" t="str">
            <v>310</v>
          </cell>
          <cell r="C293" t="str">
            <v>cust supp</v>
          </cell>
          <cell r="D293" t="str">
            <v>7 - edu</v>
          </cell>
          <cell r="F293" t="str">
            <v xml:space="preserve">                        Educ/Train - Support Admin</v>
          </cell>
        </row>
        <row r="294">
          <cell r="A294" t="str">
            <v>01-439311-0310-0300</v>
          </cell>
          <cell r="B294" t="str">
            <v>310</v>
          </cell>
          <cell r="C294" t="str">
            <v>cust supp</v>
          </cell>
          <cell r="D294" t="str">
            <v>7 - edu</v>
          </cell>
          <cell r="F294" t="str">
            <v xml:space="preserve">                        Dues/Subscriptions - Cust Supp Admin</v>
          </cell>
        </row>
        <row r="295">
          <cell r="A295" t="str">
            <v>01-439315-0315-0300</v>
          </cell>
          <cell r="B295" t="str">
            <v>315</v>
          </cell>
          <cell r="C295" t="str">
            <v>prod dev</v>
          </cell>
          <cell r="D295" t="str">
            <v>7 - edu</v>
          </cell>
          <cell r="F295" t="str">
            <v xml:space="preserve">                        Educ/Train - Multimedia Support</v>
          </cell>
        </row>
        <row r="296">
          <cell r="A296" t="str">
            <v>01-439316-0315-0300</v>
          </cell>
          <cell r="B296" t="str">
            <v>315</v>
          </cell>
          <cell r="C296" t="str">
            <v>prod dev</v>
          </cell>
          <cell r="D296" t="str">
            <v>7 - edu</v>
          </cell>
          <cell r="F296" t="str">
            <v xml:space="preserve">                        Dues/Subscriptions - Multimedia Support</v>
          </cell>
        </row>
        <row r="297">
          <cell r="A297" t="str">
            <v>01-439317-0315-0300</v>
          </cell>
          <cell r="B297" t="str">
            <v>315</v>
          </cell>
          <cell r="C297" t="str">
            <v>prod dev</v>
          </cell>
          <cell r="D297" t="str">
            <v>7 - edu</v>
          </cell>
          <cell r="F297" t="str">
            <v xml:space="preserve">                        Conferences/Seminars - Multimedia Support</v>
          </cell>
        </row>
        <row r="298">
          <cell r="A298" t="str">
            <v>01-439320-0320-0300</v>
          </cell>
          <cell r="B298" t="str">
            <v>320</v>
          </cell>
          <cell r="C298" t="str">
            <v>cust supp</v>
          </cell>
          <cell r="D298" t="str">
            <v>7 - edu</v>
          </cell>
          <cell r="F298" t="str">
            <v xml:space="preserve">                        Educ/Train - Cust Supp SAS</v>
          </cell>
        </row>
        <row r="299">
          <cell r="A299" t="str">
            <v>01-439325-0325-0300</v>
          </cell>
          <cell r="B299" t="str">
            <v>325</v>
          </cell>
          <cell r="C299" t="str">
            <v>cust supp</v>
          </cell>
          <cell r="D299" t="str">
            <v>7 - edu</v>
          </cell>
          <cell r="F299" t="str">
            <v xml:space="preserve">                        Educ/Train - CSupp/Tech Supp</v>
          </cell>
        </row>
        <row r="300">
          <cell r="A300" t="str">
            <v>01-439326-0325-0300</v>
          </cell>
          <cell r="B300" t="str">
            <v>325</v>
          </cell>
          <cell r="C300" t="str">
            <v>cust supp</v>
          </cell>
          <cell r="D300" t="str">
            <v>7 - edu</v>
          </cell>
          <cell r="F300" t="str">
            <v xml:space="preserve">                        Conferences/Seminars - Tech Support</v>
          </cell>
        </row>
        <row r="301">
          <cell r="A301" t="str">
            <v>01-439330-0330-0300</v>
          </cell>
          <cell r="B301" t="str">
            <v>330</v>
          </cell>
          <cell r="C301" t="str">
            <v>cust supp</v>
          </cell>
          <cell r="D301" t="str">
            <v>7 - edu</v>
          </cell>
          <cell r="F301" t="str">
            <v xml:space="preserve">                        Educ/Train - Support FRS</v>
          </cell>
        </row>
        <row r="302">
          <cell r="A302" t="str">
            <v>01-439331-0330-0300</v>
          </cell>
          <cell r="B302" t="str">
            <v>330</v>
          </cell>
          <cell r="C302" t="str">
            <v>cust supp</v>
          </cell>
          <cell r="D302" t="str">
            <v>7 - edu</v>
          </cell>
          <cell r="F302" t="str">
            <v xml:space="preserve">                        Conferences/Seminars - FRS</v>
          </cell>
        </row>
        <row r="303">
          <cell r="A303" t="str">
            <v>01-439335-0335-0300</v>
          </cell>
          <cell r="B303" t="str">
            <v>335</v>
          </cell>
          <cell r="C303" t="str">
            <v>cust supp</v>
          </cell>
          <cell r="D303" t="str">
            <v>7 - edu</v>
          </cell>
          <cell r="F303" t="str">
            <v xml:space="preserve">                        Educ/Train - Support FRS Consultants</v>
          </cell>
        </row>
        <row r="304">
          <cell r="A304" t="str">
            <v>01-439336-0335-0300</v>
          </cell>
          <cell r="B304" t="str">
            <v>335</v>
          </cell>
          <cell r="C304" t="str">
            <v>cust supp</v>
          </cell>
          <cell r="D304" t="str">
            <v>7 - edu</v>
          </cell>
          <cell r="F304" t="str">
            <v xml:space="preserve">                        Conf/Seminars - FRS Consultants</v>
          </cell>
        </row>
        <row r="305">
          <cell r="A305" t="str">
            <v>01-439340-0340-0300</v>
          </cell>
          <cell r="B305" t="str">
            <v>340</v>
          </cell>
          <cell r="C305" t="str">
            <v>cust supp</v>
          </cell>
          <cell r="D305" t="str">
            <v>7 - edu</v>
          </cell>
          <cell r="F305" t="str">
            <v xml:space="preserve">                        Educ/Train - Support  FAS</v>
          </cell>
        </row>
        <row r="306">
          <cell r="A306" t="str">
            <v>01-439345-0345-0300</v>
          </cell>
          <cell r="B306" t="str">
            <v>345</v>
          </cell>
          <cell r="C306" t="str">
            <v>cust supp</v>
          </cell>
          <cell r="D306" t="str">
            <v>7 - edu</v>
          </cell>
          <cell r="F306" t="str">
            <v xml:space="preserve">                        Educ/Train - Support AFN Consultants</v>
          </cell>
        </row>
        <row r="307">
          <cell r="A307" t="str">
            <v>01-439355-0355-0300</v>
          </cell>
          <cell r="B307" t="str">
            <v>355</v>
          </cell>
          <cell r="C307" t="str">
            <v>cust supp</v>
          </cell>
          <cell r="D307" t="str">
            <v>7 - edu</v>
          </cell>
          <cell r="F307" t="str">
            <v xml:space="preserve">                        Educ/Train - Service Operations</v>
          </cell>
        </row>
        <row r="308">
          <cell r="A308" t="str">
            <v>01-439356-0355-0300</v>
          </cell>
          <cell r="B308" t="str">
            <v>355</v>
          </cell>
          <cell r="C308" t="str">
            <v>cust supp</v>
          </cell>
          <cell r="D308" t="str">
            <v>7 - edu</v>
          </cell>
          <cell r="F308" t="str">
            <v xml:space="preserve">                        Conf/Seminars - Service Operations</v>
          </cell>
        </row>
        <row r="309">
          <cell r="A309" t="str">
            <v>01-439360-0360-0300</v>
          </cell>
          <cell r="B309" t="str">
            <v>360</v>
          </cell>
          <cell r="C309" t="str">
            <v>cust supp</v>
          </cell>
          <cell r="D309" t="str">
            <v>7 - edu</v>
          </cell>
          <cell r="F309" t="str">
            <v xml:space="preserve">                        Educ/Train - Support Education</v>
          </cell>
        </row>
        <row r="310">
          <cell r="A310" t="str">
            <v>01-439365-0365-0300</v>
          </cell>
          <cell r="B310" t="str">
            <v>365</v>
          </cell>
          <cell r="C310" t="str">
            <v>cust supp</v>
          </cell>
          <cell r="D310" t="str">
            <v>7 - edu</v>
          </cell>
          <cell r="F310" t="str">
            <v xml:space="preserve">                        Educ/Train - Support SAS Consultants</v>
          </cell>
        </row>
        <row r="311">
          <cell r="A311" t="str">
            <v>01-439405-0405-0400</v>
          </cell>
          <cell r="B311" t="str">
            <v>405</v>
          </cell>
          <cell r="C311" t="str">
            <v>prod dev</v>
          </cell>
          <cell r="D311" t="str">
            <v>7 - edu</v>
          </cell>
          <cell r="F311" t="str">
            <v xml:space="preserve">                        Educ/Train - Internet Technology</v>
          </cell>
        </row>
        <row r="312">
          <cell r="A312" t="str">
            <v>01-439406-0405-0400</v>
          </cell>
          <cell r="B312" t="str">
            <v>405</v>
          </cell>
          <cell r="C312" t="str">
            <v>prod dev</v>
          </cell>
          <cell r="D312" t="str">
            <v>7 - edu</v>
          </cell>
          <cell r="F312" t="str">
            <v xml:space="preserve">                        Conferences/Seminars - Internet Technology</v>
          </cell>
        </row>
        <row r="313">
          <cell r="A313" t="str">
            <v>01-439410-0410-0400</v>
          </cell>
          <cell r="B313" t="str">
            <v>410</v>
          </cell>
          <cell r="C313" t="str">
            <v>prod dev</v>
          </cell>
          <cell r="D313" t="str">
            <v>7 - edu</v>
          </cell>
          <cell r="F313" t="str">
            <v xml:space="preserve">                        Educ/Train - Product Design - FRS</v>
          </cell>
        </row>
        <row r="314">
          <cell r="A314" t="str">
            <v>01-439411-0410-0400</v>
          </cell>
          <cell r="B314" t="str">
            <v>410</v>
          </cell>
          <cell r="C314" t="str">
            <v>prod dev</v>
          </cell>
          <cell r="D314" t="str">
            <v>7 - edu</v>
          </cell>
          <cell r="F314" t="str">
            <v xml:space="preserve">                        Conf/Seminars - Product Design - FRS</v>
          </cell>
        </row>
        <row r="315">
          <cell r="A315" t="str">
            <v>01-439415-0415-0400</v>
          </cell>
          <cell r="B315" t="str">
            <v>415</v>
          </cell>
          <cell r="C315" t="str">
            <v>prod dev</v>
          </cell>
          <cell r="D315" t="str">
            <v>7 - edu</v>
          </cell>
          <cell r="F315" t="str">
            <v xml:space="preserve">                        Educ/Train - Product Design - SAS</v>
          </cell>
        </row>
        <row r="316">
          <cell r="A316" t="str">
            <v>01-439420-0420-0400</v>
          </cell>
          <cell r="B316" t="str">
            <v>420</v>
          </cell>
          <cell r="C316" t="str">
            <v>prod dev</v>
          </cell>
          <cell r="D316" t="str">
            <v>7 - edu</v>
          </cell>
          <cell r="F316" t="str">
            <v xml:space="preserve">                        Educ/Train - Product Design - FAS</v>
          </cell>
        </row>
        <row r="317">
          <cell r="A317" t="str">
            <v>01-439425-0420-0400</v>
          </cell>
          <cell r="B317" t="str">
            <v>420</v>
          </cell>
          <cell r="C317" t="str">
            <v>prod dev</v>
          </cell>
          <cell r="D317" t="str">
            <v>7 - edu</v>
          </cell>
          <cell r="F317" t="str">
            <v xml:space="preserve">                        Conferences/Seminars - Prod. Design - FAS</v>
          </cell>
        </row>
        <row r="318">
          <cell r="A318" t="str">
            <v>01-439430-0430-0400</v>
          </cell>
          <cell r="B318" t="str">
            <v>430</v>
          </cell>
          <cell r="C318" t="str">
            <v>prod dev</v>
          </cell>
          <cell r="D318" t="str">
            <v>7 - edu</v>
          </cell>
          <cell r="F318" t="str">
            <v xml:space="preserve">                        Educ/Train - Prod Programming - FRS</v>
          </cell>
        </row>
        <row r="319">
          <cell r="A319" t="str">
            <v>01-439431-0430-0400</v>
          </cell>
          <cell r="B319" t="str">
            <v>430</v>
          </cell>
          <cell r="C319" t="str">
            <v>prod dev</v>
          </cell>
          <cell r="D319" t="str">
            <v>7 - edu</v>
          </cell>
          <cell r="F319" t="str">
            <v xml:space="preserve">                        Conf/Seminars - Prod Program - FRS</v>
          </cell>
        </row>
        <row r="320">
          <cell r="A320" t="str">
            <v>01-439435-0435-0400</v>
          </cell>
          <cell r="B320" t="str">
            <v>435</v>
          </cell>
          <cell r="C320" t="str">
            <v>prod dev</v>
          </cell>
          <cell r="D320" t="str">
            <v>7 - edu</v>
          </cell>
          <cell r="F320" t="str">
            <v xml:space="preserve">                        Educ/Train - Prod Programming - SAS</v>
          </cell>
        </row>
        <row r="321">
          <cell r="A321" t="str">
            <v>01-439440-0440-0400</v>
          </cell>
          <cell r="B321" t="str">
            <v>440</v>
          </cell>
          <cell r="C321" t="str">
            <v>prod dev</v>
          </cell>
          <cell r="D321" t="str">
            <v>7 - edu</v>
          </cell>
          <cell r="F321" t="str">
            <v xml:space="preserve">                        Educ/Train - Prod. Programming - FAS</v>
          </cell>
        </row>
        <row r="322">
          <cell r="A322" t="str">
            <v>01-439441-0440-0400</v>
          </cell>
          <cell r="B322" t="str">
            <v>440</v>
          </cell>
          <cell r="C322" t="str">
            <v>prod dev</v>
          </cell>
          <cell r="D322" t="str">
            <v>7 - edu</v>
          </cell>
          <cell r="F322" t="str">
            <v xml:space="preserve">                        Conf/Seminars - Prod Program - FAS</v>
          </cell>
        </row>
        <row r="323">
          <cell r="A323" t="str">
            <v>01-439460-0460-0400</v>
          </cell>
          <cell r="B323" t="str">
            <v>460</v>
          </cell>
          <cell r="C323" t="str">
            <v>prod dev</v>
          </cell>
          <cell r="D323" t="str">
            <v>7 - edu</v>
          </cell>
          <cell r="F323" t="str">
            <v xml:space="preserve">                        Educ/Train - Quality Assurance - FAS</v>
          </cell>
        </row>
        <row r="324">
          <cell r="A324" t="str">
            <v>01-439461-0460-0400</v>
          </cell>
          <cell r="B324" t="str">
            <v>460</v>
          </cell>
          <cell r="C324" t="str">
            <v>prod dev</v>
          </cell>
          <cell r="D324" t="str">
            <v>7 - edu</v>
          </cell>
          <cell r="F324" t="str">
            <v xml:space="preserve">                        Conferences/Seminars - Quality Assurance - FAS</v>
          </cell>
        </row>
        <row r="325">
          <cell r="A325" t="str">
            <v>01-439462-0460-0400</v>
          </cell>
          <cell r="B325" t="str">
            <v>460</v>
          </cell>
          <cell r="C325" t="str">
            <v>prod dev</v>
          </cell>
          <cell r="D325" t="str">
            <v>7 - edu</v>
          </cell>
          <cell r="F325" t="str">
            <v xml:space="preserve">                        Dues/Subscriptions - Quality Assurance - FAS</v>
          </cell>
        </row>
        <row r="326">
          <cell r="A326" t="str">
            <v>01-439470-0470-0400</v>
          </cell>
          <cell r="B326" t="str">
            <v>470</v>
          </cell>
          <cell r="C326" t="str">
            <v>prod dev</v>
          </cell>
          <cell r="D326" t="str">
            <v>7 - edu</v>
          </cell>
          <cell r="F326" t="str">
            <v xml:space="preserve">                        Educ/Train - Product Doc - FRS</v>
          </cell>
        </row>
        <row r="327">
          <cell r="A327" t="str">
            <v>01-439471-0470-0400</v>
          </cell>
          <cell r="B327" t="str">
            <v>470</v>
          </cell>
          <cell r="C327" t="str">
            <v>prod dev</v>
          </cell>
          <cell r="D327" t="str">
            <v>7 - edu</v>
          </cell>
          <cell r="F327" t="str">
            <v xml:space="preserve">                        Dues/Subs - Product Doc - FRS</v>
          </cell>
        </row>
        <row r="328">
          <cell r="A328" t="str">
            <v>01-439472-0470-0400</v>
          </cell>
          <cell r="B328" t="str">
            <v>470</v>
          </cell>
          <cell r="C328" t="str">
            <v>prod dev</v>
          </cell>
          <cell r="D328" t="str">
            <v>7 - edu</v>
          </cell>
          <cell r="F328" t="str">
            <v xml:space="preserve">                        Conf/Seminars - Product Doc - FRS</v>
          </cell>
        </row>
        <row r="329">
          <cell r="A329" t="str">
            <v>01-439476-0475-0400</v>
          </cell>
          <cell r="B329" t="str">
            <v>475</v>
          </cell>
          <cell r="C329" t="str">
            <v>prod dev</v>
          </cell>
          <cell r="D329" t="str">
            <v>7 - edu</v>
          </cell>
          <cell r="F329" t="str">
            <v xml:space="preserve">                        Dues/Subs - Product Doc - SAS</v>
          </cell>
        </row>
        <row r="330">
          <cell r="A330" t="str">
            <v>01-439480-0480-0400</v>
          </cell>
          <cell r="B330" t="str">
            <v>480</v>
          </cell>
          <cell r="C330" t="str">
            <v>prod dev</v>
          </cell>
          <cell r="D330" t="str">
            <v>7 - edu</v>
          </cell>
          <cell r="F330" t="str">
            <v xml:space="preserve">                        Educ/Train - Prod. Documentation - FAS</v>
          </cell>
        </row>
        <row r="331">
          <cell r="A331" t="str">
            <v>01-439481-0480-0400</v>
          </cell>
          <cell r="B331" t="str">
            <v>480</v>
          </cell>
          <cell r="C331" t="str">
            <v>prod dev</v>
          </cell>
          <cell r="D331" t="str">
            <v>7 - edu</v>
          </cell>
          <cell r="F331" t="str">
            <v xml:space="preserve">                        Dues/Subscriptions - Prod. Doc FAS</v>
          </cell>
        </row>
        <row r="332">
          <cell r="A332" t="str">
            <v>01-439490-0490-0400</v>
          </cell>
          <cell r="B332" t="str">
            <v>490</v>
          </cell>
          <cell r="C332" t="str">
            <v>prod dev</v>
          </cell>
          <cell r="D332" t="str">
            <v>7 - edu</v>
          </cell>
          <cell r="F332" t="str">
            <v xml:space="preserve">                        Educ/Train - Prod. Dev. Mgmt</v>
          </cell>
        </row>
        <row r="333">
          <cell r="A333" t="str">
            <v>01-439491-0490-0400</v>
          </cell>
          <cell r="B333" t="str">
            <v>490</v>
          </cell>
          <cell r="C333" t="str">
            <v>prod dev</v>
          </cell>
          <cell r="D333" t="str">
            <v>7 - edu</v>
          </cell>
          <cell r="F333" t="str">
            <v xml:space="preserve">                        Dues/Subscriptions - Prod. Dev. Mgmt</v>
          </cell>
        </row>
        <row r="334">
          <cell r="A334" t="str">
            <v>01-439492-0490-0400</v>
          </cell>
          <cell r="B334" t="str">
            <v>490</v>
          </cell>
          <cell r="C334" t="str">
            <v>prod dev</v>
          </cell>
          <cell r="D334" t="str">
            <v>7 - edu</v>
          </cell>
          <cell r="F334" t="str">
            <v xml:space="preserve">                        Conferences/Seminars - Prod Dev Mgmt</v>
          </cell>
        </row>
        <row r="335">
          <cell r="A335" t="str">
            <v>01-439494-0495-0400</v>
          </cell>
          <cell r="B335" t="str">
            <v>495</v>
          </cell>
          <cell r="C335" t="str">
            <v>prod dev</v>
          </cell>
          <cell r="D335" t="str">
            <v>7 - edu</v>
          </cell>
          <cell r="F335" t="str">
            <v xml:space="preserve">                        Conferences/Seminars - Prod. Div Mgmt. - FAS</v>
          </cell>
        </row>
        <row r="336">
          <cell r="A336" t="str">
            <v>01-439495-0495-0400</v>
          </cell>
          <cell r="B336" t="str">
            <v>495</v>
          </cell>
          <cell r="C336" t="str">
            <v>prod dev</v>
          </cell>
          <cell r="D336" t="str">
            <v>7 - edu</v>
          </cell>
          <cell r="F336" t="str">
            <v xml:space="preserve">                        Educ/Train - Prod. Division Mgmt. - FAS</v>
          </cell>
        </row>
        <row r="337">
          <cell r="A337" t="str">
            <v>01-439496-0496-0400</v>
          </cell>
          <cell r="B337" t="str">
            <v>496</v>
          </cell>
          <cell r="C337" t="str">
            <v>prod dev</v>
          </cell>
          <cell r="D337" t="str">
            <v>7 - edu</v>
          </cell>
          <cell r="F337" t="str">
            <v xml:space="preserve">                        Educ/Train - Prod Division - CT/R</v>
          </cell>
        </row>
        <row r="338">
          <cell r="A338" t="str">
            <v>01-439497-0496-0400</v>
          </cell>
          <cell r="B338" t="str">
            <v>496</v>
          </cell>
          <cell r="C338" t="str">
            <v>prod dev</v>
          </cell>
          <cell r="D338" t="str">
            <v>7 - edu</v>
          </cell>
          <cell r="F338" t="str">
            <v xml:space="preserve">                        Conferences/Seminars - Prod Division - CT/R</v>
          </cell>
        </row>
        <row r="339">
          <cell r="A339" t="str">
            <v>01-439498-0498-0400</v>
          </cell>
          <cell r="B339" t="str">
            <v>498</v>
          </cell>
          <cell r="C339" t="str">
            <v>prod dev</v>
          </cell>
          <cell r="D339" t="str">
            <v>7 - edu</v>
          </cell>
          <cell r="F339" t="str">
            <v xml:space="preserve">                        Educ/Train - Prod Div Mgmt - FRS</v>
          </cell>
        </row>
        <row r="340">
          <cell r="A340" t="str">
            <v>01-439499-0498-0400</v>
          </cell>
          <cell r="B340" t="str">
            <v>498</v>
          </cell>
          <cell r="C340" t="str">
            <v>prod dev</v>
          </cell>
          <cell r="D340" t="str">
            <v>7 - edu</v>
          </cell>
          <cell r="F340" t="str">
            <v xml:space="preserve">                        Conf/Seminars - Prod Div Mgmt - FRS</v>
          </cell>
        </row>
        <row r="341">
          <cell r="A341" t="str">
            <v>01-439500-0495-0400</v>
          </cell>
          <cell r="B341" t="str">
            <v>495</v>
          </cell>
          <cell r="C341" t="str">
            <v>prod dev</v>
          </cell>
          <cell r="D341" t="str">
            <v>7 - edu</v>
          </cell>
          <cell r="F341" t="str">
            <v xml:space="preserve">                        Dues/Subscriptions - Prod. Division Mgmt. - FAS</v>
          </cell>
        </row>
        <row r="342">
          <cell r="A342" t="str">
            <v>01-439502-0498-0400</v>
          </cell>
          <cell r="B342" t="str">
            <v>498</v>
          </cell>
          <cell r="C342" t="str">
            <v>prod dev</v>
          </cell>
          <cell r="D342" t="str">
            <v>7 - edu</v>
          </cell>
          <cell r="F342" t="str">
            <v xml:space="preserve">                        Dues/Subs - Prod Div Mgmt - FRS</v>
          </cell>
        </row>
        <row r="343">
          <cell r="A343" t="str">
            <v>01-439503-0497-0400</v>
          </cell>
          <cell r="B343" t="str">
            <v>497</v>
          </cell>
          <cell r="C343" t="str">
            <v>prod dev</v>
          </cell>
          <cell r="D343" t="str">
            <v>7 - edu</v>
          </cell>
          <cell r="F343" t="str">
            <v xml:space="preserve">                        Educ/Train - Product Division - Prod Dir</v>
          </cell>
        </row>
        <row r="344">
          <cell r="A344" t="str">
            <v>01-439504-0497-0400</v>
          </cell>
          <cell r="B344" t="str">
            <v>497</v>
          </cell>
          <cell r="C344" t="str">
            <v>prod dev</v>
          </cell>
          <cell r="D344" t="str">
            <v>7 - edu</v>
          </cell>
          <cell r="F344" t="str">
            <v xml:space="preserve">                        Conferences/Seminars - Product Div - Prod Dir</v>
          </cell>
        </row>
        <row r="345">
          <cell r="A345" t="str">
            <v>01-439505-0497-0400</v>
          </cell>
          <cell r="B345" t="str">
            <v>497</v>
          </cell>
          <cell r="C345" t="str">
            <v>prod dev</v>
          </cell>
          <cell r="D345" t="str">
            <v>7 - edu</v>
          </cell>
          <cell r="F345" t="str">
            <v xml:space="preserve">                        Dues/Subscriptions - Product Div - Prod Dir</v>
          </cell>
        </row>
        <row r="346">
          <cell r="A346" t="str">
            <v>01-439506-0370-0300</v>
          </cell>
          <cell r="B346" t="str">
            <v>370</v>
          </cell>
          <cell r="C346" t="str">
            <v>cust supp</v>
          </cell>
          <cell r="D346" t="str">
            <v>7 - edu</v>
          </cell>
          <cell r="F346" t="str">
            <v xml:space="preserve">                        Educ/Train - Tech Consulting</v>
          </cell>
        </row>
        <row r="347">
          <cell r="A347" t="str">
            <v>01-439508-0370-0300</v>
          </cell>
          <cell r="B347" t="str">
            <v>370</v>
          </cell>
          <cell r="C347" t="str">
            <v>cust supp</v>
          </cell>
          <cell r="D347" t="str">
            <v>7 - edu</v>
          </cell>
          <cell r="F347" t="str">
            <v xml:space="preserve">                        Conferences/Seminars - Tech Consulting</v>
          </cell>
        </row>
        <row r="348">
          <cell r="A348" t="str">
            <v>01-439509-0510-0500</v>
          </cell>
          <cell r="B348" t="str">
            <v>510</v>
          </cell>
          <cell r="C348" t="str">
            <v>strategy</v>
          </cell>
          <cell r="D348" t="str">
            <v>7 - edu</v>
          </cell>
          <cell r="F348" t="str">
            <v xml:space="preserve">                        Conferences/Seminars - Market Research</v>
          </cell>
        </row>
        <row r="349">
          <cell r="A349" t="str">
            <v>01-439510-0510-0500</v>
          </cell>
          <cell r="B349" t="str">
            <v>510</v>
          </cell>
          <cell r="C349" t="str">
            <v>strategy</v>
          </cell>
          <cell r="D349" t="str">
            <v>7 - edu</v>
          </cell>
          <cell r="F349" t="str">
            <v xml:space="preserve">                        Educ/Train - Market Research</v>
          </cell>
        </row>
        <row r="350">
          <cell r="A350" t="str">
            <v>01-439511-0510-0500</v>
          </cell>
          <cell r="B350" t="str">
            <v>510</v>
          </cell>
          <cell r="C350" t="str">
            <v>strategy</v>
          </cell>
          <cell r="D350" t="str">
            <v>7 - edu</v>
          </cell>
          <cell r="F350" t="str">
            <v xml:space="preserve">                        Dues/Subscriptions - Market Research</v>
          </cell>
        </row>
        <row r="351">
          <cell r="A351" t="str">
            <v>01-439512-0530-0530</v>
          </cell>
          <cell r="B351" t="str">
            <v>530</v>
          </cell>
          <cell r="C351" t="str">
            <v>cust supp</v>
          </cell>
          <cell r="D351" t="str">
            <v>7 - edu</v>
          </cell>
          <cell r="F351" t="str">
            <v xml:space="preserve">                        Conf/Seminars - Client Relations</v>
          </cell>
        </row>
        <row r="352">
          <cell r="A352" t="str">
            <v>01-439513-0499-0400</v>
          </cell>
          <cell r="B352" t="str">
            <v>499</v>
          </cell>
          <cell r="C352" t="str">
            <v>prod dev</v>
          </cell>
          <cell r="D352" t="str">
            <v>7 - edu</v>
          </cell>
          <cell r="F352" t="str">
            <v xml:space="preserve">                        Educ/Train - Prod Div Mgmt - SAS</v>
          </cell>
        </row>
        <row r="353">
          <cell r="A353" t="str">
            <v>01-439514-0499-0400</v>
          </cell>
          <cell r="B353" t="str">
            <v>499</v>
          </cell>
          <cell r="C353" t="str">
            <v>prod dev</v>
          </cell>
          <cell r="D353" t="str">
            <v>7 - edu</v>
          </cell>
          <cell r="F353" t="str">
            <v xml:space="preserve">                        Conf/Seminars - Prod Div Mgmt - SAS</v>
          </cell>
        </row>
        <row r="354">
          <cell r="A354" t="str">
            <v>01-439515-0499-0400</v>
          </cell>
          <cell r="B354" t="str">
            <v>499</v>
          </cell>
          <cell r="C354" t="str">
            <v>prod dev</v>
          </cell>
          <cell r="D354" t="str">
            <v>7 - edu</v>
          </cell>
          <cell r="F354" t="str">
            <v xml:space="preserve">                        Dues/Subs - Prod Div Mgmt - SAS</v>
          </cell>
        </row>
        <row r="355">
          <cell r="A355" t="str">
            <v>01-439527-0505-0500</v>
          </cell>
          <cell r="B355" t="str">
            <v>505</v>
          </cell>
          <cell r="C355" t="str">
            <v>strategy</v>
          </cell>
          <cell r="D355" t="str">
            <v>7 - edu</v>
          </cell>
          <cell r="F355" t="str">
            <v xml:space="preserve">                        Conf/Seminars - Strategy &amp; Product Mgmt</v>
          </cell>
        </row>
        <row r="356">
          <cell r="A356" t="str">
            <v>01-439528-0505-0500</v>
          </cell>
          <cell r="B356" t="str">
            <v>505</v>
          </cell>
          <cell r="C356" t="str">
            <v>strategy</v>
          </cell>
          <cell r="D356" t="str">
            <v>7 - edu</v>
          </cell>
          <cell r="F356" t="str">
            <v xml:space="preserve">                        Educ/Train - Strategy &amp; Product Mgmt</v>
          </cell>
        </row>
        <row r="357">
          <cell r="A357" t="str">
            <v>01-439529-0505-0500</v>
          </cell>
          <cell r="B357" t="str">
            <v>505</v>
          </cell>
          <cell r="C357" t="str">
            <v>strategy</v>
          </cell>
          <cell r="D357" t="str">
            <v>7 - edu</v>
          </cell>
          <cell r="F357" t="str">
            <v xml:space="preserve">                        Dues/Subscriptions - Strategy &amp; Product Mgmt</v>
          </cell>
        </row>
        <row r="358">
          <cell r="A358" t="str">
            <v>01-439530-0530-0530</v>
          </cell>
          <cell r="B358" t="str">
            <v>530</v>
          </cell>
          <cell r="C358" t="str">
            <v>cust supp</v>
          </cell>
          <cell r="D358" t="str">
            <v>7 - edu</v>
          </cell>
          <cell r="F358" t="str">
            <v xml:space="preserve">                        Educ/Train - Client Relations</v>
          </cell>
        </row>
        <row r="359">
          <cell r="A359" t="str">
            <v>01-439531-0530-0530</v>
          </cell>
          <cell r="B359" t="str">
            <v>530</v>
          </cell>
          <cell r="C359" t="str">
            <v>cust supp</v>
          </cell>
          <cell r="D359" t="str">
            <v>7 - edu</v>
          </cell>
          <cell r="F359" t="str">
            <v xml:space="preserve">                        Dues/Subscriptions - Client Relations</v>
          </cell>
        </row>
        <row r="360">
          <cell r="A360" t="str">
            <v>01-439705-0705-0400</v>
          </cell>
          <cell r="B360" t="str">
            <v>705</v>
          </cell>
          <cell r="C360" t="str">
            <v>tech svc</v>
          </cell>
          <cell r="D360" t="str">
            <v>7 - edu</v>
          </cell>
          <cell r="F360" t="str">
            <v xml:space="preserve">                        Educ/Train - T.S. Mgmt</v>
          </cell>
        </row>
        <row r="361">
          <cell r="A361" t="str">
            <v>01-439706-0705-0400</v>
          </cell>
          <cell r="B361" t="str">
            <v>705</v>
          </cell>
          <cell r="C361" t="str">
            <v>tech svc</v>
          </cell>
          <cell r="D361" t="str">
            <v>7 - edu</v>
          </cell>
          <cell r="F361" t="str">
            <v xml:space="preserve">                        Dues/Subscriptions - T.S. General</v>
          </cell>
        </row>
        <row r="362">
          <cell r="A362" t="str">
            <v>01-439707-0705-0400</v>
          </cell>
          <cell r="B362" t="str">
            <v>705</v>
          </cell>
          <cell r="C362" t="str">
            <v>tech svc</v>
          </cell>
          <cell r="D362" t="str">
            <v>7 - edu</v>
          </cell>
          <cell r="F362" t="str">
            <v xml:space="preserve">                        Conferences/Seminars - T.S. Mgmt</v>
          </cell>
        </row>
        <row r="363">
          <cell r="A363" t="str">
            <v>01-439710-0130-0110</v>
          </cell>
          <cell r="B363" t="str">
            <v>130</v>
          </cell>
          <cell r="C363" t="str">
            <v>fin</v>
          </cell>
          <cell r="D363" t="str">
            <v>7 - edu</v>
          </cell>
          <cell r="F363" t="str">
            <v xml:space="preserve">                        Dues/Subscripts - General</v>
          </cell>
        </row>
        <row r="364">
          <cell r="A364" t="str">
            <v>01-439711-0130-0110</v>
          </cell>
          <cell r="B364" t="str">
            <v>130</v>
          </cell>
          <cell r="C364" t="str">
            <v>fin</v>
          </cell>
          <cell r="D364" t="str">
            <v>7 - edu</v>
          </cell>
          <cell r="F364" t="str">
            <v xml:space="preserve">                        Company Functions</v>
          </cell>
        </row>
        <row r="365">
          <cell r="A365" t="str">
            <v>01-439712-0130-0110</v>
          </cell>
          <cell r="B365" t="str">
            <v>130</v>
          </cell>
          <cell r="C365" t="str">
            <v>fin</v>
          </cell>
          <cell r="D365" t="str">
            <v>7 - edu</v>
          </cell>
          <cell r="F365" t="str">
            <v xml:space="preserve">                        Prizes and awards</v>
          </cell>
        </row>
        <row r="366">
          <cell r="A366" t="str">
            <v>01-439713-0130-0110</v>
          </cell>
          <cell r="B366" t="str">
            <v>130</v>
          </cell>
          <cell r="C366" t="str">
            <v>fin</v>
          </cell>
          <cell r="D366" t="str">
            <v>7 - edu</v>
          </cell>
          <cell r="F366" t="str">
            <v xml:space="preserve">                        Employee Equipment Subsidy</v>
          </cell>
        </row>
        <row r="367">
          <cell r="A367" t="str">
            <v>01-439715-0130-0110</v>
          </cell>
          <cell r="B367" t="str">
            <v>130</v>
          </cell>
          <cell r="C367" t="str">
            <v>fin</v>
          </cell>
          <cell r="D367" t="str">
            <v>7 - edu</v>
          </cell>
          <cell r="F367" t="str">
            <v xml:space="preserve">                        Employee Orientation Meals</v>
          </cell>
        </row>
        <row r="368">
          <cell r="A368" t="str">
            <v>01-439716-0130-0110</v>
          </cell>
          <cell r="B368" t="str">
            <v>130</v>
          </cell>
          <cell r="C368" t="str">
            <v>fin</v>
          </cell>
          <cell r="D368" t="str">
            <v>7 - edu</v>
          </cell>
          <cell r="F368" t="str">
            <v xml:space="preserve">                        Employee Tuition Reimbursement</v>
          </cell>
        </row>
        <row r="369">
          <cell r="A369" t="str">
            <v>01-439720-0720-0410</v>
          </cell>
          <cell r="B369" t="str">
            <v>720</v>
          </cell>
          <cell r="C369" t="str">
            <v>cust supp</v>
          </cell>
          <cell r="D369" t="str">
            <v>7 - edu</v>
          </cell>
          <cell r="F369" t="str">
            <v xml:space="preserve">                        Educ/Train - Conversions</v>
          </cell>
        </row>
        <row r="370">
          <cell r="A370" t="str">
            <v>01-439721-0720-0410</v>
          </cell>
          <cell r="B370" t="str">
            <v>720</v>
          </cell>
          <cell r="C370" t="str">
            <v>cust supp</v>
          </cell>
          <cell r="D370" t="str">
            <v>7 - edu</v>
          </cell>
          <cell r="F370" t="str">
            <v xml:space="preserve">                        Conference/Seminars - Conversions</v>
          </cell>
        </row>
        <row r="371">
          <cell r="A371" t="str">
            <v>01-439730-0730-0700</v>
          </cell>
          <cell r="B371" t="str">
            <v>730</v>
          </cell>
          <cell r="C371" t="str">
            <v>tech svc</v>
          </cell>
          <cell r="D371" t="str">
            <v>7 - edu</v>
          </cell>
          <cell r="F371" t="str">
            <v xml:space="preserve">                        Educ/Train - Corporate Systems Support</v>
          </cell>
        </row>
        <row r="372">
          <cell r="A372" t="str">
            <v>01-439750-0750-0400</v>
          </cell>
          <cell r="B372" t="str">
            <v>750</v>
          </cell>
          <cell r="C372" t="str">
            <v>tech svc</v>
          </cell>
          <cell r="D372" t="str">
            <v>7 - edu</v>
          </cell>
          <cell r="F372" t="str">
            <v xml:space="preserve">                        Educ/Train - Information Systems</v>
          </cell>
        </row>
        <row r="373">
          <cell r="A373" t="str">
            <v>01-439755-0755-0400</v>
          </cell>
          <cell r="B373" t="str">
            <v>755</v>
          </cell>
          <cell r="C373" t="str">
            <v>tech svc</v>
          </cell>
          <cell r="D373" t="str">
            <v>7 - edu</v>
          </cell>
          <cell r="F373" t="str">
            <v xml:space="preserve">                        Educ/Train - Info Tech</v>
          </cell>
        </row>
        <row r="374">
          <cell r="A374" t="str">
            <v>01-439756-0755-0700</v>
          </cell>
          <cell r="B374" t="str">
            <v>755</v>
          </cell>
          <cell r="C374" t="str">
            <v>tech svc</v>
          </cell>
          <cell r="D374" t="str">
            <v>7 - edu</v>
          </cell>
          <cell r="F374" t="str">
            <v xml:space="preserve">                        Conferences/Seminars - Info. Tech.</v>
          </cell>
        </row>
        <row r="375">
          <cell r="A375" t="str">
            <v>01-441210-0210-0200</v>
          </cell>
          <cell r="B375" t="str">
            <v>210</v>
          </cell>
          <cell r="C375" t="str">
            <v>sales</v>
          </cell>
          <cell r="D375" t="str">
            <v>8 - sales/mktg</v>
          </cell>
          <cell r="F375" t="str">
            <v xml:space="preserve">                        Internal Promotions</v>
          </cell>
        </row>
        <row r="376">
          <cell r="A376" t="str">
            <v>01-441211-0235-0200</v>
          </cell>
          <cell r="B376" t="str">
            <v>235</v>
          </cell>
          <cell r="C376" t="str">
            <v>sales</v>
          </cell>
          <cell r="D376" t="str">
            <v>8 - sales/mktg</v>
          </cell>
          <cell r="F376" t="str">
            <v xml:space="preserve">                        Sales Meeting Expense</v>
          </cell>
        </row>
        <row r="377">
          <cell r="A377" t="str">
            <v>01-442264-0260-0240</v>
          </cell>
          <cell r="B377" t="str">
            <v>260</v>
          </cell>
          <cell r="C377" t="str">
            <v>sales</v>
          </cell>
          <cell r="D377" t="str">
            <v>8 - sales/mktg</v>
          </cell>
          <cell r="F377" t="str">
            <v xml:space="preserve">                        Art Services/Prod - Misc. - BBE</v>
          </cell>
        </row>
        <row r="378">
          <cell r="A378" t="str">
            <v>01-442310-0310-0300</v>
          </cell>
          <cell r="B378" t="str">
            <v>310</v>
          </cell>
          <cell r="C378" t="str">
            <v>cust supp</v>
          </cell>
          <cell r="D378" t="str">
            <v>8 - sales/mktg</v>
          </cell>
          <cell r="F378" t="str">
            <v xml:space="preserve">                        User Groups</v>
          </cell>
        </row>
        <row r="379">
          <cell r="A379" t="str">
            <v>01-442311-0220-0200</v>
          </cell>
          <cell r="B379" t="str">
            <v>220</v>
          </cell>
          <cell r="C379" t="str">
            <v>sales</v>
          </cell>
          <cell r="D379" t="str">
            <v>8 - sales/mktg</v>
          </cell>
          <cell r="F379" t="str">
            <v xml:space="preserve">                        Bulletin Baud-Printing/Postage</v>
          </cell>
        </row>
        <row r="380">
          <cell r="A380" t="str">
            <v>01-442420-0420-0400</v>
          </cell>
          <cell r="B380" t="str">
            <v>420</v>
          </cell>
          <cell r="C380" t="str">
            <v>prod dev</v>
          </cell>
          <cell r="D380" t="str">
            <v>8 - sales/mktg</v>
          </cell>
          <cell r="F380" t="str">
            <v xml:space="preserve">                        Advisory Boards - Product Design - FAS</v>
          </cell>
        </row>
        <row r="381">
          <cell r="A381" t="str">
            <v>01-442510-0510-0500</v>
          </cell>
          <cell r="B381" t="str">
            <v>510</v>
          </cell>
          <cell r="C381" t="str">
            <v>strategy</v>
          </cell>
          <cell r="D381" t="str">
            <v>8 - sales/mktg</v>
          </cell>
          <cell r="F381" t="str">
            <v xml:space="preserve">                        Client Mailings - Market Research</v>
          </cell>
        </row>
        <row r="382">
          <cell r="A382" t="str">
            <v>01-442530-0530-0530</v>
          </cell>
          <cell r="B382" t="str">
            <v>530</v>
          </cell>
          <cell r="C382" t="str">
            <v>cust supp</v>
          </cell>
          <cell r="D382" t="str">
            <v>8 - sales/mktg</v>
          </cell>
          <cell r="F382" t="str">
            <v xml:space="preserve">                        Client Mailings - Client Relations</v>
          </cell>
        </row>
        <row r="383">
          <cell r="A383" t="str">
            <v>01-442535-0530-0500</v>
          </cell>
          <cell r="B383" t="str">
            <v>530</v>
          </cell>
          <cell r="C383" t="str">
            <v>cust supp</v>
          </cell>
          <cell r="D383" t="str">
            <v>8 - sales/mktg</v>
          </cell>
          <cell r="F383" t="str">
            <v xml:space="preserve">                        Advisory Groups - Client Relations</v>
          </cell>
        </row>
        <row r="384">
          <cell r="A384" t="str">
            <v>01-442600-0120-0840</v>
          </cell>
          <cell r="B384" t="str">
            <v>120</v>
          </cell>
          <cell r="C384" t="str">
            <v>fin</v>
          </cell>
          <cell r="D384" t="str">
            <v>8 - sales/mktg</v>
          </cell>
          <cell r="F384" t="str">
            <v xml:space="preserve">                        Corporate Sponsorship</v>
          </cell>
        </row>
        <row r="385">
          <cell r="A385" t="str">
            <v>01-442705-0705-0400</v>
          </cell>
          <cell r="B385" t="str">
            <v>705</v>
          </cell>
          <cell r="C385" t="str">
            <v>tech svc</v>
          </cell>
          <cell r="D385" t="str">
            <v>8 - sales/mktg</v>
          </cell>
          <cell r="F385" t="str">
            <v xml:space="preserve">                        Advisory Boards - TS Mgmt</v>
          </cell>
        </row>
        <row r="386">
          <cell r="A386" t="str">
            <v>01-442755-0755-0700</v>
          </cell>
          <cell r="B386" t="str">
            <v>755</v>
          </cell>
          <cell r="C386" t="str">
            <v>tech svc</v>
          </cell>
          <cell r="D386" t="str">
            <v>8 - sales/mktg</v>
          </cell>
          <cell r="F386" t="str">
            <v xml:space="preserve">                        Advisory Boards - Info. Technology</v>
          </cell>
        </row>
        <row r="387">
          <cell r="A387" t="str">
            <v>01-442806-0220-0200</v>
          </cell>
          <cell r="B387" t="str">
            <v>220</v>
          </cell>
          <cell r="C387" t="str">
            <v>sales</v>
          </cell>
          <cell r="D387" t="str">
            <v>8 - sales/mktg</v>
          </cell>
          <cell r="F387" t="str">
            <v xml:space="preserve">                        Memberships &amp; Sponsorships</v>
          </cell>
        </row>
        <row r="388">
          <cell r="A388" t="str">
            <v>01-442807-0275-0200</v>
          </cell>
          <cell r="B388" t="str">
            <v>275</v>
          </cell>
          <cell r="C388" t="str">
            <v>sales</v>
          </cell>
          <cell r="D388" t="str">
            <v>8 - sales/mktg</v>
          </cell>
          <cell r="F388" t="str">
            <v xml:space="preserve">                        Conference and  Seminars-Sales AFN</v>
          </cell>
        </row>
        <row r="389">
          <cell r="A389" t="str">
            <v>01-442808-0220-0230</v>
          </cell>
          <cell r="B389" t="str">
            <v>220</v>
          </cell>
          <cell r="C389" t="str">
            <v>sales</v>
          </cell>
          <cell r="D389" t="str">
            <v>8 - sales/mktg</v>
          </cell>
          <cell r="F389" t="str">
            <v xml:space="preserve">                        Seminars - FRS</v>
          </cell>
        </row>
        <row r="390">
          <cell r="A390" t="str">
            <v>01-442810-0220-0230</v>
          </cell>
          <cell r="B390" t="str">
            <v>220</v>
          </cell>
          <cell r="C390" t="str">
            <v>sales</v>
          </cell>
          <cell r="D390" t="str">
            <v>8 - sales/mktg</v>
          </cell>
          <cell r="F390" t="str">
            <v xml:space="preserve">                        Conferences - FRS</v>
          </cell>
        </row>
        <row r="391">
          <cell r="A391" t="str">
            <v>01-442811-0220-0230</v>
          </cell>
          <cell r="B391" t="str">
            <v>220</v>
          </cell>
          <cell r="C391" t="str">
            <v>sales</v>
          </cell>
          <cell r="D391" t="str">
            <v>8 - sales/mktg</v>
          </cell>
          <cell r="F391" t="str">
            <v xml:space="preserve">                        Conferences  - FA</v>
          </cell>
        </row>
        <row r="392">
          <cell r="A392" t="str">
            <v>01-442812-0220-0230</v>
          </cell>
          <cell r="B392" t="str">
            <v>220</v>
          </cell>
          <cell r="C392" t="str">
            <v>sales</v>
          </cell>
          <cell r="D392" t="str">
            <v>8 - sales/mktg</v>
          </cell>
          <cell r="F392" t="str">
            <v xml:space="preserve">                        Conferences - SAS</v>
          </cell>
        </row>
        <row r="393">
          <cell r="A393" t="str">
            <v>01-442813-0220-0230</v>
          </cell>
          <cell r="B393" t="str">
            <v>220</v>
          </cell>
          <cell r="C393" t="str">
            <v>sales</v>
          </cell>
          <cell r="D393" t="str">
            <v>8 - sales/mktg</v>
          </cell>
          <cell r="F393" t="str">
            <v xml:space="preserve">                        Seminars - FA</v>
          </cell>
        </row>
        <row r="394">
          <cell r="A394" t="str">
            <v>01-442814-0220-0230</v>
          </cell>
          <cell r="B394" t="str">
            <v>220</v>
          </cell>
          <cell r="C394" t="str">
            <v>sales</v>
          </cell>
          <cell r="D394" t="str">
            <v>8 - sales/mktg</v>
          </cell>
          <cell r="F394" t="str">
            <v xml:space="preserve">                        Seminars - SAS</v>
          </cell>
        </row>
        <row r="395">
          <cell r="A395" t="str">
            <v>01-442815-0220-0230</v>
          </cell>
          <cell r="B395" t="str">
            <v>220</v>
          </cell>
          <cell r="C395" t="str">
            <v>sales</v>
          </cell>
          <cell r="D395" t="str">
            <v>8 - sales/mktg</v>
          </cell>
          <cell r="F395" t="str">
            <v xml:space="preserve">                        Advertising - FRS</v>
          </cell>
        </row>
        <row r="396">
          <cell r="A396" t="str">
            <v>01-442816-0220-0230</v>
          </cell>
          <cell r="B396" t="str">
            <v>220</v>
          </cell>
          <cell r="C396" t="str">
            <v>sales</v>
          </cell>
          <cell r="D396" t="str">
            <v>8 - sales/mktg</v>
          </cell>
          <cell r="F396" t="str">
            <v xml:space="preserve">                        Advertising - FA</v>
          </cell>
        </row>
        <row r="397">
          <cell r="A397" t="str">
            <v>01-442817-0220-0230</v>
          </cell>
          <cell r="B397" t="str">
            <v>220</v>
          </cell>
          <cell r="C397" t="str">
            <v>sales</v>
          </cell>
          <cell r="D397" t="str">
            <v>8 - sales/mktg</v>
          </cell>
          <cell r="F397" t="str">
            <v xml:space="preserve">                        Advertising - SAS</v>
          </cell>
        </row>
        <row r="398">
          <cell r="A398" t="str">
            <v>01-442818-0220-0230</v>
          </cell>
          <cell r="B398" t="str">
            <v>220</v>
          </cell>
          <cell r="C398" t="str">
            <v>sales</v>
          </cell>
          <cell r="D398" t="str">
            <v>8 - sales/mktg</v>
          </cell>
          <cell r="F398" t="str">
            <v xml:space="preserve">                        Advertising - Prof. Services</v>
          </cell>
        </row>
        <row r="399">
          <cell r="A399" t="str">
            <v>01-442820-0220-0230</v>
          </cell>
          <cell r="B399" t="str">
            <v>220</v>
          </cell>
          <cell r="C399" t="str">
            <v>sales</v>
          </cell>
          <cell r="D399" t="str">
            <v>8 - sales/mktg</v>
          </cell>
          <cell r="F399" t="str">
            <v xml:space="preserve">                        Art Services and Production-FRS</v>
          </cell>
        </row>
        <row r="400">
          <cell r="A400" t="str">
            <v>01-442821-0220-0230</v>
          </cell>
          <cell r="B400" t="str">
            <v>220</v>
          </cell>
          <cell r="C400" t="str">
            <v>sales</v>
          </cell>
          <cell r="D400" t="str">
            <v>8 - sales/mktg</v>
          </cell>
          <cell r="F400" t="str">
            <v xml:space="preserve">                        Art Services &amp; Production-FAS</v>
          </cell>
        </row>
        <row r="401">
          <cell r="A401" t="str">
            <v>01-442822-0220-0230</v>
          </cell>
          <cell r="B401" t="str">
            <v>220</v>
          </cell>
          <cell r="C401" t="str">
            <v>sales</v>
          </cell>
          <cell r="D401" t="str">
            <v>8 - sales/mktg</v>
          </cell>
          <cell r="F401" t="str">
            <v xml:space="preserve">                        Art Services &amp; Prod.-SAS</v>
          </cell>
        </row>
        <row r="402">
          <cell r="A402" t="str">
            <v>01-442823-0220-0230</v>
          </cell>
          <cell r="B402" t="str">
            <v>220</v>
          </cell>
          <cell r="C402" t="str">
            <v>sales</v>
          </cell>
          <cell r="D402" t="str">
            <v>8 - sales/mktg</v>
          </cell>
          <cell r="F402" t="str">
            <v xml:space="preserve">                        Art Services - Prof. Services</v>
          </cell>
        </row>
        <row r="403">
          <cell r="A403" t="str">
            <v>01-442824-0220-0230</v>
          </cell>
          <cell r="B403" t="str">
            <v>220</v>
          </cell>
          <cell r="C403" t="str">
            <v>sales</v>
          </cell>
          <cell r="D403" t="str">
            <v>8 - sales/mktg</v>
          </cell>
          <cell r="F403" t="str">
            <v xml:space="preserve">                        Training Solutions</v>
          </cell>
        </row>
        <row r="404">
          <cell r="A404" t="str">
            <v>01-442825-0220-0230</v>
          </cell>
          <cell r="B404" t="str">
            <v>220</v>
          </cell>
          <cell r="C404" t="str">
            <v>sales</v>
          </cell>
          <cell r="D404" t="str">
            <v>8 - sales/mktg</v>
          </cell>
          <cell r="F404" t="str">
            <v xml:space="preserve">                        Promotions</v>
          </cell>
        </row>
        <row r="405">
          <cell r="A405" t="str">
            <v>01-442826-0520-0230</v>
          </cell>
          <cell r="B405" t="str">
            <v>520</v>
          </cell>
          <cell r="C405" t="str">
            <v>bbp</v>
          </cell>
          <cell r="D405" t="str">
            <v>8 - sales/mktg</v>
          </cell>
          <cell r="F405" t="str">
            <v xml:space="preserve">                        Art Services &amp; Prod. - BBP</v>
          </cell>
        </row>
        <row r="406">
          <cell r="A406" t="str">
            <v>01-442831-0220-0200</v>
          </cell>
          <cell r="B406" t="str">
            <v>220</v>
          </cell>
          <cell r="C406" t="str">
            <v>sales</v>
          </cell>
          <cell r="D406" t="str">
            <v>8 - sales/mktg</v>
          </cell>
          <cell r="F406" t="str">
            <v xml:space="preserve">                        Public Relations</v>
          </cell>
        </row>
        <row r="407">
          <cell r="A407" t="str">
            <v>01-442835-0220-0230</v>
          </cell>
          <cell r="B407" t="str">
            <v>220</v>
          </cell>
          <cell r="C407" t="str">
            <v>sales</v>
          </cell>
          <cell r="D407" t="str">
            <v>8 - sales/mktg</v>
          </cell>
          <cell r="F407" t="str">
            <v xml:space="preserve">                        Direct Mail - FRS</v>
          </cell>
        </row>
        <row r="408">
          <cell r="A408" t="str">
            <v>01-442836-0220-0230</v>
          </cell>
          <cell r="B408" t="str">
            <v>220</v>
          </cell>
          <cell r="C408" t="str">
            <v>sales</v>
          </cell>
          <cell r="D408" t="str">
            <v>8 - sales/mktg</v>
          </cell>
          <cell r="F408" t="str">
            <v xml:space="preserve">                        Direct Mail - FA</v>
          </cell>
        </row>
        <row r="409">
          <cell r="A409" t="str">
            <v>01-442837-0220-0230</v>
          </cell>
          <cell r="B409" t="str">
            <v>220</v>
          </cell>
          <cell r="C409" t="str">
            <v>sales</v>
          </cell>
          <cell r="D409" t="str">
            <v>8 - sales/mktg</v>
          </cell>
          <cell r="F409" t="str">
            <v xml:space="preserve">                        Direct Mail - SAS</v>
          </cell>
        </row>
        <row r="410">
          <cell r="A410" t="str">
            <v>01-442838-0220-0230</v>
          </cell>
          <cell r="B410" t="str">
            <v>220</v>
          </cell>
          <cell r="C410" t="str">
            <v>sales</v>
          </cell>
          <cell r="D410" t="str">
            <v>8 - sales/mktg</v>
          </cell>
          <cell r="F410" t="str">
            <v xml:space="preserve">                        Direct Mail - Prof. Services</v>
          </cell>
        </row>
        <row r="411">
          <cell r="A411" t="str">
            <v>01-442840-0220-0230</v>
          </cell>
          <cell r="B411" t="str">
            <v>220</v>
          </cell>
          <cell r="C411" t="str">
            <v>sales</v>
          </cell>
          <cell r="D411" t="str">
            <v>8 - sales/mktg</v>
          </cell>
          <cell r="F411" t="str">
            <v xml:space="preserve">                        Brochures/Overviews etc.-FRS</v>
          </cell>
        </row>
        <row r="412">
          <cell r="A412" t="str">
            <v>01-442841-0220-0230</v>
          </cell>
          <cell r="B412" t="str">
            <v>220</v>
          </cell>
          <cell r="C412" t="str">
            <v>sales</v>
          </cell>
          <cell r="D412" t="str">
            <v>8 - sales/mktg</v>
          </cell>
          <cell r="F412" t="str">
            <v xml:space="preserve">                        Brochures/Overviews etc.-FAS</v>
          </cell>
        </row>
        <row r="413">
          <cell r="A413" t="str">
            <v>01-442842-0220-0230</v>
          </cell>
          <cell r="B413" t="str">
            <v>220</v>
          </cell>
          <cell r="C413" t="str">
            <v>sales</v>
          </cell>
          <cell r="D413" t="str">
            <v>8 - sales/mktg</v>
          </cell>
          <cell r="F413" t="str">
            <v xml:space="preserve">                        Brochures/Overviews etc.-SAS</v>
          </cell>
        </row>
        <row r="414">
          <cell r="A414" t="str">
            <v>01-442843-0220-0230</v>
          </cell>
          <cell r="B414" t="str">
            <v>220</v>
          </cell>
          <cell r="C414" t="str">
            <v>sales</v>
          </cell>
          <cell r="D414" t="str">
            <v>8 - sales/mktg</v>
          </cell>
          <cell r="F414" t="str">
            <v xml:space="preserve">                        Brochures - Prof. Services</v>
          </cell>
        </row>
        <row r="415">
          <cell r="A415" t="str">
            <v>01-442844-0220-0230</v>
          </cell>
          <cell r="B415" t="str">
            <v>220</v>
          </cell>
          <cell r="C415" t="str">
            <v>sales</v>
          </cell>
          <cell r="D415" t="str">
            <v>8 - sales/mktg</v>
          </cell>
          <cell r="F415" t="str">
            <v xml:space="preserve">                        Brochures - Other Departments</v>
          </cell>
        </row>
        <row r="416">
          <cell r="A416" t="str">
            <v>01-442845-0220-0230</v>
          </cell>
          <cell r="B416" t="str">
            <v>220</v>
          </cell>
          <cell r="C416" t="str">
            <v>sales</v>
          </cell>
          <cell r="D416" t="str">
            <v>8 - sales/mktg</v>
          </cell>
          <cell r="F416" t="str">
            <v xml:space="preserve">                        Publications/Reference books</v>
          </cell>
        </row>
        <row r="417">
          <cell r="A417" t="str">
            <v>01-443100-0120-0100</v>
          </cell>
          <cell r="B417" t="str">
            <v>120</v>
          </cell>
          <cell r="C417" t="str">
            <v>fin</v>
          </cell>
          <cell r="D417" t="str">
            <v>9 - t&amp;e</v>
          </cell>
          <cell r="F417" t="str">
            <v xml:space="preserve">                        Travel - Board of Directors</v>
          </cell>
        </row>
        <row r="418">
          <cell r="A418" t="str">
            <v>01-443100-0125-0100</v>
          </cell>
          <cell r="B418" t="str">
            <v>125</v>
          </cell>
          <cell r="C418" t="str">
            <v>fin</v>
          </cell>
          <cell r="D418" t="str">
            <v>9 - t&amp;e</v>
          </cell>
          <cell r="F418" t="str">
            <v xml:space="preserve">                        Travel - Board of Directors</v>
          </cell>
        </row>
        <row r="419">
          <cell r="A419" t="str">
            <v>01-443105-0105-0100</v>
          </cell>
          <cell r="B419" t="str">
            <v>105</v>
          </cell>
          <cell r="C419" t="str">
            <v>fin</v>
          </cell>
          <cell r="D419" t="str">
            <v>9 - t&amp;e</v>
          </cell>
          <cell r="F419" t="str">
            <v xml:space="preserve">                        Travel - Customer Service</v>
          </cell>
        </row>
        <row r="420">
          <cell r="A420" t="str">
            <v>01-443106-0105-0100</v>
          </cell>
          <cell r="B420" t="str">
            <v>105</v>
          </cell>
          <cell r="C420" t="str">
            <v>fin</v>
          </cell>
          <cell r="D420" t="str">
            <v>9 - t&amp;e</v>
          </cell>
          <cell r="F420" t="str">
            <v xml:space="preserve">                        Accoms &amp; Meals - Customer Service</v>
          </cell>
        </row>
        <row r="421">
          <cell r="A421" t="str">
            <v>01-443107-0105-0100</v>
          </cell>
          <cell r="B421" t="str">
            <v>105</v>
          </cell>
          <cell r="C421" t="str">
            <v>fin</v>
          </cell>
          <cell r="D421" t="str">
            <v>9 - t&amp;e</v>
          </cell>
          <cell r="F421" t="str">
            <v xml:space="preserve">                        Entertainment - Customer Service</v>
          </cell>
        </row>
        <row r="422">
          <cell r="A422" t="str">
            <v>01-443108-0105-0100</v>
          </cell>
          <cell r="B422" t="str">
            <v>105</v>
          </cell>
          <cell r="C422" t="str">
            <v>fin</v>
          </cell>
          <cell r="D422" t="str">
            <v>9 - t&amp;e</v>
          </cell>
          <cell r="F422" t="str">
            <v xml:space="preserve">                        Telephone - Customer Service</v>
          </cell>
        </row>
        <row r="423">
          <cell r="A423" t="str">
            <v>01-443109-0105-0100</v>
          </cell>
          <cell r="B423" t="str">
            <v>105</v>
          </cell>
          <cell r="C423" t="str">
            <v>fin</v>
          </cell>
          <cell r="D423" t="str">
            <v>9 - t&amp;e</v>
          </cell>
          <cell r="F423" t="str">
            <v xml:space="preserve">                        Misc - Customer Service</v>
          </cell>
        </row>
        <row r="424">
          <cell r="A424" t="str">
            <v>01-443110-0110-0100</v>
          </cell>
          <cell r="B424" t="str">
            <v>110</v>
          </cell>
          <cell r="C424" t="str">
            <v>fin</v>
          </cell>
          <cell r="D424" t="str">
            <v>9 - t&amp;e</v>
          </cell>
          <cell r="F424" t="str">
            <v xml:space="preserve">                        Travel - Admin</v>
          </cell>
        </row>
        <row r="425">
          <cell r="A425" t="str">
            <v>01-443111-0110-0100</v>
          </cell>
          <cell r="B425" t="str">
            <v>110</v>
          </cell>
          <cell r="C425" t="str">
            <v>fin</v>
          </cell>
          <cell r="D425" t="str">
            <v>9 - t&amp;e</v>
          </cell>
          <cell r="F425" t="str">
            <v xml:space="preserve">                        Accoms and Mls - Admin</v>
          </cell>
        </row>
        <row r="426">
          <cell r="A426" t="str">
            <v>01-443112-0110-0100</v>
          </cell>
          <cell r="B426" t="str">
            <v>110</v>
          </cell>
          <cell r="C426" t="str">
            <v>fin</v>
          </cell>
          <cell r="D426" t="str">
            <v>9 - t&amp;e</v>
          </cell>
          <cell r="F426" t="str">
            <v xml:space="preserve">                        Entertainment - Admin</v>
          </cell>
        </row>
        <row r="427">
          <cell r="A427" t="str">
            <v>01-443113-0110-0100</v>
          </cell>
          <cell r="B427" t="str">
            <v>110</v>
          </cell>
          <cell r="C427" t="str">
            <v>fin</v>
          </cell>
          <cell r="D427" t="str">
            <v>9 - t&amp;e</v>
          </cell>
          <cell r="F427" t="str">
            <v xml:space="preserve">                        Telephone - Admin</v>
          </cell>
        </row>
        <row r="428">
          <cell r="A428" t="str">
            <v>01-443120-0120-0100</v>
          </cell>
          <cell r="B428" t="str">
            <v>120</v>
          </cell>
          <cell r="C428" t="str">
            <v>fin</v>
          </cell>
          <cell r="D428" t="str">
            <v>9 - t&amp;e</v>
          </cell>
          <cell r="F428" t="str">
            <v xml:space="preserve">                        Travel - Acctg &amp; Exec</v>
          </cell>
        </row>
        <row r="429">
          <cell r="A429" t="str">
            <v>01-443121-0120-0100</v>
          </cell>
          <cell r="B429" t="str">
            <v>120</v>
          </cell>
          <cell r="C429" t="str">
            <v>fin</v>
          </cell>
          <cell r="D429" t="str">
            <v>9 - t&amp;e</v>
          </cell>
          <cell r="F429" t="str">
            <v xml:space="preserve">                        Accoms &amp; Meals - Acctg &amp; Exec</v>
          </cell>
        </row>
        <row r="430">
          <cell r="A430" t="str">
            <v>01-443122-0120-0100</v>
          </cell>
          <cell r="B430" t="str">
            <v>120</v>
          </cell>
          <cell r="C430" t="str">
            <v>fin</v>
          </cell>
          <cell r="D430" t="str">
            <v>9 - t&amp;e</v>
          </cell>
          <cell r="F430" t="str">
            <v xml:space="preserve">                        Entertainment - Acctg &amp; Exec</v>
          </cell>
        </row>
        <row r="431">
          <cell r="A431" t="str">
            <v>01-443123-0120-0100</v>
          </cell>
          <cell r="B431" t="str">
            <v>120</v>
          </cell>
          <cell r="C431" t="str">
            <v>fin</v>
          </cell>
          <cell r="D431" t="str">
            <v>9 - t&amp;e</v>
          </cell>
          <cell r="F431" t="str">
            <v xml:space="preserve">                        Telephone - Acctg &amp; Exec</v>
          </cell>
        </row>
        <row r="432">
          <cell r="A432" t="str">
            <v>01-443124-0120-0100</v>
          </cell>
          <cell r="B432" t="str">
            <v>120</v>
          </cell>
          <cell r="C432" t="str">
            <v>fin</v>
          </cell>
          <cell r="D432" t="str">
            <v>9 - t&amp;e</v>
          </cell>
          <cell r="F432" t="str">
            <v xml:space="preserve">                        Misc - Acctg &amp; Exec</v>
          </cell>
        </row>
        <row r="433">
          <cell r="A433" t="str">
            <v>01-443125-0125-0100</v>
          </cell>
          <cell r="B433" t="str">
            <v>125</v>
          </cell>
          <cell r="C433" t="str">
            <v>fin</v>
          </cell>
          <cell r="D433" t="str">
            <v>9 - t&amp;e</v>
          </cell>
          <cell r="F433" t="str">
            <v xml:space="preserve">                        Travel - Executive Admin</v>
          </cell>
        </row>
        <row r="434">
          <cell r="A434" t="str">
            <v>01-443126-0125-0100</v>
          </cell>
          <cell r="B434" t="str">
            <v>125</v>
          </cell>
          <cell r="C434" t="str">
            <v>fin</v>
          </cell>
          <cell r="D434" t="str">
            <v>9 - t&amp;e</v>
          </cell>
          <cell r="F434" t="str">
            <v xml:space="preserve">                        Accoms &amp; Meals - Executive Admin</v>
          </cell>
        </row>
        <row r="435">
          <cell r="A435" t="str">
            <v>01-443127-0125-0100</v>
          </cell>
          <cell r="B435" t="str">
            <v>125</v>
          </cell>
          <cell r="C435" t="str">
            <v>fin</v>
          </cell>
          <cell r="D435" t="str">
            <v>9 - t&amp;e</v>
          </cell>
          <cell r="F435" t="str">
            <v xml:space="preserve">                        Entertainment - Executive Admin</v>
          </cell>
        </row>
        <row r="436">
          <cell r="A436" t="str">
            <v>01-443128-0125-0100</v>
          </cell>
          <cell r="B436" t="str">
            <v>125</v>
          </cell>
          <cell r="C436" t="str">
            <v>fin</v>
          </cell>
          <cell r="D436" t="str">
            <v>9 - t&amp;e</v>
          </cell>
          <cell r="F436" t="str">
            <v xml:space="preserve">                        Telephone - Executive Admin</v>
          </cell>
        </row>
        <row r="437">
          <cell r="A437" t="str">
            <v>01-443135-0135-0100</v>
          </cell>
          <cell r="B437" t="str">
            <v>135</v>
          </cell>
          <cell r="C437" t="str">
            <v>fin</v>
          </cell>
          <cell r="D437" t="str">
            <v>9 - t&amp;e</v>
          </cell>
          <cell r="F437" t="str">
            <v xml:space="preserve">                        Travel - HR</v>
          </cell>
        </row>
        <row r="438">
          <cell r="A438" t="str">
            <v>01-443136-0135-0100</v>
          </cell>
          <cell r="B438" t="str">
            <v>135</v>
          </cell>
          <cell r="C438" t="str">
            <v>fin</v>
          </cell>
          <cell r="D438" t="str">
            <v>9 - t&amp;e</v>
          </cell>
          <cell r="F438" t="str">
            <v xml:space="preserve">                        Accoms &amp; Meals - HR</v>
          </cell>
        </row>
        <row r="439">
          <cell r="A439" t="str">
            <v>01-443137-0135-0100</v>
          </cell>
          <cell r="B439" t="str">
            <v>135</v>
          </cell>
          <cell r="C439" t="str">
            <v>fin</v>
          </cell>
          <cell r="D439" t="str">
            <v>9 - t&amp;e</v>
          </cell>
          <cell r="F439" t="str">
            <v xml:space="preserve">                        Entertainment - HR</v>
          </cell>
        </row>
        <row r="440">
          <cell r="A440" t="str">
            <v>01-443138-0135-0100</v>
          </cell>
          <cell r="B440" t="str">
            <v>135</v>
          </cell>
          <cell r="C440" t="str">
            <v>fin</v>
          </cell>
          <cell r="D440" t="str">
            <v>9 - t&amp;e</v>
          </cell>
          <cell r="F440" t="str">
            <v xml:space="preserve">                        Telephone - HR</v>
          </cell>
        </row>
        <row r="441">
          <cell r="A441" t="str">
            <v>01-443140-0140-0100</v>
          </cell>
          <cell r="B441" t="str">
            <v>140</v>
          </cell>
          <cell r="C441" t="str">
            <v>fin</v>
          </cell>
          <cell r="D441" t="str">
            <v>9 - t&amp;e</v>
          </cell>
          <cell r="F441" t="str">
            <v xml:space="preserve">                        Travel - Facilities</v>
          </cell>
        </row>
        <row r="442">
          <cell r="A442" t="str">
            <v>01-443141-0140-0100</v>
          </cell>
          <cell r="B442" t="str">
            <v>140</v>
          </cell>
          <cell r="C442" t="str">
            <v>fin</v>
          </cell>
          <cell r="D442" t="str">
            <v>9 - t&amp;e</v>
          </cell>
          <cell r="F442" t="str">
            <v xml:space="preserve">                        Accoms &amp; Meals - Facilities</v>
          </cell>
        </row>
        <row r="443">
          <cell r="A443" t="str">
            <v>01-443142-0140-0100</v>
          </cell>
          <cell r="B443" t="str">
            <v>140</v>
          </cell>
          <cell r="C443" t="str">
            <v>fin</v>
          </cell>
          <cell r="D443" t="str">
            <v>9 - t&amp;e</v>
          </cell>
          <cell r="F443" t="str">
            <v xml:space="preserve">                        Entertainment - Facilities</v>
          </cell>
        </row>
        <row r="444">
          <cell r="A444" t="str">
            <v>01-443190-0210-0200</v>
          </cell>
          <cell r="B444" t="str">
            <v>210</v>
          </cell>
          <cell r="C444" t="str">
            <v>sales</v>
          </cell>
          <cell r="D444" t="str">
            <v>9 - t&amp;e</v>
          </cell>
          <cell r="F444" t="str">
            <v xml:space="preserve">                        Travel - Wezwick</v>
          </cell>
        </row>
        <row r="445">
          <cell r="A445" t="str">
            <v>01-443191-0210-0200</v>
          </cell>
          <cell r="B445" t="str">
            <v>210</v>
          </cell>
          <cell r="C445" t="str">
            <v>sales</v>
          </cell>
          <cell r="D445" t="str">
            <v>9 - t&amp;e</v>
          </cell>
          <cell r="F445" t="str">
            <v xml:space="preserve">                        Accoms &amp; Meals - Wezwick</v>
          </cell>
        </row>
        <row r="446">
          <cell r="A446" t="str">
            <v>01-443192-0210-0200</v>
          </cell>
          <cell r="B446" t="str">
            <v>210</v>
          </cell>
          <cell r="C446" t="str">
            <v>sales</v>
          </cell>
          <cell r="D446" t="str">
            <v>9 - t&amp;e</v>
          </cell>
          <cell r="F446" t="str">
            <v xml:space="preserve">                        Entertainment - Wezwick</v>
          </cell>
        </row>
        <row r="447">
          <cell r="A447" t="str">
            <v>01-443193-0210-0200</v>
          </cell>
          <cell r="B447" t="str">
            <v>210</v>
          </cell>
          <cell r="C447" t="str">
            <v>sales</v>
          </cell>
          <cell r="D447" t="str">
            <v>9 - t&amp;e</v>
          </cell>
          <cell r="F447" t="str">
            <v xml:space="preserve">                        Telephone - Wezwick</v>
          </cell>
        </row>
        <row r="448">
          <cell r="A448" t="str">
            <v>01-443194-0210-0200</v>
          </cell>
          <cell r="B448" t="str">
            <v>210</v>
          </cell>
          <cell r="C448" t="str">
            <v>sales</v>
          </cell>
          <cell r="D448" t="str">
            <v>9 - t&amp;e</v>
          </cell>
          <cell r="F448" t="str">
            <v xml:space="preserve">                        Miscellaneous - Wezwick</v>
          </cell>
        </row>
        <row r="449">
          <cell r="A449" t="str">
            <v>01-443210-0210-0200</v>
          </cell>
          <cell r="B449" t="str">
            <v>210</v>
          </cell>
          <cell r="C449" t="str">
            <v>sales</v>
          </cell>
          <cell r="D449" t="str">
            <v>9 - t&amp;e</v>
          </cell>
          <cell r="F449" t="str">
            <v xml:space="preserve">                        Travel - Sales/Mktg Mgt</v>
          </cell>
        </row>
        <row r="450">
          <cell r="A450" t="str">
            <v>01-443211-0210-0200</v>
          </cell>
          <cell r="B450" t="str">
            <v>210</v>
          </cell>
          <cell r="C450" t="str">
            <v>sales</v>
          </cell>
          <cell r="D450" t="str">
            <v>9 - t&amp;e</v>
          </cell>
          <cell r="F450" t="str">
            <v xml:space="preserve">                        Accoms &amp; Meals - Sls/Mktg Mgt</v>
          </cell>
        </row>
        <row r="451">
          <cell r="A451" t="str">
            <v>01-443212-0210-0200</v>
          </cell>
          <cell r="B451" t="str">
            <v>210</v>
          </cell>
          <cell r="C451" t="str">
            <v>sales</v>
          </cell>
          <cell r="D451" t="str">
            <v>9 - t&amp;e</v>
          </cell>
          <cell r="F451" t="str">
            <v xml:space="preserve">                        Entertainment - Sls/Mktg Mgt</v>
          </cell>
        </row>
        <row r="452">
          <cell r="A452" t="str">
            <v>01-443213-0210-0200</v>
          </cell>
          <cell r="B452" t="str">
            <v>210</v>
          </cell>
          <cell r="C452" t="str">
            <v>sales</v>
          </cell>
          <cell r="D452" t="str">
            <v>9 - t&amp;e</v>
          </cell>
          <cell r="F452" t="str">
            <v xml:space="preserve">                        Telephone - Sales/Mktg Mgt</v>
          </cell>
        </row>
        <row r="453">
          <cell r="A453" t="str">
            <v>01-443214-0210-0200</v>
          </cell>
          <cell r="B453" t="str">
            <v>210</v>
          </cell>
          <cell r="C453" t="str">
            <v>sales</v>
          </cell>
          <cell r="D453" t="str">
            <v>9 - t&amp;e</v>
          </cell>
          <cell r="F453" t="str">
            <v xml:space="preserve">                        Miscellaneous - Sales/Mkg Mgt</v>
          </cell>
        </row>
        <row r="454">
          <cell r="A454" t="str">
            <v>01-443215-0210-0200</v>
          </cell>
          <cell r="B454" t="str">
            <v>210</v>
          </cell>
          <cell r="C454" t="str">
            <v>sales</v>
          </cell>
          <cell r="D454" t="str">
            <v>9 - t&amp;e</v>
          </cell>
          <cell r="F454" t="str">
            <v xml:space="preserve">                        Travel - Wezwick</v>
          </cell>
        </row>
        <row r="455">
          <cell r="A455" t="str">
            <v>01-443216-0210-0200</v>
          </cell>
          <cell r="B455" t="str">
            <v>210</v>
          </cell>
          <cell r="C455" t="str">
            <v>sales</v>
          </cell>
          <cell r="D455" t="str">
            <v>9 - t&amp;e</v>
          </cell>
          <cell r="F455" t="str">
            <v xml:space="preserve">                        Accoms &amp; Meals - Wezwick</v>
          </cell>
        </row>
        <row r="456">
          <cell r="A456" t="str">
            <v>01-443217-0210-0200</v>
          </cell>
          <cell r="B456" t="str">
            <v>210</v>
          </cell>
          <cell r="C456" t="str">
            <v>sales</v>
          </cell>
          <cell r="D456" t="str">
            <v>9 - t&amp;e</v>
          </cell>
          <cell r="F456" t="str">
            <v xml:space="preserve">                        Entertainment - Wezwick</v>
          </cell>
        </row>
        <row r="457">
          <cell r="A457" t="str">
            <v>01-443218-0210-0200</v>
          </cell>
          <cell r="B457" t="str">
            <v>210</v>
          </cell>
          <cell r="C457" t="str">
            <v>sales</v>
          </cell>
          <cell r="D457" t="str">
            <v>9 - t&amp;e</v>
          </cell>
          <cell r="F457" t="str">
            <v xml:space="preserve">                        Telephone - Wezwick</v>
          </cell>
        </row>
        <row r="458">
          <cell r="A458" t="str">
            <v>01-443219-0210-0200</v>
          </cell>
          <cell r="B458" t="str">
            <v>210</v>
          </cell>
          <cell r="C458" t="str">
            <v>sales</v>
          </cell>
          <cell r="D458" t="str">
            <v>9 - t&amp;e</v>
          </cell>
          <cell r="F458" t="str">
            <v xml:space="preserve">                        Miscellaneous - Wezwick</v>
          </cell>
        </row>
        <row r="459">
          <cell r="A459" t="str">
            <v>01-443220-0220-0230</v>
          </cell>
          <cell r="B459" t="str">
            <v>220</v>
          </cell>
          <cell r="C459" t="str">
            <v>sales</v>
          </cell>
          <cell r="D459" t="str">
            <v>9 - t&amp;e</v>
          </cell>
          <cell r="F459" t="str">
            <v xml:space="preserve">                        Travel - Marketing</v>
          </cell>
        </row>
        <row r="460">
          <cell r="A460" t="str">
            <v>01-443221-0220-0230</v>
          </cell>
          <cell r="B460" t="str">
            <v>220</v>
          </cell>
          <cell r="C460" t="str">
            <v>sales</v>
          </cell>
          <cell r="D460" t="str">
            <v>9 - t&amp;e</v>
          </cell>
          <cell r="F460" t="str">
            <v xml:space="preserve">                        Accoms &amp; Meals - Marketing</v>
          </cell>
        </row>
        <row r="461">
          <cell r="A461" t="str">
            <v>01-443222-0220-0230</v>
          </cell>
          <cell r="B461" t="str">
            <v>220</v>
          </cell>
          <cell r="C461" t="str">
            <v>sales</v>
          </cell>
          <cell r="D461" t="str">
            <v>9 - t&amp;e</v>
          </cell>
          <cell r="F461" t="str">
            <v xml:space="preserve">                        Entertainment - Marketing</v>
          </cell>
        </row>
        <row r="462">
          <cell r="A462" t="str">
            <v>01-443223-0220-0230</v>
          </cell>
          <cell r="B462" t="str">
            <v>220</v>
          </cell>
          <cell r="C462" t="str">
            <v>sales</v>
          </cell>
          <cell r="D462" t="str">
            <v>9 - t&amp;e</v>
          </cell>
          <cell r="F462" t="str">
            <v xml:space="preserve">                        Telephone - Marketing</v>
          </cell>
        </row>
        <row r="463">
          <cell r="A463" t="str">
            <v>01-443224-0220-0230</v>
          </cell>
          <cell r="B463" t="str">
            <v>220</v>
          </cell>
          <cell r="C463" t="str">
            <v>sales</v>
          </cell>
          <cell r="D463" t="str">
            <v>9 - t&amp;e</v>
          </cell>
          <cell r="F463" t="str">
            <v xml:space="preserve">                        Miscellaneous - Marketing</v>
          </cell>
        </row>
        <row r="464">
          <cell r="A464" t="str">
            <v>01-443225-0225-0200</v>
          </cell>
          <cell r="B464" t="str">
            <v>225</v>
          </cell>
          <cell r="C464" t="str">
            <v>sales</v>
          </cell>
          <cell r="D464" t="str">
            <v>9 - t&amp;e</v>
          </cell>
          <cell r="F464" t="str">
            <v xml:space="preserve">                        Travel - Inside Sales - Comeau</v>
          </cell>
        </row>
        <row r="465">
          <cell r="A465" t="str">
            <v>01-443226-0225-0200</v>
          </cell>
          <cell r="B465" t="str">
            <v>225</v>
          </cell>
          <cell r="C465" t="str">
            <v>sales</v>
          </cell>
          <cell r="D465" t="str">
            <v>9 - t&amp;e</v>
          </cell>
          <cell r="F465" t="str">
            <v xml:space="preserve">                        Accoms &amp; Meals - Inside Sales - Comeau</v>
          </cell>
        </row>
        <row r="466">
          <cell r="A466" t="str">
            <v>01-443227-0225-0200</v>
          </cell>
          <cell r="B466" t="str">
            <v>225</v>
          </cell>
          <cell r="C466" t="str">
            <v>sales</v>
          </cell>
          <cell r="D466" t="str">
            <v>9 - t&amp;e</v>
          </cell>
          <cell r="F466" t="str">
            <v xml:space="preserve">                        Entertainment - Inside Sales - Comeau</v>
          </cell>
        </row>
        <row r="467">
          <cell r="A467" t="str">
            <v>01-443228-0225-0200</v>
          </cell>
          <cell r="B467" t="str">
            <v>225</v>
          </cell>
          <cell r="C467" t="str">
            <v>sales</v>
          </cell>
          <cell r="D467" t="str">
            <v>9 - t&amp;e</v>
          </cell>
          <cell r="F467" t="str">
            <v xml:space="preserve">                        Telephone - Inside Sales - Comeau</v>
          </cell>
        </row>
        <row r="468">
          <cell r="A468" t="str">
            <v>01-443229-0225-0200</v>
          </cell>
          <cell r="B468" t="str">
            <v>225</v>
          </cell>
          <cell r="C468" t="str">
            <v>sales</v>
          </cell>
          <cell r="D468" t="str">
            <v>9 - t&amp;e</v>
          </cell>
          <cell r="F468" t="str">
            <v xml:space="preserve">                        Miscellaneous - Inside Sales - Comeau</v>
          </cell>
        </row>
        <row r="469">
          <cell r="A469" t="str">
            <v>01-443235-0235-0200</v>
          </cell>
          <cell r="B469" t="str">
            <v>235</v>
          </cell>
          <cell r="C469" t="str">
            <v>sales</v>
          </cell>
          <cell r="D469" t="str">
            <v>9 - t&amp;e</v>
          </cell>
          <cell r="F469" t="str">
            <v xml:space="preserve">                        Travel - Sales Operations</v>
          </cell>
        </row>
        <row r="470">
          <cell r="A470" t="str">
            <v>01-443236-0235-0200</v>
          </cell>
          <cell r="B470" t="str">
            <v>235</v>
          </cell>
          <cell r="C470" t="str">
            <v>sales</v>
          </cell>
          <cell r="D470" t="str">
            <v>9 - t&amp;e</v>
          </cell>
          <cell r="F470" t="str">
            <v xml:space="preserve">                        Accoms &amp; Mls - Sales Operations</v>
          </cell>
        </row>
        <row r="471">
          <cell r="A471" t="str">
            <v>01-443237-0235-0200</v>
          </cell>
          <cell r="B471" t="str">
            <v>235</v>
          </cell>
          <cell r="C471" t="str">
            <v>sales</v>
          </cell>
          <cell r="D471" t="str">
            <v>9 - t&amp;e</v>
          </cell>
          <cell r="F471" t="str">
            <v xml:space="preserve">                        Entertainment - Sales Operations</v>
          </cell>
        </row>
        <row r="472">
          <cell r="A472" t="str">
            <v>01-443238-0235-0200</v>
          </cell>
          <cell r="B472" t="str">
            <v>235</v>
          </cell>
          <cell r="C472" t="str">
            <v>sales</v>
          </cell>
          <cell r="D472" t="str">
            <v>9 - t&amp;e</v>
          </cell>
          <cell r="F472" t="str">
            <v xml:space="preserve">                        Telephone - Sales Operations</v>
          </cell>
        </row>
        <row r="473">
          <cell r="A473" t="str">
            <v>01-443239-0235-0200</v>
          </cell>
          <cell r="B473" t="str">
            <v>235</v>
          </cell>
          <cell r="C473" t="str">
            <v>sales</v>
          </cell>
          <cell r="D473" t="str">
            <v>9 - t&amp;e</v>
          </cell>
          <cell r="F473" t="str">
            <v xml:space="preserve">                        Miscellaneous - Sales Operations</v>
          </cell>
        </row>
        <row r="474">
          <cell r="A474" t="str">
            <v>01-443245-0245-0200</v>
          </cell>
          <cell r="B474" t="str">
            <v>245</v>
          </cell>
          <cell r="C474" t="str">
            <v>sales</v>
          </cell>
          <cell r="D474" t="str">
            <v>9 - t&amp;e</v>
          </cell>
          <cell r="F474" t="str">
            <v xml:space="preserve">                        Travel - Sales Reg 1- Catanzarite</v>
          </cell>
        </row>
        <row r="475">
          <cell r="A475" t="str">
            <v>01-443246-0245-0200</v>
          </cell>
          <cell r="B475" t="str">
            <v>245</v>
          </cell>
          <cell r="C475" t="str">
            <v>sales</v>
          </cell>
          <cell r="D475" t="str">
            <v>9 - t&amp;e</v>
          </cell>
          <cell r="F475" t="str">
            <v xml:space="preserve">                        Accoms  &amp; Mls -Sales Reg 1- Catanzarite</v>
          </cell>
        </row>
        <row r="476">
          <cell r="A476" t="str">
            <v>01-443247-0245-0200</v>
          </cell>
          <cell r="B476" t="str">
            <v>245</v>
          </cell>
          <cell r="C476" t="str">
            <v>sales</v>
          </cell>
          <cell r="D476" t="str">
            <v>9 - t&amp;e</v>
          </cell>
          <cell r="F476" t="str">
            <v xml:space="preserve">                        Entertainment-Sales Reg 1- Catanzarite</v>
          </cell>
        </row>
        <row r="477">
          <cell r="A477" t="str">
            <v>01-443248-0245-0200</v>
          </cell>
          <cell r="B477" t="str">
            <v>245</v>
          </cell>
          <cell r="C477" t="str">
            <v>sales</v>
          </cell>
          <cell r="D477" t="str">
            <v>9 - t&amp;e</v>
          </cell>
          <cell r="F477" t="str">
            <v xml:space="preserve">                        Telephone-Sales Reg 1- Catanzarite</v>
          </cell>
        </row>
        <row r="478">
          <cell r="A478" t="str">
            <v>01-443249-0245-0200</v>
          </cell>
          <cell r="B478" t="str">
            <v>245</v>
          </cell>
          <cell r="C478" t="str">
            <v>sales</v>
          </cell>
          <cell r="D478" t="str">
            <v>9 - t&amp;e</v>
          </cell>
          <cell r="F478" t="str">
            <v xml:space="preserve">                        Misc-Sales Reg 1- Catanzarite</v>
          </cell>
        </row>
        <row r="479">
          <cell r="A479" t="str">
            <v>01-443255-0255-0200</v>
          </cell>
          <cell r="B479" t="str">
            <v>255</v>
          </cell>
          <cell r="C479" t="str">
            <v>sales</v>
          </cell>
          <cell r="D479" t="str">
            <v>9 - t&amp;e</v>
          </cell>
          <cell r="F479" t="str">
            <v xml:space="preserve">                        Travel - Sales Region 2</v>
          </cell>
        </row>
        <row r="480">
          <cell r="A480" t="str">
            <v>01-443256-0255-0200</v>
          </cell>
          <cell r="B480" t="str">
            <v>255</v>
          </cell>
          <cell r="C480" t="str">
            <v>sales</v>
          </cell>
          <cell r="D480" t="str">
            <v>9 - t&amp;e</v>
          </cell>
          <cell r="F480" t="str">
            <v xml:space="preserve">                        Accoms &amp; Meals - Sales Region 2</v>
          </cell>
        </row>
        <row r="481">
          <cell r="A481" t="str">
            <v>01-443257-0255-0200</v>
          </cell>
          <cell r="B481" t="str">
            <v>255</v>
          </cell>
          <cell r="C481" t="str">
            <v>sales</v>
          </cell>
          <cell r="D481" t="str">
            <v>9 - t&amp;e</v>
          </cell>
          <cell r="F481" t="str">
            <v xml:space="preserve">                        Entertainment - Sales Region 2</v>
          </cell>
        </row>
        <row r="482">
          <cell r="A482" t="str">
            <v>01-443258-0255-0200</v>
          </cell>
          <cell r="B482" t="str">
            <v>255</v>
          </cell>
          <cell r="C482" t="str">
            <v>sales</v>
          </cell>
          <cell r="D482" t="str">
            <v>9 - t&amp;e</v>
          </cell>
          <cell r="F482" t="str">
            <v xml:space="preserve">                        Telephone - Sales Region 2</v>
          </cell>
        </row>
        <row r="483">
          <cell r="A483" t="str">
            <v>01-443259-0255-0200</v>
          </cell>
          <cell r="B483" t="str">
            <v>255</v>
          </cell>
          <cell r="C483" t="str">
            <v>sales</v>
          </cell>
          <cell r="D483" t="str">
            <v>9 - t&amp;e</v>
          </cell>
          <cell r="F483" t="str">
            <v xml:space="preserve">                        Miscellaneous - Sales Region 2</v>
          </cell>
        </row>
        <row r="484">
          <cell r="A484" t="str">
            <v>01-443275-0275-0200</v>
          </cell>
          <cell r="B484" t="str">
            <v>275</v>
          </cell>
          <cell r="C484" t="str">
            <v>sales</v>
          </cell>
          <cell r="D484" t="str">
            <v>9 - t&amp;e</v>
          </cell>
          <cell r="F484" t="str">
            <v xml:space="preserve">                        Travel - Sales AFN</v>
          </cell>
        </row>
        <row r="485">
          <cell r="A485" t="str">
            <v>01-443276-0275-0200</v>
          </cell>
          <cell r="B485" t="str">
            <v>275</v>
          </cell>
          <cell r="C485" t="str">
            <v>sales</v>
          </cell>
          <cell r="D485" t="str">
            <v>9 - t&amp;e</v>
          </cell>
          <cell r="F485" t="str">
            <v xml:space="preserve">                        Accoms &amp; Meals - Sales AFN</v>
          </cell>
        </row>
        <row r="486">
          <cell r="A486" t="str">
            <v>01-443277-0275-0200</v>
          </cell>
          <cell r="B486" t="str">
            <v>275</v>
          </cell>
          <cell r="C486" t="str">
            <v>sales</v>
          </cell>
          <cell r="D486" t="str">
            <v>9 - t&amp;e</v>
          </cell>
          <cell r="F486" t="str">
            <v xml:space="preserve">                        Entertainment - Sales AFN</v>
          </cell>
        </row>
        <row r="487">
          <cell r="A487" t="str">
            <v>01-443278-0275-0200</v>
          </cell>
          <cell r="B487" t="str">
            <v>275</v>
          </cell>
          <cell r="C487" t="str">
            <v>sales</v>
          </cell>
          <cell r="D487" t="str">
            <v>9 - t&amp;e</v>
          </cell>
          <cell r="F487" t="str">
            <v xml:space="preserve">                        Telephone - Sales AFN</v>
          </cell>
        </row>
        <row r="488">
          <cell r="A488" t="str">
            <v>01-443279-0275-0200</v>
          </cell>
          <cell r="B488" t="str">
            <v>275</v>
          </cell>
          <cell r="C488" t="str">
            <v>sales</v>
          </cell>
          <cell r="D488" t="str">
            <v>9 - t&amp;e</v>
          </cell>
          <cell r="F488" t="str">
            <v xml:space="preserve">                        Miscellaneous - Sales AFN</v>
          </cell>
        </row>
        <row r="489">
          <cell r="A489" t="str">
            <v>01-443290-0290-0200</v>
          </cell>
          <cell r="B489" t="str">
            <v>290</v>
          </cell>
          <cell r="C489" t="str">
            <v>sales</v>
          </cell>
          <cell r="D489" t="str">
            <v>9 - t&amp;e</v>
          </cell>
          <cell r="F489" t="str">
            <v xml:space="preserve">                        Travel - Business Partners</v>
          </cell>
        </row>
        <row r="490">
          <cell r="A490" t="str">
            <v>01-443291-0290-0200</v>
          </cell>
          <cell r="B490" t="str">
            <v>290</v>
          </cell>
          <cell r="C490" t="str">
            <v>sales</v>
          </cell>
          <cell r="D490" t="str">
            <v>9 - t&amp;e</v>
          </cell>
          <cell r="F490" t="str">
            <v xml:space="preserve">                        Accoms &amp; Meals - Business Partners</v>
          </cell>
        </row>
        <row r="491">
          <cell r="A491" t="str">
            <v>01-443292-0290-0200</v>
          </cell>
          <cell r="B491" t="str">
            <v>290</v>
          </cell>
          <cell r="C491" t="str">
            <v>sales</v>
          </cell>
          <cell r="D491" t="str">
            <v>9 - t&amp;e</v>
          </cell>
          <cell r="F491" t="str">
            <v xml:space="preserve">                        Entertainment - Business Partners</v>
          </cell>
        </row>
        <row r="492">
          <cell r="A492" t="str">
            <v>01-443293-0290-0200</v>
          </cell>
          <cell r="B492" t="str">
            <v>290</v>
          </cell>
          <cell r="C492" t="str">
            <v>sales</v>
          </cell>
          <cell r="D492" t="str">
            <v>9 - t&amp;e</v>
          </cell>
          <cell r="F492" t="str">
            <v xml:space="preserve">                        Telephone - Business Partners</v>
          </cell>
        </row>
        <row r="493">
          <cell r="A493" t="str">
            <v>01-443294-0290-0200</v>
          </cell>
          <cell r="B493" t="str">
            <v>290</v>
          </cell>
          <cell r="C493" t="str">
            <v>sales</v>
          </cell>
          <cell r="D493" t="str">
            <v>9 - t&amp;e</v>
          </cell>
          <cell r="F493" t="str">
            <v xml:space="preserve">                        Miscellaneous - Business Partners</v>
          </cell>
        </row>
        <row r="494">
          <cell r="A494" t="str">
            <v>01-443295-0295-0200</v>
          </cell>
          <cell r="B494" t="str">
            <v>295</v>
          </cell>
          <cell r="C494" t="str">
            <v>sales</v>
          </cell>
          <cell r="D494" t="str">
            <v>9 - t&amp;e</v>
          </cell>
          <cell r="F494" t="str">
            <v xml:space="preserve">                        Travel - Major Accounts</v>
          </cell>
        </row>
        <row r="495">
          <cell r="A495" t="str">
            <v>01-443296-0295-0200</v>
          </cell>
          <cell r="B495" t="str">
            <v>295</v>
          </cell>
          <cell r="C495" t="str">
            <v>sales</v>
          </cell>
          <cell r="D495" t="str">
            <v>9 - t&amp;e</v>
          </cell>
          <cell r="F495" t="str">
            <v xml:space="preserve">                        Accoms &amp; Meals - Major Accounts</v>
          </cell>
        </row>
        <row r="496">
          <cell r="A496" t="str">
            <v>01-443297-0295-0200</v>
          </cell>
          <cell r="B496" t="str">
            <v>295</v>
          </cell>
          <cell r="C496" t="str">
            <v>sales</v>
          </cell>
          <cell r="D496" t="str">
            <v>9 - t&amp;e</v>
          </cell>
          <cell r="F496" t="str">
            <v xml:space="preserve">                        Entertainment - Major Accounts</v>
          </cell>
        </row>
        <row r="497">
          <cell r="A497" t="str">
            <v>01-443298-0295-0200</v>
          </cell>
          <cell r="B497" t="str">
            <v>295</v>
          </cell>
          <cell r="C497" t="str">
            <v>sales</v>
          </cell>
          <cell r="D497" t="str">
            <v>9 - t&amp;e</v>
          </cell>
          <cell r="F497" t="str">
            <v xml:space="preserve">                        Telephone - Major Accounts</v>
          </cell>
        </row>
        <row r="498">
          <cell r="A498" t="str">
            <v>01-443305-0305-0300</v>
          </cell>
          <cell r="B498" t="str">
            <v>305</v>
          </cell>
          <cell r="C498" t="str">
            <v>cust supp</v>
          </cell>
          <cell r="D498" t="str">
            <v>9 - t&amp;e</v>
          </cell>
          <cell r="F498" t="str">
            <v xml:space="preserve">                        Travel - Supp Mgmt</v>
          </cell>
        </row>
        <row r="499">
          <cell r="A499" t="str">
            <v>01-443306-0305-0300</v>
          </cell>
          <cell r="B499" t="str">
            <v>305</v>
          </cell>
          <cell r="C499" t="str">
            <v>cust supp</v>
          </cell>
          <cell r="D499" t="str">
            <v>9 - t&amp;e</v>
          </cell>
          <cell r="F499" t="str">
            <v xml:space="preserve">                        Accom &amp; Meals - Supp Mgmt</v>
          </cell>
        </row>
        <row r="500">
          <cell r="A500" t="str">
            <v>01-443307-0305-0300</v>
          </cell>
          <cell r="B500" t="str">
            <v>305</v>
          </cell>
          <cell r="C500" t="str">
            <v>cust supp</v>
          </cell>
          <cell r="D500" t="str">
            <v>9 - t&amp;e</v>
          </cell>
          <cell r="F500" t="str">
            <v xml:space="preserve">                        Entertainment - Cust Supp Mgmt</v>
          </cell>
        </row>
        <row r="501">
          <cell r="A501" t="str">
            <v>01-443308-0305-0300</v>
          </cell>
          <cell r="B501" t="str">
            <v>305</v>
          </cell>
          <cell r="C501" t="str">
            <v>cust supp</v>
          </cell>
          <cell r="D501" t="str">
            <v>9 - t&amp;e</v>
          </cell>
          <cell r="F501" t="str">
            <v xml:space="preserve">                        Telephone - Supp Mgmt</v>
          </cell>
        </row>
        <row r="502">
          <cell r="A502" t="str">
            <v>01-443309-0305-0300</v>
          </cell>
          <cell r="B502" t="str">
            <v>305</v>
          </cell>
          <cell r="C502" t="str">
            <v>cust supp</v>
          </cell>
          <cell r="D502" t="str">
            <v>9 - t&amp;e</v>
          </cell>
          <cell r="F502" t="str">
            <v xml:space="preserve">                        Misc - Supp Mgmt</v>
          </cell>
        </row>
        <row r="503">
          <cell r="A503" t="str">
            <v>01-443310-0310-0300</v>
          </cell>
          <cell r="B503" t="str">
            <v>310</v>
          </cell>
          <cell r="C503" t="str">
            <v>cust supp</v>
          </cell>
          <cell r="D503" t="str">
            <v>9 - t&amp;e</v>
          </cell>
          <cell r="F503" t="str">
            <v xml:space="preserve">                        Travel - Support Admin</v>
          </cell>
        </row>
        <row r="504">
          <cell r="A504" t="str">
            <v>01-443311-0310-0300</v>
          </cell>
          <cell r="B504" t="str">
            <v>310</v>
          </cell>
          <cell r="C504" t="str">
            <v>cust supp</v>
          </cell>
          <cell r="D504" t="str">
            <v>9 - t&amp;e</v>
          </cell>
          <cell r="F504" t="str">
            <v xml:space="preserve">                        Accoms/Meals-Support Admin</v>
          </cell>
        </row>
        <row r="505">
          <cell r="A505" t="str">
            <v>01-443312-0310-0300</v>
          </cell>
          <cell r="B505" t="str">
            <v>310</v>
          </cell>
          <cell r="C505" t="str">
            <v>cust supp</v>
          </cell>
          <cell r="D505" t="str">
            <v>9 - t&amp;e</v>
          </cell>
          <cell r="F505" t="str">
            <v xml:space="preserve">                        Entertainment - Supp Admin</v>
          </cell>
        </row>
        <row r="506">
          <cell r="A506" t="str">
            <v>01-443313-0310-0300</v>
          </cell>
          <cell r="B506" t="str">
            <v>310</v>
          </cell>
          <cell r="C506" t="str">
            <v>cust supp</v>
          </cell>
          <cell r="D506" t="str">
            <v>9 - t&amp;e</v>
          </cell>
          <cell r="F506" t="str">
            <v xml:space="preserve">                        Telephone - Supp Admin</v>
          </cell>
        </row>
        <row r="507">
          <cell r="A507" t="str">
            <v>01-443315-0315-0300</v>
          </cell>
          <cell r="B507" t="str">
            <v>315</v>
          </cell>
          <cell r="C507" t="str">
            <v>prod dev</v>
          </cell>
          <cell r="D507" t="str">
            <v>9 - t&amp;e</v>
          </cell>
          <cell r="F507" t="str">
            <v xml:space="preserve">                        Travel - Multimedia Support</v>
          </cell>
        </row>
        <row r="508">
          <cell r="A508" t="str">
            <v>01-443316-0315-0300</v>
          </cell>
          <cell r="B508" t="str">
            <v>315</v>
          </cell>
          <cell r="C508" t="str">
            <v>prod dev</v>
          </cell>
          <cell r="D508" t="str">
            <v>9 - t&amp;e</v>
          </cell>
          <cell r="F508" t="str">
            <v xml:space="preserve">                        Accom &amp; Meals - Multimedia Supp</v>
          </cell>
        </row>
        <row r="509">
          <cell r="A509" t="str">
            <v>01-443317-0315-0300</v>
          </cell>
          <cell r="B509" t="str">
            <v>315</v>
          </cell>
          <cell r="C509" t="str">
            <v>prod dev</v>
          </cell>
          <cell r="D509" t="str">
            <v>9 - t&amp;e</v>
          </cell>
          <cell r="F509" t="str">
            <v xml:space="preserve">                        Entertainment - Multimedia Supp</v>
          </cell>
        </row>
        <row r="510">
          <cell r="A510" t="str">
            <v>01-443318-0315-0300</v>
          </cell>
          <cell r="B510" t="str">
            <v>315</v>
          </cell>
          <cell r="C510" t="str">
            <v>prod dev</v>
          </cell>
          <cell r="D510" t="str">
            <v>9 - t&amp;e</v>
          </cell>
          <cell r="F510" t="str">
            <v xml:space="preserve">                        Telephone - Multimedia Supp</v>
          </cell>
        </row>
        <row r="511">
          <cell r="A511" t="str">
            <v>01-443319-0315-0300</v>
          </cell>
          <cell r="B511" t="str">
            <v>315</v>
          </cell>
          <cell r="C511" t="str">
            <v>prod dev</v>
          </cell>
          <cell r="D511" t="str">
            <v>9 - t&amp;e</v>
          </cell>
          <cell r="F511" t="str">
            <v xml:space="preserve">                        Misc - Multimedia Supp</v>
          </cell>
        </row>
        <row r="512">
          <cell r="A512" t="str">
            <v>01-443320-0320-0300</v>
          </cell>
          <cell r="B512" t="str">
            <v>320</v>
          </cell>
          <cell r="C512" t="str">
            <v>cust supp</v>
          </cell>
          <cell r="D512" t="str">
            <v>9 - t&amp;e</v>
          </cell>
          <cell r="F512" t="str">
            <v xml:space="preserve">                        Travel - Cust Supp  SAS</v>
          </cell>
        </row>
        <row r="513">
          <cell r="A513" t="str">
            <v>01-443321-0320-0300</v>
          </cell>
          <cell r="B513" t="str">
            <v>320</v>
          </cell>
          <cell r="C513" t="str">
            <v>cust supp</v>
          </cell>
          <cell r="D513" t="str">
            <v>9 - t&amp;e</v>
          </cell>
          <cell r="F513" t="str">
            <v xml:space="preserve">                        Accoms &amp; Meals - Cust Supp SAS</v>
          </cell>
        </row>
        <row r="514">
          <cell r="A514" t="str">
            <v>01-443322-0320-0300</v>
          </cell>
          <cell r="B514" t="str">
            <v>320</v>
          </cell>
          <cell r="C514" t="str">
            <v>cust supp</v>
          </cell>
          <cell r="D514" t="str">
            <v>9 - t&amp;e</v>
          </cell>
          <cell r="F514" t="str">
            <v xml:space="preserve">                        Entertainment - Cust Supp SAS</v>
          </cell>
        </row>
        <row r="515">
          <cell r="A515" t="str">
            <v>01-443323-0320-0300</v>
          </cell>
          <cell r="B515" t="str">
            <v>320</v>
          </cell>
          <cell r="C515" t="str">
            <v>cust supp</v>
          </cell>
          <cell r="D515" t="str">
            <v>9 - t&amp;e</v>
          </cell>
          <cell r="F515" t="str">
            <v xml:space="preserve">                        Telephone - Cust Supp SAS</v>
          </cell>
        </row>
        <row r="516">
          <cell r="A516" t="str">
            <v>01-443325-0325-0300</v>
          </cell>
          <cell r="B516" t="str">
            <v>325</v>
          </cell>
          <cell r="C516" t="str">
            <v>cust supp</v>
          </cell>
          <cell r="D516" t="str">
            <v>9 - t&amp;e</v>
          </cell>
          <cell r="F516" t="str">
            <v xml:space="preserve">                        Travel - CS/Tech Support</v>
          </cell>
        </row>
        <row r="517">
          <cell r="A517" t="str">
            <v>01-443326-0325-0300</v>
          </cell>
          <cell r="B517" t="str">
            <v>325</v>
          </cell>
          <cell r="C517" t="str">
            <v>cust supp</v>
          </cell>
          <cell r="D517" t="str">
            <v>9 - t&amp;e</v>
          </cell>
          <cell r="F517" t="str">
            <v xml:space="preserve">                        Accom &amp; Meals - CS/Tech Support</v>
          </cell>
        </row>
        <row r="518">
          <cell r="A518" t="str">
            <v>01-443327-0325-0300</v>
          </cell>
          <cell r="B518" t="str">
            <v>325</v>
          </cell>
          <cell r="C518" t="str">
            <v>cust supp</v>
          </cell>
          <cell r="D518" t="str">
            <v>9 - t&amp;e</v>
          </cell>
          <cell r="F518" t="str">
            <v xml:space="preserve">                        Entertainment - CS/Tech Support</v>
          </cell>
        </row>
        <row r="519">
          <cell r="A519" t="str">
            <v>01-443328-0325-0300</v>
          </cell>
          <cell r="B519" t="str">
            <v>325</v>
          </cell>
          <cell r="C519" t="str">
            <v>cust supp</v>
          </cell>
          <cell r="D519" t="str">
            <v>9 - t&amp;e</v>
          </cell>
          <cell r="F519" t="str">
            <v xml:space="preserve">                        Telephone - CS/ Tech Supp</v>
          </cell>
        </row>
        <row r="520">
          <cell r="A520" t="str">
            <v>01-443330-0330-0300</v>
          </cell>
          <cell r="B520" t="str">
            <v>330</v>
          </cell>
          <cell r="C520" t="str">
            <v>cust supp</v>
          </cell>
          <cell r="D520" t="str">
            <v>9 - t&amp;e</v>
          </cell>
          <cell r="F520" t="str">
            <v xml:space="preserve">                        Travel - Supp FRS</v>
          </cell>
        </row>
        <row r="521">
          <cell r="A521" t="str">
            <v>01-443331-0330-0300</v>
          </cell>
          <cell r="B521" t="str">
            <v>330</v>
          </cell>
          <cell r="C521" t="str">
            <v>cust supp</v>
          </cell>
          <cell r="D521" t="str">
            <v>9 - t&amp;e</v>
          </cell>
          <cell r="F521" t="str">
            <v xml:space="preserve">                        Accom &amp; Meals - Supp FRS</v>
          </cell>
        </row>
        <row r="522">
          <cell r="A522" t="str">
            <v>01-443332-0330-0300</v>
          </cell>
          <cell r="B522" t="str">
            <v>330</v>
          </cell>
          <cell r="C522" t="str">
            <v>cust supp</v>
          </cell>
          <cell r="D522" t="str">
            <v>9 - t&amp;e</v>
          </cell>
          <cell r="F522" t="str">
            <v xml:space="preserve">                        Entertainment - Supp FRS</v>
          </cell>
        </row>
        <row r="523">
          <cell r="A523" t="str">
            <v>01-443333-0330-0300</v>
          </cell>
          <cell r="B523" t="str">
            <v>330</v>
          </cell>
          <cell r="C523" t="str">
            <v>cust supp</v>
          </cell>
          <cell r="D523" t="str">
            <v>9 - t&amp;e</v>
          </cell>
          <cell r="F523" t="str">
            <v xml:space="preserve">                        Telephone - Supp FRS</v>
          </cell>
        </row>
        <row r="524">
          <cell r="A524" t="str">
            <v>01-443335-0335-0300</v>
          </cell>
          <cell r="B524" t="str">
            <v>335</v>
          </cell>
          <cell r="C524" t="str">
            <v>cust supp</v>
          </cell>
          <cell r="D524" t="str">
            <v>9 - t&amp;e</v>
          </cell>
          <cell r="F524" t="str">
            <v xml:space="preserve">                        Travel - Support FRS Consultants</v>
          </cell>
        </row>
        <row r="525">
          <cell r="A525" t="str">
            <v>01-443336-0335-0300</v>
          </cell>
          <cell r="B525" t="str">
            <v>335</v>
          </cell>
          <cell r="C525" t="str">
            <v>cust supp</v>
          </cell>
          <cell r="D525" t="str">
            <v>9 - t&amp;e</v>
          </cell>
          <cell r="F525" t="str">
            <v xml:space="preserve">                        Accom &amp; Meals - Support FRS Consultants</v>
          </cell>
        </row>
        <row r="526">
          <cell r="A526" t="str">
            <v>01-443337-0335-0300</v>
          </cell>
          <cell r="B526" t="str">
            <v>335</v>
          </cell>
          <cell r="C526" t="str">
            <v>cust supp</v>
          </cell>
          <cell r="D526" t="str">
            <v>9 - t&amp;e</v>
          </cell>
          <cell r="F526" t="str">
            <v xml:space="preserve">                        Entertainment - Support FRS Consultants</v>
          </cell>
        </row>
        <row r="527">
          <cell r="A527" t="str">
            <v>01-443338-0335-0300</v>
          </cell>
          <cell r="B527" t="str">
            <v>335</v>
          </cell>
          <cell r="C527" t="str">
            <v>cust supp</v>
          </cell>
          <cell r="D527" t="str">
            <v>9 - t&amp;e</v>
          </cell>
          <cell r="F527" t="str">
            <v xml:space="preserve">                        Telephone - Support FRS Consultants</v>
          </cell>
        </row>
        <row r="528">
          <cell r="A528" t="str">
            <v>01-443339-0335-0300</v>
          </cell>
          <cell r="B528" t="str">
            <v>335</v>
          </cell>
          <cell r="C528" t="str">
            <v>cust supp</v>
          </cell>
          <cell r="D528" t="str">
            <v>9 - t&amp;e</v>
          </cell>
          <cell r="F528" t="str">
            <v xml:space="preserve">                        Misc - Support FRS Consultants</v>
          </cell>
        </row>
        <row r="529">
          <cell r="A529" t="str">
            <v>01-443340-0340-0300</v>
          </cell>
          <cell r="B529" t="str">
            <v>340</v>
          </cell>
          <cell r="C529" t="str">
            <v>cust supp</v>
          </cell>
          <cell r="D529" t="str">
            <v>9 - t&amp;e</v>
          </cell>
          <cell r="F529" t="str">
            <v xml:space="preserve">                        Travel - Cust Supp FAS</v>
          </cell>
        </row>
        <row r="530">
          <cell r="A530" t="str">
            <v>01-443341-0340-0300</v>
          </cell>
          <cell r="B530" t="str">
            <v>340</v>
          </cell>
          <cell r="C530" t="str">
            <v>cust supp</v>
          </cell>
          <cell r="D530" t="str">
            <v>9 - t&amp;e</v>
          </cell>
          <cell r="F530" t="str">
            <v xml:space="preserve">                        Accom &amp; Meals - Cust Supp  FAS</v>
          </cell>
        </row>
        <row r="531">
          <cell r="A531" t="str">
            <v>01-443342-0340-0300</v>
          </cell>
          <cell r="B531" t="str">
            <v>340</v>
          </cell>
          <cell r="C531" t="str">
            <v>cust supp</v>
          </cell>
          <cell r="D531" t="str">
            <v>9 - t&amp;e</v>
          </cell>
          <cell r="F531" t="str">
            <v xml:space="preserve">                        Entertainment - Cust Supp FAS</v>
          </cell>
        </row>
        <row r="532">
          <cell r="A532" t="str">
            <v>01-443343-0340-0300</v>
          </cell>
          <cell r="B532" t="str">
            <v>340</v>
          </cell>
          <cell r="C532" t="str">
            <v>cust supp</v>
          </cell>
          <cell r="D532" t="str">
            <v>9 - t&amp;e</v>
          </cell>
          <cell r="F532" t="str">
            <v xml:space="preserve">                        Telephone - Cust Supp FAS</v>
          </cell>
        </row>
        <row r="533">
          <cell r="A533" t="str">
            <v>01-443345-0345-0300</v>
          </cell>
          <cell r="B533" t="str">
            <v>345</v>
          </cell>
          <cell r="C533" t="str">
            <v>cust supp</v>
          </cell>
          <cell r="D533" t="str">
            <v>9 - t&amp;e</v>
          </cell>
          <cell r="F533" t="str">
            <v xml:space="preserve">                        Travel - Support AFN Consultants</v>
          </cell>
        </row>
        <row r="534">
          <cell r="A534" t="str">
            <v>01-443346-0345-0300</v>
          </cell>
          <cell r="B534" t="str">
            <v>345</v>
          </cell>
          <cell r="C534" t="str">
            <v>cust supp</v>
          </cell>
          <cell r="D534" t="str">
            <v>9 - t&amp;e</v>
          </cell>
          <cell r="F534" t="str">
            <v xml:space="preserve">                        Accom &amp; Meals - CS BO Prod Spec</v>
          </cell>
        </row>
        <row r="535">
          <cell r="A535" t="str">
            <v>01-443347-0345-0300</v>
          </cell>
          <cell r="B535" t="str">
            <v>345</v>
          </cell>
          <cell r="C535" t="str">
            <v>cust supp</v>
          </cell>
          <cell r="D535" t="str">
            <v>9 - t&amp;e</v>
          </cell>
          <cell r="F535" t="str">
            <v xml:space="preserve">                        Entertainment - Support AFN Consultants</v>
          </cell>
        </row>
        <row r="536">
          <cell r="A536" t="str">
            <v>01-443348-0345-0300</v>
          </cell>
          <cell r="B536" t="str">
            <v>345</v>
          </cell>
          <cell r="C536" t="str">
            <v>cust supp</v>
          </cell>
          <cell r="D536" t="str">
            <v>9 - t&amp;e</v>
          </cell>
          <cell r="F536" t="str">
            <v xml:space="preserve">                        Telephone - Support AFN Consultants</v>
          </cell>
        </row>
        <row r="537">
          <cell r="A537" t="str">
            <v>01-443355-0355-0300</v>
          </cell>
          <cell r="B537" t="str">
            <v>355</v>
          </cell>
          <cell r="C537" t="str">
            <v>cust supp</v>
          </cell>
          <cell r="D537" t="str">
            <v>9 - t&amp;e</v>
          </cell>
          <cell r="F537" t="str">
            <v xml:space="preserve">                        Travel - Service Operations</v>
          </cell>
        </row>
        <row r="538">
          <cell r="A538" t="str">
            <v>01-443356-0355-0300</v>
          </cell>
          <cell r="B538" t="str">
            <v>355</v>
          </cell>
          <cell r="C538" t="str">
            <v>cust supp</v>
          </cell>
          <cell r="D538" t="str">
            <v>9 - t&amp;e</v>
          </cell>
          <cell r="F538" t="str">
            <v xml:space="preserve">                        Accoms &amp; Meals - Service Operations</v>
          </cell>
        </row>
        <row r="539">
          <cell r="A539" t="str">
            <v>01-443357-0355-0300</v>
          </cell>
          <cell r="B539" t="str">
            <v>355</v>
          </cell>
          <cell r="C539" t="str">
            <v>cust supp</v>
          </cell>
          <cell r="D539" t="str">
            <v>9 - t&amp;e</v>
          </cell>
          <cell r="F539" t="str">
            <v xml:space="preserve">                        Entertainment - Service Operations</v>
          </cell>
        </row>
        <row r="540">
          <cell r="A540" t="str">
            <v>01-443358-0355-0300</v>
          </cell>
          <cell r="B540" t="str">
            <v>355</v>
          </cell>
          <cell r="C540" t="str">
            <v>cust supp</v>
          </cell>
          <cell r="D540" t="str">
            <v>9 - t&amp;e</v>
          </cell>
          <cell r="F540" t="str">
            <v xml:space="preserve">                        Telephone - Service Operations</v>
          </cell>
        </row>
        <row r="541">
          <cell r="A541" t="str">
            <v>01-443360-0360-0300</v>
          </cell>
          <cell r="B541" t="str">
            <v>360</v>
          </cell>
          <cell r="C541" t="str">
            <v>cust supp</v>
          </cell>
          <cell r="D541" t="str">
            <v>9 - t&amp;e</v>
          </cell>
          <cell r="F541" t="str">
            <v xml:space="preserve">                        Travel - Support Education</v>
          </cell>
        </row>
        <row r="542">
          <cell r="A542" t="str">
            <v>01-443361-0360-0300</v>
          </cell>
          <cell r="B542" t="str">
            <v>360</v>
          </cell>
          <cell r="C542" t="str">
            <v>cust supp</v>
          </cell>
          <cell r="D542" t="str">
            <v>9 - t&amp;e</v>
          </cell>
          <cell r="F542" t="str">
            <v xml:space="preserve">                        Accoms &amp; Meals - Support Education</v>
          </cell>
        </row>
        <row r="543">
          <cell r="A543" t="str">
            <v>01-443362-0360-0300</v>
          </cell>
          <cell r="B543" t="str">
            <v>360</v>
          </cell>
          <cell r="C543" t="str">
            <v>cust supp</v>
          </cell>
          <cell r="D543" t="str">
            <v>9 - t&amp;e</v>
          </cell>
          <cell r="F543" t="str">
            <v xml:space="preserve">                        Entertainment - Support Education</v>
          </cell>
        </row>
        <row r="544">
          <cell r="A544" t="str">
            <v>01-443363-0360-0300</v>
          </cell>
          <cell r="B544" t="str">
            <v>360</v>
          </cell>
          <cell r="C544" t="str">
            <v>cust supp</v>
          </cell>
          <cell r="D544" t="str">
            <v>9 - t&amp;e</v>
          </cell>
          <cell r="F544" t="str">
            <v xml:space="preserve">                        Telephone - Support Education</v>
          </cell>
        </row>
        <row r="545">
          <cell r="A545" t="str">
            <v>01-443365-0365-0300</v>
          </cell>
          <cell r="B545" t="str">
            <v>365</v>
          </cell>
          <cell r="C545" t="str">
            <v>cust supp</v>
          </cell>
          <cell r="D545" t="str">
            <v>9 - t&amp;e</v>
          </cell>
          <cell r="F545" t="str">
            <v xml:space="preserve">                        Travel - Support SAS Consultants</v>
          </cell>
        </row>
        <row r="546">
          <cell r="A546" t="str">
            <v>01-443366-0365-0300</v>
          </cell>
          <cell r="B546" t="str">
            <v>365</v>
          </cell>
          <cell r="C546" t="str">
            <v>cust supp</v>
          </cell>
          <cell r="D546" t="str">
            <v>9 - t&amp;e</v>
          </cell>
          <cell r="F546" t="str">
            <v xml:space="preserve">                        Accoms &amp; Meals - Support SAS Consultants</v>
          </cell>
        </row>
        <row r="547">
          <cell r="A547" t="str">
            <v>01-443367-0365-0300</v>
          </cell>
          <cell r="B547" t="str">
            <v>365</v>
          </cell>
          <cell r="C547" t="str">
            <v>cust supp</v>
          </cell>
          <cell r="D547" t="str">
            <v>9 - t&amp;e</v>
          </cell>
          <cell r="F547" t="str">
            <v xml:space="preserve">                        Entertainment - Support SAS Consultants</v>
          </cell>
        </row>
        <row r="548">
          <cell r="A548" t="str">
            <v>01-443368-0365-0300</v>
          </cell>
          <cell r="B548" t="str">
            <v>365</v>
          </cell>
          <cell r="C548" t="str">
            <v>cust supp</v>
          </cell>
          <cell r="D548" t="str">
            <v>9 - t&amp;e</v>
          </cell>
          <cell r="F548" t="str">
            <v xml:space="preserve">                        Telephone - Support SAS Consultants</v>
          </cell>
        </row>
        <row r="549">
          <cell r="A549" t="str">
            <v>01-443388-0385-0300</v>
          </cell>
          <cell r="B549" t="str">
            <v>385</v>
          </cell>
          <cell r="C549" t="str">
            <v>cust supp</v>
          </cell>
          <cell r="D549" t="str">
            <v>9 - t&amp;e</v>
          </cell>
          <cell r="F549" t="str">
            <v xml:space="preserve">                        **Telephone - Cust Support FM</v>
          </cell>
        </row>
        <row r="550">
          <cell r="A550" t="str">
            <v>01-443390-0405-0400</v>
          </cell>
          <cell r="B550" t="str">
            <v>405</v>
          </cell>
          <cell r="C550" t="str">
            <v>prod dev</v>
          </cell>
          <cell r="D550" t="str">
            <v>9 - t&amp;e</v>
          </cell>
          <cell r="F550" t="str">
            <v xml:space="preserve">                        Travel - Internet Technology</v>
          </cell>
        </row>
        <row r="551">
          <cell r="A551" t="str">
            <v>01-443391-0405-0400</v>
          </cell>
          <cell r="B551" t="str">
            <v>405</v>
          </cell>
          <cell r="C551" t="str">
            <v>prod dev</v>
          </cell>
          <cell r="D551" t="str">
            <v>9 - t&amp;e</v>
          </cell>
          <cell r="F551" t="str">
            <v xml:space="preserve">                        Accom &amp; Meals - Internet Technology</v>
          </cell>
        </row>
        <row r="552">
          <cell r="A552" t="str">
            <v>01-443392-0405-0400</v>
          </cell>
          <cell r="B552" t="str">
            <v>405</v>
          </cell>
          <cell r="C552" t="str">
            <v>prod dev</v>
          </cell>
          <cell r="D552" t="str">
            <v>9 - t&amp;e</v>
          </cell>
          <cell r="F552" t="str">
            <v xml:space="preserve">                        Entertainment - Internet Technology</v>
          </cell>
        </row>
        <row r="553">
          <cell r="A553" t="str">
            <v>01-443395-0410-0400</v>
          </cell>
          <cell r="B553" t="str">
            <v>410</v>
          </cell>
          <cell r="C553" t="str">
            <v>prod dev</v>
          </cell>
          <cell r="D553" t="str">
            <v>9 - t&amp;e</v>
          </cell>
          <cell r="F553" t="str">
            <v xml:space="preserve">                        Travel - Product Design - FRS</v>
          </cell>
        </row>
        <row r="554">
          <cell r="A554" t="str">
            <v>01-443397-0410-0400</v>
          </cell>
          <cell r="B554" t="str">
            <v>410</v>
          </cell>
          <cell r="C554" t="str">
            <v>prod dev</v>
          </cell>
          <cell r="D554" t="str">
            <v>9 - t&amp;e</v>
          </cell>
          <cell r="F554" t="str">
            <v xml:space="preserve">                        Entertainment - Prod Design - FRS</v>
          </cell>
        </row>
        <row r="555">
          <cell r="A555" t="str">
            <v>01-443399-0410-0400</v>
          </cell>
          <cell r="B555" t="str">
            <v>410</v>
          </cell>
          <cell r="C555" t="str">
            <v>prod dev</v>
          </cell>
          <cell r="D555" t="str">
            <v>9 - t&amp;e</v>
          </cell>
          <cell r="F555" t="str">
            <v xml:space="preserve">                        Misc - Product Design - FRS</v>
          </cell>
        </row>
        <row r="556">
          <cell r="A556" t="str">
            <v>01-443400-0415-0400</v>
          </cell>
          <cell r="B556" t="str">
            <v>415</v>
          </cell>
          <cell r="C556" t="str">
            <v>prod dev</v>
          </cell>
          <cell r="D556" t="str">
            <v>9 - t&amp;e</v>
          </cell>
          <cell r="F556" t="str">
            <v xml:space="preserve">                        Travel - Product Design - SAS</v>
          </cell>
        </row>
        <row r="557">
          <cell r="A557" t="str">
            <v>01-443401-0415-0400</v>
          </cell>
          <cell r="B557" t="str">
            <v>415</v>
          </cell>
          <cell r="C557" t="str">
            <v>prod dev</v>
          </cell>
          <cell r="D557" t="str">
            <v>9 - t&amp;e</v>
          </cell>
          <cell r="F557" t="str">
            <v xml:space="preserve">                        Accoms &amp; Meals - Prod Design - SAS</v>
          </cell>
        </row>
        <row r="558">
          <cell r="A558" t="str">
            <v>01-443402-0415-0400</v>
          </cell>
          <cell r="B558" t="str">
            <v>415</v>
          </cell>
          <cell r="C558" t="str">
            <v>prod dev</v>
          </cell>
          <cell r="D558" t="str">
            <v>9 - t&amp;e</v>
          </cell>
          <cell r="F558" t="str">
            <v xml:space="preserve">                        Entertainment - Prod Design - SAS</v>
          </cell>
        </row>
        <row r="559">
          <cell r="A559" t="str">
            <v>01-443404-0415-0400</v>
          </cell>
          <cell r="B559" t="str">
            <v>415</v>
          </cell>
          <cell r="C559" t="str">
            <v>prod dev</v>
          </cell>
          <cell r="D559" t="str">
            <v>9 - t&amp;e</v>
          </cell>
          <cell r="F559" t="str">
            <v xml:space="preserve">                        Misc - Product Design - SAS</v>
          </cell>
        </row>
        <row r="560">
          <cell r="A560" t="str">
            <v>01-443410-0705-0400</v>
          </cell>
          <cell r="B560" t="str">
            <v>705</v>
          </cell>
          <cell r="C560" t="str">
            <v>tech svc</v>
          </cell>
          <cell r="D560" t="str">
            <v>9 - t&amp;e</v>
          </cell>
          <cell r="F560" t="str">
            <v xml:space="preserve">                        Travel - T.S. Mgmt</v>
          </cell>
        </row>
        <row r="561">
          <cell r="A561" t="str">
            <v>01-443411-0705-0400</v>
          </cell>
          <cell r="B561" t="str">
            <v>705</v>
          </cell>
          <cell r="C561" t="str">
            <v>tech svc</v>
          </cell>
          <cell r="D561" t="str">
            <v>9 - t&amp;e</v>
          </cell>
          <cell r="F561" t="str">
            <v xml:space="preserve">                        Accoms &amp; Meals - T.S. Mgmt</v>
          </cell>
        </row>
        <row r="562">
          <cell r="A562" t="str">
            <v>01-443412-0705-0400</v>
          </cell>
          <cell r="B562" t="str">
            <v>705</v>
          </cell>
          <cell r="C562" t="str">
            <v>tech svc</v>
          </cell>
          <cell r="D562" t="str">
            <v>9 - t&amp;e</v>
          </cell>
          <cell r="F562" t="str">
            <v xml:space="preserve">                        Entertainment - T.S. Mgmt</v>
          </cell>
        </row>
        <row r="563">
          <cell r="A563" t="str">
            <v>01-443413-0705-0400</v>
          </cell>
          <cell r="B563" t="str">
            <v>705</v>
          </cell>
          <cell r="C563" t="str">
            <v>tech svc</v>
          </cell>
          <cell r="D563" t="str">
            <v>9 - t&amp;e</v>
          </cell>
          <cell r="F563" t="str">
            <v xml:space="preserve">                        Telephone - T.S. Mgmt</v>
          </cell>
        </row>
        <row r="564">
          <cell r="A564" t="str">
            <v>01-443420-0420-0400</v>
          </cell>
          <cell r="B564" t="str">
            <v>420</v>
          </cell>
          <cell r="C564" t="str">
            <v>prod dev</v>
          </cell>
          <cell r="D564" t="str">
            <v>9 - t&amp;e</v>
          </cell>
          <cell r="F564" t="str">
            <v xml:space="preserve">                        Travel - Product Design - FAS</v>
          </cell>
        </row>
        <row r="565">
          <cell r="A565" t="str">
            <v>01-443421-0420-0400</v>
          </cell>
          <cell r="B565" t="str">
            <v>420</v>
          </cell>
          <cell r="C565" t="str">
            <v>prod dev</v>
          </cell>
          <cell r="D565" t="str">
            <v>9 - t&amp;e</v>
          </cell>
          <cell r="F565" t="str">
            <v xml:space="preserve">                        Accoms &amp; Meals - Product Design - FAS</v>
          </cell>
        </row>
        <row r="566">
          <cell r="A566" t="str">
            <v>01-443422-0420-0400</v>
          </cell>
          <cell r="B566" t="str">
            <v>420</v>
          </cell>
          <cell r="C566" t="str">
            <v>prod dev</v>
          </cell>
          <cell r="D566" t="str">
            <v>9 - t&amp;e</v>
          </cell>
          <cell r="F566" t="str">
            <v xml:space="preserve">                        Entertainment - Product Design - FAS</v>
          </cell>
        </row>
        <row r="567">
          <cell r="A567" t="str">
            <v>01-443423-0420-0400</v>
          </cell>
          <cell r="B567" t="str">
            <v>420</v>
          </cell>
          <cell r="C567" t="str">
            <v>prod dev</v>
          </cell>
          <cell r="D567" t="str">
            <v>9 - t&amp;e</v>
          </cell>
          <cell r="F567" t="str">
            <v xml:space="preserve">                        Telephone - Product Design - FAS</v>
          </cell>
        </row>
        <row r="568">
          <cell r="A568" t="str">
            <v>01-443424-0420-0400</v>
          </cell>
          <cell r="B568" t="str">
            <v>420</v>
          </cell>
          <cell r="C568" t="str">
            <v>prod dev</v>
          </cell>
          <cell r="D568" t="str">
            <v>9 - t&amp;e</v>
          </cell>
          <cell r="F568" t="str">
            <v xml:space="preserve">                        Misc - Product Design - FAS</v>
          </cell>
        </row>
        <row r="569">
          <cell r="A569" t="str">
            <v>01-443425-0435-0400</v>
          </cell>
          <cell r="B569" t="str">
            <v>435</v>
          </cell>
          <cell r="C569" t="str">
            <v>prod dev</v>
          </cell>
          <cell r="D569" t="str">
            <v>9 - t&amp;e</v>
          </cell>
          <cell r="F569" t="str">
            <v xml:space="preserve">                        Travel - Prod Programming - SAS</v>
          </cell>
        </row>
        <row r="570">
          <cell r="A570" t="str">
            <v>01-443426-0435-0400</v>
          </cell>
          <cell r="B570" t="str">
            <v>435</v>
          </cell>
          <cell r="C570" t="str">
            <v>prod dev</v>
          </cell>
          <cell r="D570" t="str">
            <v>9 - t&amp;e</v>
          </cell>
          <cell r="F570" t="str">
            <v xml:space="preserve">                        Accoms &amp; Meals - Prod Program - SAS</v>
          </cell>
        </row>
        <row r="571">
          <cell r="A571" t="str">
            <v>01-443427-0435-0400</v>
          </cell>
          <cell r="B571" t="str">
            <v>435</v>
          </cell>
          <cell r="C571" t="str">
            <v>prod dev</v>
          </cell>
          <cell r="D571" t="str">
            <v>9 - t&amp;e</v>
          </cell>
          <cell r="F571" t="str">
            <v xml:space="preserve">                        Entertainment - Prod Program - SAS</v>
          </cell>
        </row>
        <row r="572">
          <cell r="A572" t="str">
            <v>01-443430-0430-0400</v>
          </cell>
          <cell r="B572" t="str">
            <v>430</v>
          </cell>
          <cell r="C572" t="str">
            <v>prod dev</v>
          </cell>
          <cell r="D572" t="str">
            <v>9 - t&amp;e</v>
          </cell>
          <cell r="F572" t="str">
            <v xml:space="preserve">                        Travel - Prod Programming - FRS</v>
          </cell>
        </row>
        <row r="573">
          <cell r="A573" t="str">
            <v>01-443431-0430-0400</v>
          </cell>
          <cell r="B573" t="str">
            <v>430</v>
          </cell>
          <cell r="C573" t="str">
            <v>prod dev</v>
          </cell>
          <cell r="D573" t="str">
            <v>9 - t&amp;e</v>
          </cell>
          <cell r="F573" t="str">
            <v xml:space="preserve">                        Accoms &amp; Meals - Prod Program - FRS</v>
          </cell>
        </row>
        <row r="574">
          <cell r="A574" t="str">
            <v>01-443432-0430-0400</v>
          </cell>
          <cell r="B574" t="str">
            <v>430</v>
          </cell>
          <cell r="C574" t="str">
            <v>prod dev</v>
          </cell>
          <cell r="D574" t="str">
            <v>9 - t&amp;e</v>
          </cell>
          <cell r="F574" t="str">
            <v xml:space="preserve">                        Entertainment - Prod Program - FRS</v>
          </cell>
        </row>
        <row r="575">
          <cell r="A575" t="str">
            <v>01-443435-0370-0300</v>
          </cell>
          <cell r="B575" t="str">
            <v>370</v>
          </cell>
          <cell r="C575" t="str">
            <v>cust supp</v>
          </cell>
          <cell r="D575" t="str">
            <v>9 - t&amp;e</v>
          </cell>
          <cell r="F575" t="str">
            <v xml:space="preserve">                        Travel - Tech Consulting</v>
          </cell>
        </row>
        <row r="576">
          <cell r="A576" t="str">
            <v>01-443436-0370-0300</v>
          </cell>
          <cell r="B576" t="str">
            <v>370</v>
          </cell>
          <cell r="C576" t="str">
            <v>cust supp</v>
          </cell>
          <cell r="D576" t="str">
            <v>9 - t&amp;e</v>
          </cell>
          <cell r="F576" t="str">
            <v xml:space="preserve">                        Accom &amp; Meals - Tech Consulting</v>
          </cell>
        </row>
        <row r="577">
          <cell r="A577" t="str">
            <v>01-443437-0370-0300</v>
          </cell>
          <cell r="B577" t="str">
            <v>370</v>
          </cell>
          <cell r="C577" t="str">
            <v>cust supp</v>
          </cell>
          <cell r="D577" t="str">
            <v>9 - t&amp;e</v>
          </cell>
          <cell r="F577" t="str">
            <v xml:space="preserve">                        Entertainment - Tech Consulting</v>
          </cell>
        </row>
        <row r="578">
          <cell r="A578" t="str">
            <v>01-443438-0370-0300</v>
          </cell>
          <cell r="B578" t="str">
            <v>370</v>
          </cell>
          <cell r="C578" t="str">
            <v>cust supp</v>
          </cell>
          <cell r="D578" t="str">
            <v>9 - t&amp;e</v>
          </cell>
          <cell r="F578" t="str">
            <v xml:space="preserve">                        Telephone - Tech Consulting</v>
          </cell>
        </row>
        <row r="579">
          <cell r="A579" t="str">
            <v>01-443440-0440-0400</v>
          </cell>
          <cell r="B579" t="str">
            <v>440</v>
          </cell>
          <cell r="C579" t="str">
            <v>prod dev</v>
          </cell>
          <cell r="D579" t="str">
            <v>9 - t&amp;e</v>
          </cell>
          <cell r="F579" t="str">
            <v xml:space="preserve">                        Travel - Prod. Programng - FAS</v>
          </cell>
        </row>
        <row r="580">
          <cell r="A580" t="str">
            <v>01-443441-0440-0400</v>
          </cell>
          <cell r="B580" t="str">
            <v>440</v>
          </cell>
          <cell r="C580" t="str">
            <v>prod dev</v>
          </cell>
          <cell r="D580" t="str">
            <v>9 - t&amp;e</v>
          </cell>
          <cell r="F580" t="str">
            <v xml:space="preserve">                        Accoms &amp; Meals - Prod. Programming - FAS</v>
          </cell>
        </row>
        <row r="581">
          <cell r="A581" t="str">
            <v>01-443442-0440-0400</v>
          </cell>
          <cell r="B581" t="str">
            <v>440</v>
          </cell>
          <cell r="C581" t="str">
            <v>prod dev</v>
          </cell>
          <cell r="D581" t="str">
            <v>9 - t&amp;e</v>
          </cell>
          <cell r="F581" t="str">
            <v xml:space="preserve">                        Entertainment - Prod. Programming - FAS</v>
          </cell>
        </row>
        <row r="582">
          <cell r="A582" t="str">
            <v>01-443445-0450-0400</v>
          </cell>
          <cell r="B582" t="str">
            <v>450</v>
          </cell>
          <cell r="C582" t="str">
            <v>prod dev</v>
          </cell>
          <cell r="D582" t="str">
            <v>9 - t&amp;e</v>
          </cell>
          <cell r="F582" t="str">
            <v xml:space="preserve">                        Travel - QA - FRS</v>
          </cell>
        </row>
        <row r="583">
          <cell r="A583" t="str">
            <v>01-443446-0450-0400</v>
          </cell>
          <cell r="B583" t="str">
            <v>450</v>
          </cell>
          <cell r="C583" t="str">
            <v>prod dev</v>
          </cell>
          <cell r="D583" t="str">
            <v>9 - t&amp;e</v>
          </cell>
          <cell r="F583" t="str">
            <v xml:space="preserve">                        Accoms &amp; Meals- QA - FRS</v>
          </cell>
        </row>
        <row r="584">
          <cell r="A584" t="str">
            <v>01-443447-0450-0400</v>
          </cell>
          <cell r="B584" t="str">
            <v>450</v>
          </cell>
          <cell r="C584" t="str">
            <v>prod dev</v>
          </cell>
          <cell r="D584" t="str">
            <v>9 - t&amp;e</v>
          </cell>
          <cell r="F584" t="str">
            <v xml:space="preserve">                        Entertainment - QA - FRS</v>
          </cell>
        </row>
        <row r="585">
          <cell r="A585" t="str">
            <v>01-443448-0450-0400</v>
          </cell>
          <cell r="B585" t="str">
            <v>450</v>
          </cell>
          <cell r="C585" t="str">
            <v>prod dev</v>
          </cell>
          <cell r="D585" t="str">
            <v>9 - t&amp;e</v>
          </cell>
          <cell r="F585" t="str">
            <v xml:space="preserve">                        Telephone - QA - FRS</v>
          </cell>
        </row>
        <row r="586">
          <cell r="A586" t="str">
            <v>01-443450-0750-0400</v>
          </cell>
          <cell r="B586" t="str">
            <v>750</v>
          </cell>
          <cell r="C586" t="str">
            <v>tech svc</v>
          </cell>
          <cell r="D586" t="str">
            <v>9 - t&amp;e</v>
          </cell>
          <cell r="F586" t="str">
            <v xml:space="preserve">                        Travel - Information Systems</v>
          </cell>
        </row>
        <row r="587">
          <cell r="A587" t="str">
            <v>01-443451-0750-0400</v>
          </cell>
          <cell r="B587" t="str">
            <v>750</v>
          </cell>
          <cell r="C587" t="str">
            <v>tech svc</v>
          </cell>
          <cell r="D587" t="str">
            <v>9 - t&amp;e</v>
          </cell>
          <cell r="F587" t="str">
            <v xml:space="preserve">                        Accom/Meals - Information Systems</v>
          </cell>
        </row>
        <row r="588">
          <cell r="A588" t="str">
            <v>01-443452-0750-0400</v>
          </cell>
          <cell r="B588" t="str">
            <v>750</v>
          </cell>
          <cell r="C588" t="str">
            <v>tech svc</v>
          </cell>
          <cell r="D588" t="str">
            <v>9 - t&amp;e</v>
          </cell>
          <cell r="F588" t="str">
            <v xml:space="preserve">                        Entertain. - Information Systems</v>
          </cell>
        </row>
        <row r="589">
          <cell r="A589" t="str">
            <v>01-443453-0750-0400</v>
          </cell>
          <cell r="B589" t="str">
            <v>750</v>
          </cell>
          <cell r="C589" t="str">
            <v>tech svc</v>
          </cell>
          <cell r="D589" t="str">
            <v>9 - t&amp;e</v>
          </cell>
          <cell r="F589" t="str">
            <v xml:space="preserve">                        Telephone - Info Systems</v>
          </cell>
        </row>
        <row r="590">
          <cell r="A590" t="str">
            <v>01-443454-0750-0400</v>
          </cell>
          <cell r="B590" t="str">
            <v>750</v>
          </cell>
          <cell r="C590" t="str">
            <v>tech svc</v>
          </cell>
          <cell r="D590" t="str">
            <v>9 - t&amp;e</v>
          </cell>
          <cell r="F590" t="str">
            <v xml:space="preserve">                        Misc - Info Systems</v>
          </cell>
        </row>
        <row r="591">
          <cell r="A591" t="str">
            <v>01-443455-0755-0400</v>
          </cell>
          <cell r="B591" t="str">
            <v>755</v>
          </cell>
          <cell r="C591" t="str">
            <v>tech svc</v>
          </cell>
          <cell r="D591" t="str">
            <v>9 - t&amp;e</v>
          </cell>
          <cell r="F591" t="str">
            <v xml:space="preserve">                        Travel - Info Tech</v>
          </cell>
        </row>
        <row r="592">
          <cell r="A592" t="str">
            <v>01-443456-0755-0400</v>
          </cell>
          <cell r="B592" t="str">
            <v>755</v>
          </cell>
          <cell r="C592" t="str">
            <v>tech svc</v>
          </cell>
          <cell r="D592" t="str">
            <v>9 - t&amp;e</v>
          </cell>
          <cell r="F592" t="str">
            <v xml:space="preserve">                        Accoms &amp; Meals - Info Tech</v>
          </cell>
        </row>
        <row r="593">
          <cell r="A593" t="str">
            <v>01-443457-0755-0400</v>
          </cell>
          <cell r="B593" t="str">
            <v>755</v>
          </cell>
          <cell r="C593" t="str">
            <v>tech svc</v>
          </cell>
          <cell r="D593" t="str">
            <v>9 - t&amp;e</v>
          </cell>
          <cell r="F593" t="str">
            <v xml:space="preserve">                        Entertainment - Info tech</v>
          </cell>
        </row>
        <row r="594">
          <cell r="A594" t="str">
            <v>01-443458-0755-0400</v>
          </cell>
          <cell r="B594" t="str">
            <v>755</v>
          </cell>
          <cell r="C594" t="str">
            <v>tech svc</v>
          </cell>
          <cell r="D594" t="str">
            <v>9 - t&amp;e</v>
          </cell>
          <cell r="F594" t="str">
            <v xml:space="preserve">                        Telephone - Info Tech</v>
          </cell>
        </row>
        <row r="595">
          <cell r="A595" t="str">
            <v>01-443459-0755-0400</v>
          </cell>
          <cell r="B595" t="str">
            <v>755</v>
          </cell>
          <cell r="C595" t="str">
            <v>tech svc</v>
          </cell>
          <cell r="D595" t="str">
            <v>9 - t&amp;e</v>
          </cell>
          <cell r="F595" t="str">
            <v xml:space="preserve">                        Misc - Info Tech</v>
          </cell>
        </row>
        <row r="596">
          <cell r="A596" t="str">
            <v>01-443460-0460-0400</v>
          </cell>
          <cell r="B596" t="str">
            <v>460</v>
          </cell>
          <cell r="C596" t="str">
            <v>prod dev</v>
          </cell>
          <cell r="D596" t="str">
            <v>9 - t&amp;e</v>
          </cell>
          <cell r="F596" t="str">
            <v xml:space="preserve">                        Travel - Quality Assurance - FAS</v>
          </cell>
        </row>
        <row r="597">
          <cell r="A597" t="str">
            <v>01-443461-0460-0400</v>
          </cell>
          <cell r="B597" t="str">
            <v>460</v>
          </cell>
          <cell r="C597" t="str">
            <v>prod dev</v>
          </cell>
          <cell r="D597" t="str">
            <v>9 - t&amp;e</v>
          </cell>
          <cell r="F597" t="str">
            <v xml:space="preserve">                        Accoms &amp; Meals - Quality Assurance - FAS</v>
          </cell>
        </row>
        <row r="598">
          <cell r="A598" t="str">
            <v>01-443462-0460-0400</v>
          </cell>
          <cell r="B598" t="str">
            <v>460</v>
          </cell>
          <cell r="C598" t="str">
            <v>prod dev</v>
          </cell>
          <cell r="D598" t="str">
            <v>9 - t&amp;e</v>
          </cell>
          <cell r="F598" t="str">
            <v xml:space="preserve">                        Entertainment - Quality Assurance - FAS</v>
          </cell>
        </row>
        <row r="599">
          <cell r="A599" t="str">
            <v>01-443463-0460-0400</v>
          </cell>
          <cell r="B599" t="str">
            <v>460</v>
          </cell>
          <cell r="C599" t="str">
            <v>prod dev</v>
          </cell>
          <cell r="D599" t="str">
            <v>9 - t&amp;e</v>
          </cell>
          <cell r="F599" t="str">
            <v xml:space="preserve">                        Telephone - Quality Assurance - FAS</v>
          </cell>
        </row>
        <row r="600">
          <cell r="A600" t="str">
            <v>01-443465-0730-0700</v>
          </cell>
          <cell r="B600" t="str">
            <v>730</v>
          </cell>
          <cell r="C600" t="str">
            <v>tech svc</v>
          </cell>
          <cell r="D600" t="str">
            <v>9 - t&amp;e</v>
          </cell>
          <cell r="F600" t="str">
            <v xml:space="preserve">                        Travel - Corporate Systems Support</v>
          </cell>
        </row>
        <row r="601">
          <cell r="A601" t="str">
            <v>01-443466-0730-0700</v>
          </cell>
          <cell r="B601" t="str">
            <v>730</v>
          </cell>
          <cell r="C601" t="str">
            <v>tech svc</v>
          </cell>
          <cell r="D601" t="str">
            <v>9 - t&amp;e</v>
          </cell>
          <cell r="F601" t="str">
            <v xml:space="preserve">                        Accom/Meals - Corporate Systems Support</v>
          </cell>
        </row>
        <row r="602">
          <cell r="A602" t="str">
            <v>01-443467-0730-0700</v>
          </cell>
          <cell r="B602" t="str">
            <v>730</v>
          </cell>
          <cell r="C602" t="str">
            <v>tech svc</v>
          </cell>
          <cell r="D602" t="str">
            <v>9 - t&amp;e</v>
          </cell>
          <cell r="F602" t="str">
            <v xml:space="preserve">                        Entertain. - Corporate Systems Support</v>
          </cell>
        </row>
        <row r="603">
          <cell r="A603" t="str">
            <v>01-443468-0730-0700</v>
          </cell>
          <cell r="B603" t="str">
            <v>730</v>
          </cell>
          <cell r="C603" t="str">
            <v>tech svc</v>
          </cell>
          <cell r="D603" t="str">
            <v>9 - t&amp;e</v>
          </cell>
          <cell r="F603" t="str">
            <v xml:space="preserve">                        Telephone - Corporate Systems Support</v>
          </cell>
        </row>
        <row r="604">
          <cell r="A604" t="str">
            <v>01-443470-0470-0400</v>
          </cell>
          <cell r="B604" t="str">
            <v>470</v>
          </cell>
          <cell r="C604" t="str">
            <v>prod dev</v>
          </cell>
          <cell r="D604" t="str">
            <v>9 - t&amp;e</v>
          </cell>
          <cell r="F604" t="str">
            <v xml:space="preserve">                        Travel - Product Doc - FRS</v>
          </cell>
        </row>
        <row r="605">
          <cell r="A605" t="str">
            <v>01-443471-0470-0400</v>
          </cell>
          <cell r="B605" t="str">
            <v>470</v>
          </cell>
          <cell r="C605" t="str">
            <v>prod dev</v>
          </cell>
          <cell r="D605" t="str">
            <v>9 - t&amp;e</v>
          </cell>
          <cell r="F605" t="str">
            <v xml:space="preserve">                        Accoms &amp; Meals - Product Doc - FRS</v>
          </cell>
        </row>
        <row r="606">
          <cell r="A606" t="str">
            <v>01-443472-0470-0400</v>
          </cell>
          <cell r="B606" t="str">
            <v>470</v>
          </cell>
          <cell r="C606" t="str">
            <v>prod dev</v>
          </cell>
          <cell r="D606" t="str">
            <v>9 - t&amp;e</v>
          </cell>
          <cell r="F606" t="str">
            <v xml:space="preserve">                        Entertainment - Product Doc - FRS</v>
          </cell>
        </row>
        <row r="607">
          <cell r="A607" t="str">
            <v>01-443474-0470-0400</v>
          </cell>
          <cell r="B607" t="str">
            <v>470</v>
          </cell>
          <cell r="C607" t="str">
            <v>prod dev</v>
          </cell>
          <cell r="D607" t="str">
            <v>9 - t&amp;e</v>
          </cell>
          <cell r="F607" t="str">
            <v xml:space="preserve">                        Misc - Product Doc - FRS</v>
          </cell>
        </row>
        <row r="608">
          <cell r="A608" t="str">
            <v>01-443475-0475-0400</v>
          </cell>
          <cell r="B608" t="str">
            <v>475</v>
          </cell>
          <cell r="C608" t="str">
            <v>prod dev</v>
          </cell>
          <cell r="D608" t="str">
            <v>9 - t&amp;e</v>
          </cell>
          <cell r="F608" t="str">
            <v xml:space="preserve">                        Travel - Product Doc - SAS</v>
          </cell>
        </row>
        <row r="609">
          <cell r="A609" t="str">
            <v>01-443480-0480-0400</v>
          </cell>
          <cell r="B609" t="str">
            <v>480</v>
          </cell>
          <cell r="C609" t="str">
            <v>prod dev</v>
          </cell>
          <cell r="D609" t="str">
            <v>9 - t&amp;e</v>
          </cell>
          <cell r="F609" t="str">
            <v xml:space="preserve">                        Travel -  Prod. Documentation - FAS</v>
          </cell>
        </row>
        <row r="610">
          <cell r="A610" t="str">
            <v>01-443481-0480-0400</v>
          </cell>
          <cell r="B610" t="str">
            <v>480</v>
          </cell>
          <cell r="C610" t="str">
            <v>prod dev</v>
          </cell>
          <cell r="D610" t="str">
            <v>9 - t&amp;e</v>
          </cell>
          <cell r="F610" t="str">
            <v xml:space="preserve">                        Accom &amp; Meals - Prod. Documentation - FAS</v>
          </cell>
        </row>
        <row r="611">
          <cell r="A611" t="str">
            <v>01-443482-0480-0400</v>
          </cell>
          <cell r="B611" t="str">
            <v>480</v>
          </cell>
          <cell r="C611" t="str">
            <v>prod dev</v>
          </cell>
          <cell r="D611" t="str">
            <v>9 - t&amp;e</v>
          </cell>
          <cell r="F611" t="str">
            <v xml:space="preserve">                        Entertainment - Prod. Documentation - FAS</v>
          </cell>
        </row>
        <row r="612">
          <cell r="A612" t="str">
            <v>01-443483-0480-0400</v>
          </cell>
          <cell r="B612" t="str">
            <v>480</v>
          </cell>
          <cell r="C612" t="str">
            <v>prod dev</v>
          </cell>
          <cell r="D612" t="str">
            <v>9 - t&amp;e</v>
          </cell>
          <cell r="F612" t="str">
            <v xml:space="preserve">                        Telephone - Prod. Documentation - FAS</v>
          </cell>
        </row>
        <row r="613">
          <cell r="A613" t="str">
            <v>01-443484-0480-0400</v>
          </cell>
          <cell r="B613" t="str">
            <v>480</v>
          </cell>
          <cell r="C613" t="str">
            <v>prod dev</v>
          </cell>
          <cell r="D613" t="str">
            <v>9 - t&amp;e</v>
          </cell>
          <cell r="F613" t="str">
            <v xml:space="preserve">                        Misc - Prod. Documentation - FAS</v>
          </cell>
        </row>
        <row r="614">
          <cell r="A614" t="str">
            <v>01-443485-0499-0400</v>
          </cell>
          <cell r="B614" t="str">
            <v>499</v>
          </cell>
          <cell r="C614" t="str">
            <v>prod dev</v>
          </cell>
          <cell r="D614" t="str">
            <v>9 - t&amp;e</v>
          </cell>
          <cell r="F614" t="str">
            <v xml:space="preserve">                        Travel - Prod Div Mgmt - SAS</v>
          </cell>
        </row>
        <row r="615">
          <cell r="A615" t="str">
            <v>01-443486-0499-0400</v>
          </cell>
          <cell r="B615" t="str">
            <v>499</v>
          </cell>
          <cell r="C615" t="str">
            <v>prod dev</v>
          </cell>
          <cell r="D615" t="str">
            <v>9 - t&amp;e</v>
          </cell>
          <cell r="F615" t="str">
            <v xml:space="preserve">                        Accoms &amp; Meals - Prod Div Mgmt - SAS</v>
          </cell>
        </row>
        <row r="616">
          <cell r="A616" t="str">
            <v>01-443487-0499-0400</v>
          </cell>
          <cell r="B616" t="str">
            <v>499</v>
          </cell>
          <cell r="C616" t="str">
            <v>prod dev</v>
          </cell>
          <cell r="D616" t="str">
            <v>9 - t&amp;e</v>
          </cell>
          <cell r="F616" t="str">
            <v xml:space="preserve">                        Entertainment - Prod Div Mgmt - SAS</v>
          </cell>
        </row>
        <row r="617">
          <cell r="A617" t="str">
            <v>01-443488-0499-0400</v>
          </cell>
          <cell r="B617" t="str">
            <v>499</v>
          </cell>
          <cell r="C617" t="str">
            <v>prod dev</v>
          </cell>
          <cell r="D617" t="str">
            <v>9 - t&amp;e</v>
          </cell>
          <cell r="F617" t="str">
            <v xml:space="preserve">                        Telephone - Prod Div Mgmt - SAS</v>
          </cell>
        </row>
        <row r="618">
          <cell r="A618" t="str">
            <v>01-443490-0490-0400</v>
          </cell>
          <cell r="B618" t="str">
            <v>490</v>
          </cell>
          <cell r="C618" t="str">
            <v>prod dev</v>
          </cell>
          <cell r="D618" t="str">
            <v>9 - t&amp;e</v>
          </cell>
          <cell r="F618" t="str">
            <v xml:space="preserve">                        Travel - Product Dev. Mgmt</v>
          </cell>
        </row>
        <row r="619">
          <cell r="A619" t="str">
            <v>01-443491-0490-0400</v>
          </cell>
          <cell r="B619" t="str">
            <v>490</v>
          </cell>
          <cell r="C619" t="str">
            <v>prod dev</v>
          </cell>
          <cell r="D619" t="str">
            <v>9 - t&amp;e</v>
          </cell>
          <cell r="F619" t="str">
            <v xml:space="preserve">                        Accom &amp; Meals - Product Dev. Mgmt</v>
          </cell>
        </row>
        <row r="620">
          <cell r="A620" t="str">
            <v>01-443492-0490-0400</v>
          </cell>
          <cell r="B620" t="str">
            <v>490</v>
          </cell>
          <cell r="C620" t="str">
            <v>prod dev</v>
          </cell>
          <cell r="D620" t="str">
            <v>9 - t&amp;e</v>
          </cell>
          <cell r="F620" t="str">
            <v xml:space="preserve">                        Entertainment - Product Dev. Mgmt</v>
          </cell>
        </row>
        <row r="621">
          <cell r="A621" t="str">
            <v>01-443493-0490-0400</v>
          </cell>
          <cell r="B621" t="str">
            <v>490</v>
          </cell>
          <cell r="C621" t="str">
            <v>prod dev</v>
          </cell>
          <cell r="D621" t="str">
            <v>9 - t&amp;e</v>
          </cell>
          <cell r="F621" t="str">
            <v xml:space="preserve">                        Telephone - Prod Dev. Mgmt</v>
          </cell>
        </row>
        <row r="622">
          <cell r="A622" t="str">
            <v>01-443494-0490-0400</v>
          </cell>
          <cell r="B622" t="str">
            <v>490</v>
          </cell>
          <cell r="C622" t="str">
            <v>prod dev</v>
          </cell>
          <cell r="D622" t="str">
            <v>9 - t&amp;e</v>
          </cell>
          <cell r="F622" t="str">
            <v xml:space="preserve">                        Misc - Prod Dev. Mgmt</v>
          </cell>
        </row>
        <row r="623">
          <cell r="A623" t="str">
            <v>01-443495-0495-0400</v>
          </cell>
          <cell r="B623" t="str">
            <v>495</v>
          </cell>
          <cell r="C623" t="str">
            <v>prod dev</v>
          </cell>
          <cell r="D623" t="str">
            <v>9 - t&amp;e</v>
          </cell>
          <cell r="F623" t="str">
            <v xml:space="preserve">                        Travel - Prod. Division Mgmt. - FAS</v>
          </cell>
        </row>
        <row r="624">
          <cell r="A624" t="str">
            <v>01-443496-0495-0400</v>
          </cell>
          <cell r="B624" t="str">
            <v>495</v>
          </cell>
          <cell r="C624" t="str">
            <v>prod dev</v>
          </cell>
          <cell r="D624" t="str">
            <v>9 - t&amp;e</v>
          </cell>
          <cell r="F624" t="str">
            <v xml:space="preserve">                        Accom &amp; Meals - Prod. Division Mgmt. - FAS</v>
          </cell>
        </row>
        <row r="625">
          <cell r="A625" t="str">
            <v>01-443497-0495-0400</v>
          </cell>
          <cell r="B625" t="str">
            <v>495</v>
          </cell>
          <cell r="C625" t="str">
            <v>prod dev</v>
          </cell>
          <cell r="D625" t="str">
            <v>9 - t&amp;e</v>
          </cell>
          <cell r="F625" t="str">
            <v xml:space="preserve">                        Entertainment - Prod. Division Mgmt. - FAS</v>
          </cell>
        </row>
        <row r="626">
          <cell r="A626" t="str">
            <v>01-443498-0495-0400</v>
          </cell>
          <cell r="B626" t="str">
            <v>495</v>
          </cell>
          <cell r="C626" t="str">
            <v>prod dev</v>
          </cell>
          <cell r="D626" t="str">
            <v>9 - t&amp;e</v>
          </cell>
          <cell r="F626" t="str">
            <v xml:space="preserve">                        Telephone - Prod. Division Mgmt. - FAS</v>
          </cell>
        </row>
        <row r="627">
          <cell r="A627" t="str">
            <v>01-443500-0498-0400</v>
          </cell>
          <cell r="B627" t="str">
            <v>498</v>
          </cell>
          <cell r="C627" t="str">
            <v>prod dev</v>
          </cell>
          <cell r="D627" t="str">
            <v>9 - t&amp;e</v>
          </cell>
          <cell r="F627" t="str">
            <v xml:space="preserve">                        Travel - Prod Div Mgmt - FRS</v>
          </cell>
        </row>
        <row r="628">
          <cell r="A628" t="str">
            <v>01-443501-0498-0400</v>
          </cell>
          <cell r="B628" t="str">
            <v>498</v>
          </cell>
          <cell r="C628" t="str">
            <v>prod dev</v>
          </cell>
          <cell r="D628" t="str">
            <v>9 - t&amp;e</v>
          </cell>
          <cell r="F628" t="str">
            <v xml:space="preserve">                        Accoms &amp; Meals - Prod Div Mgmt - FRS</v>
          </cell>
        </row>
        <row r="629">
          <cell r="A629" t="str">
            <v>01-443502-0498-0400</v>
          </cell>
          <cell r="B629" t="str">
            <v>498</v>
          </cell>
          <cell r="C629" t="str">
            <v>prod dev</v>
          </cell>
          <cell r="D629" t="str">
            <v>9 - t&amp;e</v>
          </cell>
          <cell r="F629" t="str">
            <v xml:space="preserve">                        Entertainment - Prod Div Mgmt - FRS</v>
          </cell>
        </row>
        <row r="630">
          <cell r="A630" t="str">
            <v>01-443505-0496-0400</v>
          </cell>
          <cell r="B630" t="str">
            <v>496</v>
          </cell>
          <cell r="C630" t="str">
            <v>prod dev</v>
          </cell>
          <cell r="D630" t="str">
            <v>9 - t&amp;e</v>
          </cell>
          <cell r="F630" t="str">
            <v xml:space="preserve">                        Travel - Prod Division - CT/R</v>
          </cell>
        </row>
        <row r="631">
          <cell r="A631" t="str">
            <v>01-443505-0497-0400</v>
          </cell>
          <cell r="B631" t="str">
            <v>497</v>
          </cell>
          <cell r="C631" t="str">
            <v>prod dev</v>
          </cell>
          <cell r="D631" t="str">
            <v>9 - t&amp;e</v>
          </cell>
          <cell r="F631" t="str">
            <v xml:space="preserve">                        Travel - Product Division - Prod Dir</v>
          </cell>
        </row>
        <row r="632">
          <cell r="A632" t="str">
            <v>01-443506-0496-0400</v>
          </cell>
          <cell r="B632" t="str">
            <v>496</v>
          </cell>
          <cell r="C632" t="str">
            <v>prod dev</v>
          </cell>
          <cell r="D632" t="str">
            <v>9 - t&amp;e</v>
          </cell>
          <cell r="F632" t="str">
            <v xml:space="preserve">                        Accom &amp; Meals - Prod Division - CT/R</v>
          </cell>
        </row>
        <row r="633">
          <cell r="A633" t="str">
            <v>01-443506-0497-0400</v>
          </cell>
          <cell r="B633" t="str">
            <v>497</v>
          </cell>
          <cell r="C633" t="str">
            <v>prod dev</v>
          </cell>
          <cell r="D633" t="str">
            <v>9 - t&amp;e</v>
          </cell>
          <cell r="F633" t="str">
            <v xml:space="preserve">                        Accoms &amp; Meals - Prod. Division - Prod Dir</v>
          </cell>
        </row>
        <row r="634">
          <cell r="A634" t="str">
            <v>01-443507-0496-0400</v>
          </cell>
          <cell r="B634" t="str">
            <v>496</v>
          </cell>
          <cell r="C634" t="str">
            <v>prod dev</v>
          </cell>
          <cell r="D634" t="str">
            <v>9 - t&amp;e</v>
          </cell>
          <cell r="F634" t="str">
            <v xml:space="preserve">                        Entertainment - Prod Division - CT/R</v>
          </cell>
        </row>
        <row r="635">
          <cell r="A635" t="str">
            <v>01-443507-0497-0400</v>
          </cell>
          <cell r="B635" t="str">
            <v>497</v>
          </cell>
          <cell r="C635" t="str">
            <v>prod dev</v>
          </cell>
          <cell r="D635" t="str">
            <v>9 - t&amp;e</v>
          </cell>
          <cell r="F635" t="str">
            <v xml:space="preserve">                        Entertainment - Prod. Division - Prod Dir</v>
          </cell>
        </row>
        <row r="636">
          <cell r="A636" t="str">
            <v>01-443508-0497-0400</v>
          </cell>
          <cell r="B636" t="str">
            <v>497</v>
          </cell>
          <cell r="C636" t="str">
            <v>prod dev</v>
          </cell>
          <cell r="D636" t="str">
            <v>9 - t&amp;e</v>
          </cell>
          <cell r="F636" t="str">
            <v xml:space="preserve">                        Telephone - Prod. Division - Prod Dir</v>
          </cell>
        </row>
        <row r="637">
          <cell r="A637" t="str">
            <v>01-443509-0496-0400</v>
          </cell>
          <cell r="B637" t="str">
            <v>496</v>
          </cell>
          <cell r="C637" t="str">
            <v>prod dev</v>
          </cell>
          <cell r="D637" t="str">
            <v>9 - t&amp;e</v>
          </cell>
          <cell r="F637" t="str">
            <v xml:space="preserve">                        Misc - Prod Division - CT/R</v>
          </cell>
        </row>
        <row r="638">
          <cell r="A638" t="str">
            <v>01-443510-0510-0500</v>
          </cell>
          <cell r="B638" t="str">
            <v>510</v>
          </cell>
          <cell r="C638" t="str">
            <v>strategy</v>
          </cell>
          <cell r="D638" t="str">
            <v>9 - t&amp;e</v>
          </cell>
          <cell r="F638" t="str">
            <v xml:space="preserve">                        Travel - Market Research</v>
          </cell>
        </row>
        <row r="639">
          <cell r="A639" t="str">
            <v>01-443511-0510-0500</v>
          </cell>
          <cell r="B639" t="str">
            <v>510</v>
          </cell>
          <cell r="C639" t="str">
            <v>strategy</v>
          </cell>
          <cell r="D639" t="str">
            <v>9 - t&amp;e</v>
          </cell>
          <cell r="F639" t="str">
            <v xml:space="preserve">                        Accoms &amp; Meals - Market Research</v>
          </cell>
        </row>
        <row r="640">
          <cell r="A640" t="str">
            <v>01-443512-0510-0500</v>
          </cell>
          <cell r="B640" t="str">
            <v>510</v>
          </cell>
          <cell r="C640" t="str">
            <v>strategy</v>
          </cell>
          <cell r="D640" t="str">
            <v>9 - t&amp;e</v>
          </cell>
          <cell r="F640" t="str">
            <v xml:space="preserve">                        Entertainment - Market Research</v>
          </cell>
        </row>
        <row r="641">
          <cell r="A641" t="str">
            <v>01-443513-0510-0500</v>
          </cell>
          <cell r="B641" t="str">
            <v>510</v>
          </cell>
          <cell r="C641" t="str">
            <v>strategy</v>
          </cell>
          <cell r="D641" t="str">
            <v>9 - t&amp;e</v>
          </cell>
          <cell r="F641" t="str">
            <v xml:space="preserve">                        Telephone - Market Research</v>
          </cell>
        </row>
        <row r="642">
          <cell r="A642" t="str">
            <v>01-443515-0530-0530</v>
          </cell>
          <cell r="B642" t="str">
            <v>530</v>
          </cell>
          <cell r="C642" t="str">
            <v>cust supp</v>
          </cell>
          <cell r="D642" t="str">
            <v>9 - t&amp;e</v>
          </cell>
          <cell r="F642" t="str">
            <v xml:space="preserve">                        Travel - Client Relations</v>
          </cell>
        </row>
        <row r="643">
          <cell r="A643" t="str">
            <v>01-443516-0530-0530</v>
          </cell>
          <cell r="B643" t="str">
            <v>530</v>
          </cell>
          <cell r="C643" t="str">
            <v>cust supp</v>
          </cell>
          <cell r="D643" t="str">
            <v>9 - t&amp;e</v>
          </cell>
          <cell r="F643" t="str">
            <v xml:space="preserve">                        Accoms &amp; Meals - Client Relations</v>
          </cell>
        </row>
        <row r="644">
          <cell r="A644" t="str">
            <v>01-443517-0530-0530</v>
          </cell>
          <cell r="B644" t="str">
            <v>530</v>
          </cell>
          <cell r="C644" t="str">
            <v>cust supp</v>
          </cell>
          <cell r="D644" t="str">
            <v>9 - t&amp;e</v>
          </cell>
          <cell r="F644" t="str">
            <v xml:space="preserve">                        Entertainment - Client Relations</v>
          </cell>
        </row>
        <row r="645">
          <cell r="A645" t="str">
            <v>01-443518-0530-0530</v>
          </cell>
          <cell r="B645" t="str">
            <v>530</v>
          </cell>
          <cell r="C645" t="str">
            <v>cust supp</v>
          </cell>
          <cell r="D645" t="str">
            <v>9 - t&amp;e</v>
          </cell>
          <cell r="F645" t="str">
            <v xml:space="preserve">                        Telephone - Client Relations</v>
          </cell>
        </row>
        <row r="646">
          <cell r="A646" t="str">
            <v>01-443530-0505-0500</v>
          </cell>
          <cell r="B646" t="str">
            <v>505</v>
          </cell>
          <cell r="C646" t="str">
            <v>strategy</v>
          </cell>
          <cell r="D646" t="str">
            <v>9 - t&amp;e</v>
          </cell>
          <cell r="F646" t="str">
            <v xml:space="preserve">                        Travel - Strategy &amp; Product Mgmt</v>
          </cell>
        </row>
        <row r="647">
          <cell r="A647" t="str">
            <v>01-443531-0505-0500</v>
          </cell>
          <cell r="B647" t="str">
            <v>505</v>
          </cell>
          <cell r="C647" t="str">
            <v>strategy</v>
          </cell>
          <cell r="D647" t="str">
            <v>9 - t&amp;e</v>
          </cell>
          <cell r="F647" t="str">
            <v xml:space="preserve">                        Accoms &amp; Meals - Strategy &amp; Product Mgmt</v>
          </cell>
        </row>
        <row r="648">
          <cell r="A648" t="str">
            <v>01-443532-0505-0500</v>
          </cell>
          <cell r="B648" t="str">
            <v>505</v>
          </cell>
          <cell r="C648" t="str">
            <v>strategy</v>
          </cell>
          <cell r="D648" t="str">
            <v>9 - t&amp;e</v>
          </cell>
          <cell r="F648" t="str">
            <v xml:space="preserve">                        Entertainment - Strategy &amp; Product Mgmt</v>
          </cell>
        </row>
        <row r="649">
          <cell r="A649" t="str">
            <v>01-443533-0505-0500</v>
          </cell>
          <cell r="B649" t="str">
            <v>505</v>
          </cell>
          <cell r="C649" t="str">
            <v>strategy</v>
          </cell>
          <cell r="D649" t="str">
            <v>9 - t&amp;e</v>
          </cell>
          <cell r="F649" t="str">
            <v xml:space="preserve">                        Telephone - Strategy &amp; Product Mgmt</v>
          </cell>
        </row>
        <row r="650">
          <cell r="A650" t="str">
            <v>01-443537-0455-0400</v>
          </cell>
          <cell r="B650" t="str">
            <v>455</v>
          </cell>
          <cell r="C650" t="str">
            <v>prod dev</v>
          </cell>
          <cell r="D650" t="str">
            <v>9 - t&amp;e</v>
          </cell>
          <cell r="F650" t="str">
            <v xml:space="preserve">                        Entertainment - QA - SAS</v>
          </cell>
        </row>
        <row r="651">
          <cell r="A651" t="str">
            <v>01-443540-0720-0410</v>
          </cell>
          <cell r="B651" t="str">
            <v>720</v>
          </cell>
          <cell r="C651" t="str">
            <v>cust supp</v>
          </cell>
          <cell r="D651" t="str">
            <v>9 - t&amp;e</v>
          </cell>
          <cell r="F651" t="str">
            <v xml:space="preserve">                        Travel - Conversions</v>
          </cell>
        </row>
        <row r="652">
          <cell r="A652" t="str">
            <v>01-443541-0720-0410</v>
          </cell>
          <cell r="B652" t="str">
            <v>720</v>
          </cell>
          <cell r="C652" t="str">
            <v>cust supp</v>
          </cell>
          <cell r="D652" t="str">
            <v>9 - t&amp;e</v>
          </cell>
          <cell r="F652" t="str">
            <v xml:space="preserve">                        Accoms &amp; Meals - Conversions</v>
          </cell>
        </row>
        <row r="653">
          <cell r="A653" t="str">
            <v>01-443542-0720-0410</v>
          </cell>
          <cell r="B653" t="str">
            <v>720</v>
          </cell>
          <cell r="C653" t="str">
            <v>cust supp</v>
          </cell>
          <cell r="D653" t="str">
            <v>9 - t&amp;e</v>
          </cell>
          <cell r="F653" t="str">
            <v xml:space="preserve">                        Entertainment - Conversions</v>
          </cell>
        </row>
        <row r="654">
          <cell r="A654" t="str">
            <v>01-443543-0720-0410</v>
          </cell>
          <cell r="B654" t="str">
            <v>720</v>
          </cell>
          <cell r="C654" t="str">
            <v>cust supp</v>
          </cell>
          <cell r="D654" t="str">
            <v>9 - t&amp;e</v>
          </cell>
          <cell r="F654" t="str">
            <v xml:space="preserve">                        Telephone - Conversions</v>
          </cell>
        </row>
        <row r="655">
          <cell r="A655" t="str">
            <v>01-443555-0275-0200</v>
          </cell>
          <cell r="B655" t="str">
            <v>275</v>
          </cell>
          <cell r="C655" t="str">
            <v>sales</v>
          </cell>
          <cell r="D655" t="str">
            <v>9 - t&amp;e</v>
          </cell>
          <cell r="F655" t="str">
            <v xml:space="preserve">                              Travel - Hindman</v>
          </cell>
        </row>
        <row r="656">
          <cell r="A656" t="str">
            <v>01-443556-0275-0200</v>
          </cell>
          <cell r="B656" t="str">
            <v>275</v>
          </cell>
          <cell r="C656" t="str">
            <v>sales</v>
          </cell>
          <cell r="D656" t="str">
            <v>9 - t&amp;e</v>
          </cell>
          <cell r="F656" t="str">
            <v xml:space="preserve">                              Accoms &amp; Meals - Hindman</v>
          </cell>
        </row>
        <row r="657">
          <cell r="A657" t="str">
            <v>01-443557-0275-0200</v>
          </cell>
          <cell r="B657" t="str">
            <v>275</v>
          </cell>
          <cell r="C657" t="str">
            <v>sales</v>
          </cell>
          <cell r="D657" t="str">
            <v>9 - t&amp;e</v>
          </cell>
          <cell r="F657" t="str">
            <v xml:space="preserve">                              Entertainment - Hindman</v>
          </cell>
        </row>
        <row r="658">
          <cell r="A658" t="str">
            <v>01-443558-0275-0200</v>
          </cell>
          <cell r="B658" t="str">
            <v>275</v>
          </cell>
          <cell r="C658" t="str">
            <v>sales</v>
          </cell>
          <cell r="D658" t="str">
            <v>9 - t&amp;e</v>
          </cell>
          <cell r="F658" t="str">
            <v xml:space="preserve">                              Telephone - Hindman</v>
          </cell>
        </row>
        <row r="659">
          <cell r="A659" t="str">
            <v>01-443559-0275-0200</v>
          </cell>
          <cell r="B659" t="str">
            <v>275</v>
          </cell>
          <cell r="C659" t="str">
            <v>sales</v>
          </cell>
          <cell r="D659" t="str">
            <v>9 - t&amp;e</v>
          </cell>
          <cell r="F659" t="str">
            <v xml:space="preserve">                              Miscellaneous - Hindman</v>
          </cell>
        </row>
        <row r="660">
          <cell r="A660" t="str">
            <v>01-443565-0255-0200</v>
          </cell>
          <cell r="B660" t="str">
            <v>255</v>
          </cell>
          <cell r="C660" t="str">
            <v>sales</v>
          </cell>
          <cell r="D660" t="str">
            <v>9 - t&amp;e</v>
          </cell>
          <cell r="F660" t="str">
            <v xml:space="preserve">                              Travel - Hammond</v>
          </cell>
        </row>
        <row r="661">
          <cell r="A661" t="str">
            <v>01-443566-0255-0200</v>
          </cell>
          <cell r="B661" t="str">
            <v>255</v>
          </cell>
          <cell r="C661" t="str">
            <v>sales</v>
          </cell>
          <cell r="D661" t="str">
            <v>9 - t&amp;e</v>
          </cell>
          <cell r="F661" t="str">
            <v xml:space="preserve">                              Accoms &amp; Meals - Hammond</v>
          </cell>
        </row>
        <row r="662">
          <cell r="A662" t="str">
            <v>01-443567-0255-0200</v>
          </cell>
          <cell r="B662" t="str">
            <v>255</v>
          </cell>
          <cell r="C662" t="str">
            <v>sales</v>
          </cell>
          <cell r="D662" t="str">
            <v>9 - t&amp;e</v>
          </cell>
          <cell r="F662" t="str">
            <v xml:space="preserve">                              Entertainment - Hammond</v>
          </cell>
        </row>
        <row r="663">
          <cell r="A663" t="str">
            <v>01-443568-0255-0200</v>
          </cell>
          <cell r="B663" t="str">
            <v>255</v>
          </cell>
          <cell r="C663" t="str">
            <v>sales</v>
          </cell>
          <cell r="D663" t="str">
            <v>9 - t&amp;e</v>
          </cell>
          <cell r="F663" t="str">
            <v xml:space="preserve">                              Telephone - Hammond</v>
          </cell>
        </row>
        <row r="664">
          <cell r="A664" t="str">
            <v>01-443570-0255-0200</v>
          </cell>
          <cell r="B664" t="str">
            <v>255</v>
          </cell>
          <cell r="C664" t="str">
            <v>sales</v>
          </cell>
          <cell r="D664" t="str">
            <v>9 - t&amp;e</v>
          </cell>
          <cell r="F664" t="str">
            <v xml:space="preserve">                              Travel - Fishback</v>
          </cell>
        </row>
        <row r="665">
          <cell r="A665" t="str">
            <v>01-443571-0255-0200</v>
          </cell>
          <cell r="B665" t="str">
            <v>255</v>
          </cell>
          <cell r="C665" t="str">
            <v>sales</v>
          </cell>
          <cell r="D665" t="str">
            <v>9 - t&amp;e</v>
          </cell>
          <cell r="F665" t="str">
            <v xml:space="preserve">                              Accoms &amp; Meals - Fishback</v>
          </cell>
        </row>
        <row r="666">
          <cell r="A666" t="str">
            <v>01-443572-0255-0200</v>
          </cell>
          <cell r="B666" t="str">
            <v>255</v>
          </cell>
          <cell r="C666" t="str">
            <v>sales</v>
          </cell>
          <cell r="D666" t="str">
            <v>9 - t&amp;e</v>
          </cell>
          <cell r="F666" t="str">
            <v xml:space="preserve">                              Entertainment - Fishback</v>
          </cell>
        </row>
        <row r="667">
          <cell r="A667" t="str">
            <v>01-443573-0255-0200</v>
          </cell>
          <cell r="B667" t="str">
            <v>255</v>
          </cell>
          <cell r="C667" t="str">
            <v>sales</v>
          </cell>
          <cell r="D667" t="str">
            <v>9 - t&amp;e</v>
          </cell>
          <cell r="F667" t="str">
            <v xml:space="preserve">                              Telephone - Fishback</v>
          </cell>
        </row>
        <row r="668">
          <cell r="A668" t="str">
            <v>01-443574-0255-0200</v>
          </cell>
          <cell r="B668" t="str">
            <v>255</v>
          </cell>
          <cell r="C668" t="str">
            <v>sales</v>
          </cell>
          <cell r="D668" t="str">
            <v>9 - t&amp;e</v>
          </cell>
          <cell r="F668" t="str">
            <v xml:space="preserve">                              Miscellaneous - Fishback</v>
          </cell>
        </row>
        <row r="669">
          <cell r="A669" t="str">
            <v>01-443600-0275-0200</v>
          </cell>
          <cell r="B669" t="str">
            <v>275</v>
          </cell>
          <cell r="C669" t="str">
            <v>sales</v>
          </cell>
          <cell r="D669" t="str">
            <v>9 - t&amp;e</v>
          </cell>
          <cell r="F669" t="str">
            <v xml:space="preserve">                              Travel - Lauf</v>
          </cell>
        </row>
        <row r="670">
          <cell r="A670" t="str">
            <v>01-443601-0275-0200</v>
          </cell>
          <cell r="B670" t="str">
            <v>275</v>
          </cell>
          <cell r="C670" t="str">
            <v>sales</v>
          </cell>
          <cell r="D670" t="str">
            <v>9 - t&amp;e</v>
          </cell>
          <cell r="F670" t="str">
            <v xml:space="preserve">                              Accoms &amp; Meals - Lauf</v>
          </cell>
        </row>
        <row r="671">
          <cell r="A671" t="str">
            <v>01-443602-0275-0200</v>
          </cell>
          <cell r="B671" t="str">
            <v>275</v>
          </cell>
          <cell r="C671" t="str">
            <v>sales</v>
          </cell>
          <cell r="D671" t="str">
            <v>9 - t&amp;e</v>
          </cell>
          <cell r="F671" t="str">
            <v xml:space="preserve">                              Entertainment - Lauf</v>
          </cell>
        </row>
        <row r="672">
          <cell r="A672" t="str">
            <v>01-443603-0275-0200</v>
          </cell>
          <cell r="B672" t="str">
            <v>275</v>
          </cell>
          <cell r="C672" t="str">
            <v>sales</v>
          </cell>
          <cell r="D672" t="str">
            <v>9 - t&amp;e</v>
          </cell>
          <cell r="F672" t="str">
            <v xml:space="preserve">                              Telephone - Lauf</v>
          </cell>
        </row>
        <row r="673">
          <cell r="A673" t="str">
            <v>01-443604-0275-0200</v>
          </cell>
          <cell r="B673" t="str">
            <v>275</v>
          </cell>
          <cell r="C673" t="str">
            <v>sales</v>
          </cell>
          <cell r="D673" t="str">
            <v>9 - t&amp;e</v>
          </cell>
          <cell r="F673" t="str">
            <v xml:space="preserve">                              Misc - Lauf</v>
          </cell>
        </row>
        <row r="674">
          <cell r="A674" t="str">
            <v>01-443605-0275-0200</v>
          </cell>
          <cell r="B674" t="str">
            <v>275</v>
          </cell>
          <cell r="C674" t="str">
            <v>sales</v>
          </cell>
          <cell r="D674" t="str">
            <v>9 - t&amp;e</v>
          </cell>
          <cell r="F674" t="str">
            <v xml:space="preserve">                              Travel - Qureshi</v>
          </cell>
        </row>
        <row r="675">
          <cell r="A675" t="str">
            <v>01-443606-0275-0200</v>
          </cell>
          <cell r="B675" t="str">
            <v>275</v>
          </cell>
          <cell r="C675" t="str">
            <v>sales</v>
          </cell>
          <cell r="D675" t="str">
            <v>9 - t&amp;e</v>
          </cell>
          <cell r="F675" t="str">
            <v xml:space="preserve">                              Accoms &amp; Meals - Qureshi</v>
          </cell>
        </row>
        <row r="676">
          <cell r="A676" t="str">
            <v>01-443607-0275-0200</v>
          </cell>
          <cell r="B676" t="str">
            <v>275</v>
          </cell>
          <cell r="C676" t="str">
            <v>sales</v>
          </cell>
          <cell r="D676" t="str">
            <v>9 - t&amp;e</v>
          </cell>
          <cell r="F676" t="str">
            <v xml:space="preserve">                              Entertainment - Qureshi</v>
          </cell>
        </row>
        <row r="677">
          <cell r="A677" t="str">
            <v>01-443608-0275-0200</v>
          </cell>
          <cell r="B677" t="str">
            <v>275</v>
          </cell>
          <cell r="C677" t="str">
            <v>sales</v>
          </cell>
          <cell r="D677" t="str">
            <v>9 - t&amp;e</v>
          </cell>
          <cell r="F677" t="str">
            <v xml:space="preserve">                              Telephone - Qureshi</v>
          </cell>
        </row>
        <row r="678">
          <cell r="A678" t="str">
            <v>01-443609-0275-0200</v>
          </cell>
          <cell r="B678" t="str">
            <v>275</v>
          </cell>
          <cell r="C678" t="str">
            <v>sales</v>
          </cell>
          <cell r="D678" t="str">
            <v>9 - t&amp;e</v>
          </cell>
          <cell r="F678" t="str">
            <v xml:space="preserve">                              Misc - Qureshi</v>
          </cell>
        </row>
        <row r="679">
          <cell r="A679" t="str">
            <v>01-443610-0255-0200</v>
          </cell>
          <cell r="B679" t="str">
            <v>255</v>
          </cell>
          <cell r="C679" t="str">
            <v>sales</v>
          </cell>
          <cell r="D679" t="str">
            <v>9 - t&amp;e</v>
          </cell>
          <cell r="F679" t="str">
            <v xml:space="preserve">                              Travel - Craven</v>
          </cell>
        </row>
        <row r="680">
          <cell r="A680" t="str">
            <v>01-443611-0255-0200</v>
          </cell>
          <cell r="B680" t="str">
            <v>255</v>
          </cell>
          <cell r="C680" t="str">
            <v>sales</v>
          </cell>
          <cell r="D680" t="str">
            <v>9 - t&amp;e</v>
          </cell>
          <cell r="F680" t="str">
            <v xml:space="preserve">                              Accoms &amp; Meals - Craven</v>
          </cell>
        </row>
        <row r="681">
          <cell r="A681" t="str">
            <v>01-443612-0255-0200</v>
          </cell>
          <cell r="B681" t="str">
            <v>255</v>
          </cell>
          <cell r="C681" t="str">
            <v>sales</v>
          </cell>
          <cell r="D681" t="str">
            <v>9 - t&amp;e</v>
          </cell>
          <cell r="F681" t="str">
            <v xml:space="preserve">                              Entertainment - Craven</v>
          </cell>
        </row>
        <row r="682">
          <cell r="A682" t="str">
            <v>01-443613-0255-0200</v>
          </cell>
          <cell r="B682" t="str">
            <v>255</v>
          </cell>
          <cell r="C682" t="str">
            <v>sales</v>
          </cell>
          <cell r="D682" t="str">
            <v>9 - t&amp;e</v>
          </cell>
          <cell r="F682" t="str">
            <v xml:space="preserve">                              Telephone - Craven</v>
          </cell>
        </row>
        <row r="683">
          <cell r="A683" t="str">
            <v>01-443614-0255-0200</v>
          </cell>
          <cell r="B683" t="str">
            <v>255</v>
          </cell>
          <cell r="C683" t="str">
            <v>sales</v>
          </cell>
          <cell r="D683" t="str">
            <v>9 - t&amp;e</v>
          </cell>
          <cell r="F683" t="str">
            <v xml:space="preserve">                              Miscellaneous - Craven</v>
          </cell>
        </row>
        <row r="684">
          <cell r="A684" t="str">
            <v>01-443620-0275-0200</v>
          </cell>
          <cell r="B684" t="str">
            <v>275</v>
          </cell>
          <cell r="C684" t="str">
            <v>sales</v>
          </cell>
          <cell r="D684" t="str">
            <v>9 - t&amp;e</v>
          </cell>
          <cell r="F684" t="str">
            <v xml:space="preserve">                              Travel - Platte</v>
          </cell>
        </row>
        <row r="685">
          <cell r="A685" t="str">
            <v>01-443621-0275-0200</v>
          </cell>
          <cell r="B685" t="str">
            <v>275</v>
          </cell>
          <cell r="C685" t="str">
            <v>sales</v>
          </cell>
          <cell r="D685" t="str">
            <v>9 - t&amp;e</v>
          </cell>
          <cell r="F685" t="str">
            <v xml:space="preserve">                              Accoms &amp; Meals - Platte</v>
          </cell>
        </row>
        <row r="686">
          <cell r="A686" t="str">
            <v>01-443622-0275-0200</v>
          </cell>
          <cell r="B686" t="str">
            <v>275</v>
          </cell>
          <cell r="C686" t="str">
            <v>sales</v>
          </cell>
          <cell r="D686" t="str">
            <v>9 - t&amp;e</v>
          </cell>
          <cell r="F686" t="str">
            <v xml:space="preserve">                              Entertainment - Platte</v>
          </cell>
        </row>
        <row r="687">
          <cell r="A687" t="str">
            <v>01-443623-0275-0200</v>
          </cell>
          <cell r="B687" t="str">
            <v>275</v>
          </cell>
          <cell r="C687" t="str">
            <v>sales</v>
          </cell>
          <cell r="D687" t="str">
            <v>9 - t&amp;e</v>
          </cell>
          <cell r="F687" t="str">
            <v xml:space="preserve">                              Telephone - Platte</v>
          </cell>
        </row>
        <row r="688">
          <cell r="A688" t="str">
            <v>01-443624-0275-0200</v>
          </cell>
          <cell r="B688" t="str">
            <v>275</v>
          </cell>
          <cell r="C688" t="str">
            <v>sales</v>
          </cell>
          <cell r="D688" t="str">
            <v>9 - t&amp;e</v>
          </cell>
          <cell r="F688" t="str">
            <v xml:space="preserve">                              Miscellaneous - Platte</v>
          </cell>
        </row>
        <row r="689">
          <cell r="A689" t="str">
            <v>01-443625-0245-0200</v>
          </cell>
          <cell r="B689" t="str">
            <v>245</v>
          </cell>
          <cell r="C689" t="str">
            <v>sales</v>
          </cell>
          <cell r="D689" t="str">
            <v>9 - t&amp;e</v>
          </cell>
          <cell r="F689" t="str">
            <v xml:space="preserve">                              **Travel - Eisentraut</v>
          </cell>
        </row>
        <row r="690">
          <cell r="A690" t="str">
            <v>01-443626-0245-0200</v>
          </cell>
          <cell r="B690" t="str">
            <v>245</v>
          </cell>
          <cell r="C690" t="str">
            <v>sales</v>
          </cell>
          <cell r="D690" t="str">
            <v>9 - t&amp;e</v>
          </cell>
          <cell r="F690" t="str">
            <v xml:space="preserve">                              **Accoms &amp; Meals - Eisentraut</v>
          </cell>
        </row>
        <row r="691">
          <cell r="A691" t="str">
            <v>01-443628-0245-0200</v>
          </cell>
          <cell r="B691" t="str">
            <v>245</v>
          </cell>
          <cell r="C691" t="str">
            <v>sales</v>
          </cell>
          <cell r="D691" t="str">
            <v>9 - t&amp;e</v>
          </cell>
          <cell r="F691" t="str">
            <v xml:space="preserve">                              **Telephone - Eisentraut</v>
          </cell>
        </row>
        <row r="692">
          <cell r="A692" t="str">
            <v>01-443629-0245-0200</v>
          </cell>
          <cell r="B692" t="str">
            <v>245</v>
          </cell>
          <cell r="C692" t="str">
            <v>sales</v>
          </cell>
          <cell r="D692" t="str">
            <v>9 - t&amp;e</v>
          </cell>
          <cell r="F692" t="str">
            <v xml:space="preserve">                              **Misc - Eisentraut</v>
          </cell>
        </row>
        <row r="693">
          <cell r="A693" t="str">
            <v>01-443630-0245-0200</v>
          </cell>
          <cell r="B693" t="str">
            <v>245</v>
          </cell>
          <cell r="C693" t="str">
            <v>sales</v>
          </cell>
          <cell r="D693" t="str">
            <v>9 - t&amp;e</v>
          </cell>
          <cell r="F693" t="str">
            <v xml:space="preserve">                              Travel - Evans</v>
          </cell>
        </row>
        <row r="694">
          <cell r="A694" t="str">
            <v>01-443631-0245-0200</v>
          </cell>
          <cell r="B694" t="str">
            <v>245</v>
          </cell>
          <cell r="C694" t="str">
            <v>sales</v>
          </cell>
          <cell r="D694" t="str">
            <v>9 - t&amp;e</v>
          </cell>
          <cell r="F694" t="str">
            <v xml:space="preserve">                              Accoms &amp; Meals - Evans</v>
          </cell>
        </row>
        <row r="695">
          <cell r="A695" t="str">
            <v>01-443632-0245-0200</v>
          </cell>
          <cell r="B695" t="str">
            <v>245</v>
          </cell>
          <cell r="C695" t="str">
            <v>sales</v>
          </cell>
          <cell r="D695" t="str">
            <v>9 - t&amp;e</v>
          </cell>
          <cell r="F695" t="str">
            <v xml:space="preserve">                              Entertainment - Evans</v>
          </cell>
        </row>
        <row r="696">
          <cell r="A696" t="str">
            <v>01-443633-0245-0200</v>
          </cell>
          <cell r="B696" t="str">
            <v>245</v>
          </cell>
          <cell r="C696" t="str">
            <v>sales</v>
          </cell>
          <cell r="D696" t="str">
            <v>9 - t&amp;e</v>
          </cell>
          <cell r="F696" t="str">
            <v xml:space="preserve">                              Telephone - Evans</v>
          </cell>
        </row>
        <row r="697">
          <cell r="A697" t="str">
            <v>01-443634-0245-0200</v>
          </cell>
          <cell r="B697" t="str">
            <v>245</v>
          </cell>
          <cell r="C697" t="str">
            <v>sales</v>
          </cell>
          <cell r="D697" t="str">
            <v>9 - t&amp;e</v>
          </cell>
          <cell r="F697" t="str">
            <v xml:space="preserve">                              Miscellaneous - Evans</v>
          </cell>
        </row>
        <row r="698">
          <cell r="A698" t="str">
            <v>01-443660-0245-0200</v>
          </cell>
          <cell r="B698" t="str">
            <v>245</v>
          </cell>
          <cell r="C698" t="str">
            <v>sales</v>
          </cell>
          <cell r="D698" t="str">
            <v>9 - t&amp;e</v>
          </cell>
          <cell r="F698" t="str">
            <v xml:space="preserve">                              Travel - Innis</v>
          </cell>
        </row>
        <row r="699">
          <cell r="A699" t="str">
            <v>01-443661-0245-0200</v>
          </cell>
          <cell r="B699" t="str">
            <v>245</v>
          </cell>
          <cell r="C699" t="str">
            <v>sales</v>
          </cell>
          <cell r="D699" t="str">
            <v>9 - t&amp;e</v>
          </cell>
          <cell r="F699" t="str">
            <v xml:space="preserve">                              Accoms &amp; Meals - Innis</v>
          </cell>
        </row>
        <row r="700">
          <cell r="A700" t="str">
            <v>01-443662-0245-0200</v>
          </cell>
          <cell r="B700" t="str">
            <v>245</v>
          </cell>
          <cell r="C700" t="str">
            <v>sales</v>
          </cell>
          <cell r="D700" t="str">
            <v>9 - t&amp;e</v>
          </cell>
          <cell r="F700" t="str">
            <v xml:space="preserve">                              Entertainment - Innis</v>
          </cell>
        </row>
        <row r="701">
          <cell r="A701" t="str">
            <v>01-443663-0245-0200</v>
          </cell>
          <cell r="B701" t="str">
            <v>245</v>
          </cell>
          <cell r="C701" t="str">
            <v>sales</v>
          </cell>
          <cell r="D701" t="str">
            <v>9 - t&amp;e</v>
          </cell>
          <cell r="F701" t="str">
            <v xml:space="preserve">                              Telephone - Innis</v>
          </cell>
        </row>
        <row r="702">
          <cell r="A702" t="str">
            <v>01-443664-0245-0200</v>
          </cell>
          <cell r="B702" t="str">
            <v>245</v>
          </cell>
          <cell r="C702" t="str">
            <v>sales</v>
          </cell>
          <cell r="D702" t="str">
            <v>9 - t&amp;e</v>
          </cell>
          <cell r="F702" t="str">
            <v xml:space="preserve">                              Miscellaneous - Innis</v>
          </cell>
        </row>
        <row r="703">
          <cell r="A703" t="str">
            <v>01-443685-0275-0200</v>
          </cell>
          <cell r="B703" t="str">
            <v>275</v>
          </cell>
          <cell r="C703" t="str">
            <v>sales</v>
          </cell>
          <cell r="D703" t="str">
            <v>9 - t&amp;e</v>
          </cell>
          <cell r="F703" t="str">
            <v xml:space="preserve">                              Travel - Schilling</v>
          </cell>
        </row>
        <row r="704">
          <cell r="A704" t="str">
            <v>01-443686-0275-0200</v>
          </cell>
          <cell r="B704" t="str">
            <v>275</v>
          </cell>
          <cell r="C704" t="str">
            <v>sales</v>
          </cell>
          <cell r="D704" t="str">
            <v>9 - t&amp;e</v>
          </cell>
          <cell r="F704" t="str">
            <v xml:space="preserve">                              Accom &amp; Meals - Schilling</v>
          </cell>
        </row>
        <row r="705">
          <cell r="A705" t="str">
            <v>01-443688-0275-0200</v>
          </cell>
          <cell r="B705" t="str">
            <v>275</v>
          </cell>
          <cell r="C705" t="str">
            <v>sales</v>
          </cell>
          <cell r="D705" t="str">
            <v>9 - t&amp;e</v>
          </cell>
          <cell r="F705" t="str">
            <v xml:space="preserve">                              Telephone - Schilling</v>
          </cell>
        </row>
        <row r="706">
          <cell r="A706" t="str">
            <v>01-443696-0275-0200</v>
          </cell>
          <cell r="B706" t="str">
            <v>275</v>
          </cell>
          <cell r="C706" t="str">
            <v>sales</v>
          </cell>
          <cell r="D706" t="str">
            <v>9 - t&amp;e</v>
          </cell>
          <cell r="F706" t="str">
            <v xml:space="preserve">                              Travel - Tran</v>
          </cell>
        </row>
        <row r="707">
          <cell r="A707" t="str">
            <v>01-443697-0275-0200</v>
          </cell>
          <cell r="B707" t="str">
            <v>275</v>
          </cell>
          <cell r="C707" t="str">
            <v>sales</v>
          </cell>
          <cell r="D707" t="str">
            <v>9 - t&amp;e</v>
          </cell>
          <cell r="F707" t="str">
            <v xml:space="preserve">                              Accoms &amp; Meals - Tran</v>
          </cell>
        </row>
        <row r="708">
          <cell r="A708" t="str">
            <v>01-443699-0275-0200</v>
          </cell>
          <cell r="B708" t="str">
            <v>275</v>
          </cell>
          <cell r="C708" t="str">
            <v>sales</v>
          </cell>
          <cell r="D708" t="str">
            <v>9 - t&amp;e</v>
          </cell>
          <cell r="F708" t="str">
            <v xml:space="preserve">                              Telephone - Tran</v>
          </cell>
        </row>
        <row r="709">
          <cell r="A709" t="str">
            <v>01-443700-0275-0200</v>
          </cell>
          <cell r="B709" t="str">
            <v>275</v>
          </cell>
          <cell r="C709" t="str">
            <v>sales</v>
          </cell>
          <cell r="D709" t="str">
            <v>9 - t&amp;e</v>
          </cell>
          <cell r="F709" t="str">
            <v xml:space="preserve">                              Miscellaneous - Tran</v>
          </cell>
        </row>
        <row r="710">
          <cell r="A710" t="str">
            <v>01-443701-0520-0200</v>
          </cell>
          <cell r="B710" t="str">
            <v>520</v>
          </cell>
          <cell r="C710" t="str">
            <v>bbp</v>
          </cell>
          <cell r="D710" t="str">
            <v>9 - t&amp;e</v>
          </cell>
          <cell r="F710" t="str">
            <v xml:space="preserve">                              **Harold Bower</v>
          </cell>
        </row>
        <row r="711">
          <cell r="A711" t="str">
            <v>01-443709-0255-0200</v>
          </cell>
          <cell r="B711" t="str">
            <v>255</v>
          </cell>
          <cell r="C711" t="str">
            <v>sales</v>
          </cell>
          <cell r="D711" t="str">
            <v>9 - t&amp;e</v>
          </cell>
          <cell r="F711" t="str">
            <v xml:space="preserve">                              **Travel - Sales Reg 2 New Hire</v>
          </cell>
        </row>
        <row r="712">
          <cell r="A712" t="str">
            <v>01-443710-0255-0200</v>
          </cell>
          <cell r="B712" t="str">
            <v>255</v>
          </cell>
          <cell r="C712" t="str">
            <v>sales</v>
          </cell>
          <cell r="D712" t="str">
            <v>9 - t&amp;e</v>
          </cell>
          <cell r="F712" t="str">
            <v xml:space="preserve">                              **Accom &amp; Meals - Sales Reg 2 New Hire</v>
          </cell>
        </row>
        <row r="713">
          <cell r="A713" t="str">
            <v>01-443711-0255-0200</v>
          </cell>
          <cell r="B713" t="str">
            <v>255</v>
          </cell>
          <cell r="C713" t="str">
            <v>sales</v>
          </cell>
          <cell r="D713" t="str">
            <v>9 - t&amp;e</v>
          </cell>
          <cell r="F713" t="str">
            <v xml:space="preserve">                              **Entertainment - Sales Reg 2 New Hire</v>
          </cell>
        </row>
        <row r="714">
          <cell r="A714" t="str">
            <v>01-443712-0255-0200</v>
          </cell>
          <cell r="B714" t="str">
            <v>255</v>
          </cell>
          <cell r="C714" t="str">
            <v>sales</v>
          </cell>
          <cell r="D714" t="str">
            <v>9 - t&amp;e</v>
          </cell>
          <cell r="F714" t="str">
            <v xml:space="preserve">                              **Telephone - Sales Reg 2 New Hire</v>
          </cell>
        </row>
        <row r="715">
          <cell r="A715" t="str">
            <v>01-443721-0255-0200</v>
          </cell>
          <cell r="B715" t="str">
            <v>255</v>
          </cell>
          <cell r="C715" t="str">
            <v>sales</v>
          </cell>
          <cell r="D715" t="str">
            <v>9 - t&amp;e</v>
          </cell>
          <cell r="F715" t="str">
            <v xml:space="preserve">                              Travel - Mood</v>
          </cell>
        </row>
        <row r="716">
          <cell r="A716" t="str">
            <v>01-443722-0255-0200</v>
          </cell>
          <cell r="B716" t="str">
            <v>255</v>
          </cell>
          <cell r="C716" t="str">
            <v>sales</v>
          </cell>
          <cell r="D716" t="str">
            <v>9 - t&amp;e</v>
          </cell>
          <cell r="F716" t="str">
            <v xml:space="preserve">                              Accoms &amp; Meals - Mood</v>
          </cell>
        </row>
        <row r="717">
          <cell r="A717" t="str">
            <v>01-443723-0255-0200</v>
          </cell>
          <cell r="B717" t="str">
            <v>255</v>
          </cell>
          <cell r="C717" t="str">
            <v>sales</v>
          </cell>
          <cell r="D717" t="str">
            <v>9 - t&amp;e</v>
          </cell>
          <cell r="F717" t="str">
            <v xml:space="preserve">                              Entertainment - Mood</v>
          </cell>
        </row>
        <row r="718">
          <cell r="A718" t="str">
            <v>01-443724-0255-0200</v>
          </cell>
          <cell r="B718" t="str">
            <v>255</v>
          </cell>
          <cell r="C718" t="str">
            <v>sales</v>
          </cell>
          <cell r="D718" t="str">
            <v>9 - t&amp;e</v>
          </cell>
          <cell r="F718" t="str">
            <v xml:space="preserve">                              Telephone - Mood</v>
          </cell>
        </row>
        <row r="719">
          <cell r="A719" t="str">
            <v>01-443725-0255-0200</v>
          </cell>
          <cell r="B719" t="str">
            <v>255</v>
          </cell>
          <cell r="C719" t="str">
            <v>sales</v>
          </cell>
          <cell r="D719" t="str">
            <v>9 - t&amp;e</v>
          </cell>
          <cell r="F719" t="str">
            <v xml:space="preserve">                              Miscellaneous - Mood</v>
          </cell>
        </row>
        <row r="720">
          <cell r="A720" t="str">
            <v>01-443738-0255-0200</v>
          </cell>
          <cell r="B720" t="str">
            <v>255</v>
          </cell>
          <cell r="C720" t="str">
            <v>sales</v>
          </cell>
          <cell r="D720" t="str">
            <v>9 - t&amp;e</v>
          </cell>
          <cell r="F720" t="str">
            <v xml:space="preserve">                              Travel - Emge</v>
          </cell>
        </row>
        <row r="721">
          <cell r="A721" t="str">
            <v>01-443739-0255-0200</v>
          </cell>
          <cell r="B721" t="str">
            <v>255</v>
          </cell>
          <cell r="C721" t="str">
            <v>sales</v>
          </cell>
          <cell r="D721" t="str">
            <v>9 - t&amp;e</v>
          </cell>
          <cell r="F721" t="str">
            <v xml:space="preserve">                              Accoms &amp; Meals - Emge</v>
          </cell>
        </row>
        <row r="722">
          <cell r="A722" t="str">
            <v>01-443740-0255-0200</v>
          </cell>
          <cell r="B722" t="str">
            <v>255</v>
          </cell>
          <cell r="C722" t="str">
            <v>sales</v>
          </cell>
          <cell r="D722" t="str">
            <v>9 - t&amp;e</v>
          </cell>
          <cell r="F722" t="str">
            <v xml:space="preserve">                              Entertainment - Emge</v>
          </cell>
        </row>
        <row r="723">
          <cell r="A723" t="str">
            <v>01-443741-0255-0200</v>
          </cell>
          <cell r="B723" t="str">
            <v>255</v>
          </cell>
          <cell r="C723" t="str">
            <v>sales</v>
          </cell>
          <cell r="D723" t="str">
            <v>9 - t&amp;e</v>
          </cell>
          <cell r="F723" t="str">
            <v xml:space="preserve">                              Telephone - Emge</v>
          </cell>
        </row>
        <row r="724">
          <cell r="A724" t="str">
            <v>01-443742-0255-0200</v>
          </cell>
          <cell r="B724" t="str">
            <v>255</v>
          </cell>
          <cell r="C724" t="str">
            <v>sales</v>
          </cell>
          <cell r="D724" t="str">
            <v>9 - t&amp;e</v>
          </cell>
          <cell r="F724" t="str">
            <v xml:space="preserve">                              Travel - Lawson</v>
          </cell>
        </row>
        <row r="725">
          <cell r="A725" t="str">
            <v>01-443743-0255-0200</v>
          </cell>
          <cell r="B725" t="str">
            <v>255</v>
          </cell>
          <cell r="C725" t="str">
            <v>sales</v>
          </cell>
          <cell r="D725" t="str">
            <v>9 - t&amp;e</v>
          </cell>
          <cell r="F725" t="str">
            <v xml:space="preserve">                              Accoms &amp; Meals - Lawson</v>
          </cell>
        </row>
        <row r="726">
          <cell r="A726" t="str">
            <v>01-443745-0255-0200</v>
          </cell>
          <cell r="B726" t="str">
            <v>255</v>
          </cell>
          <cell r="C726" t="str">
            <v>sales</v>
          </cell>
          <cell r="D726" t="str">
            <v>9 - t&amp;e</v>
          </cell>
          <cell r="F726" t="str">
            <v xml:space="preserve">                              Telephone - Lawson</v>
          </cell>
        </row>
        <row r="727">
          <cell r="A727" t="str">
            <v>01-443747-0255-0200</v>
          </cell>
          <cell r="B727" t="str">
            <v>255</v>
          </cell>
          <cell r="C727" t="str">
            <v>sales</v>
          </cell>
          <cell r="D727" t="str">
            <v>9 - t&amp;e</v>
          </cell>
          <cell r="F727" t="str">
            <v xml:space="preserve">                              **Travel - Heiba</v>
          </cell>
        </row>
        <row r="728">
          <cell r="A728" t="str">
            <v>01-443750-0255-0200</v>
          </cell>
          <cell r="B728" t="str">
            <v>255</v>
          </cell>
          <cell r="C728" t="str">
            <v>sales</v>
          </cell>
          <cell r="D728" t="str">
            <v>9 - t&amp;e</v>
          </cell>
          <cell r="F728" t="str">
            <v xml:space="preserve">                              **Telephone - Heiba</v>
          </cell>
        </row>
        <row r="729">
          <cell r="A729" t="str">
            <v>01-443754-0275-0200</v>
          </cell>
          <cell r="B729" t="str">
            <v>275</v>
          </cell>
          <cell r="C729" t="str">
            <v>sales</v>
          </cell>
          <cell r="D729" t="str">
            <v>9 - t&amp;e</v>
          </cell>
          <cell r="F729" t="str">
            <v xml:space="preserve">                              Travel - Wooten</v>
          </cell>
        </row>
        <row r="730">
          <cell r="A730" t="str">
            <v>01-443755-0275-0200</v>
          </cell>
          <cell r="B730" t="str">
            <v>275</v>
          </cell>
          <cell r="C730" t="str">
            <v>sales</v>
          </cell>
          <cell r="D730" t="str">
            <v>9 - t&amp;e</v>
          </cell>
          <cell r="F730" t="str">
            <v xml:space="preserve">                              Accoms &amp; Meals - Wooten</v>
          </cell>
        </row>
        <row r="731">
          <cell r="A731" t="str">
            <v>01-443756-0275-0200</v>
          </cell>
          <cell r="B731" t="str">
            <v>275</v>
          </cell>
          <cell r="C731" t="str">
            <v>sales</v>
          </cell>
          <cell r="D731" t="str">
            <v>9 - t&amp;e</v>
          </cell>
          <cell r="F731" t="str">
            <v xml:space="preserve">                              Entertainment - Wooten</v>
          </cell>
        </row>
        <row r="732">
          <cell r="A732" t="str">
            <v>01-443757-0275-0200</v>
          </cell>
          <cell r="B732" t="str">
            <v>275</v>
          </cell>
          <cell r="C732" t="str">
            <v>sales</v>
          </cell>
          <cell r="D732" t="str">
            <v>9 - t&amp;e</v>
          </cell>
          <cell r="F732" t="str">
            <v xml:space="preserve">                              Telephone - Wooten</v>
          </cell>
        </row>
        <row r="733">
          <cell r="A733" t="str">
            <v>01-443758-0275-0200</v>
          </cell>
          <cell r="B733" t="str">
            <v>275</v>
          </cell>
          <cell r="C733" t="str">
            <v>sales</v>
          </cell>
          <cell r="D733" t="str">
            <v>9 - t&amp;e</v>
          </cell>
          <cell r="F733" t="str">
            <v xml:space="preserve">                              Miscellaneous - Wooten</v>
          </cell>
        </row>
        <row r="734">
          <cell r="A734" t="str">
            <v>01-443761-0245-0200</v>
          </cell>
          <cell r="B734" t="str">
            <v>245</v>
          </cell>
          <cell r="C734" t="str">
            <v>sales</v>
          </cell>
          <cell r="D734" t="str">
            <v>9 - t&amp;e</v>
          </cell>
          <cell r="F734" t="str">
            <v xml:space="preserve">                              Travel - David</v>
          </cell>
        </row>
        <row r="735">
          <cell r="A735" t="str">
            <v>01-443762-0245-0200</v>
          </cell>
          <cell r="B735" t="str">
            <v>245</v>
          </cell>
          <cell r="C735" t="str">
            <v>sales</v>
          </cell>
          <cell r="D735" t="str">
            <v>9 - t&amp;e</v>
          </cell>
          <cell r="F735" t="str">
            <v xml:space="preserve">                              Accomms &amp; Meals - David</v>
          </cell>
        </row>
        <row r="736">
          <cell r="A736" t="str">
            <v>01-443763-0245-0200</v>
          </cell>
          <cell r="B736" t="str">
            <v>245</v>
          </cell>
          <cell r="C736" t="str">
            <v>sales</v>
          </cell>
          <cell r="D736" t="str">
            <v>9 - t&amp;e</v>
          </cell>
          <cell r="F736" t="str">
            <v xml:space="preserve">                              Entertainment - David</v>
          </cell>
        </row>
        <row r="737">
          <cell r="A737" t="str">
            <v>01-443764-0245-0200</v>
          </cell>
          <cell r="B737" t="str">
            <v>245</v>
          </cell>
          <cell r="C737" t="str">
            <v>sales</v>
          </cell>
          <cell r="D737" t="str">
            <v>9 - t&amp;e</v>
          </cell>
          <cell r="F737" t="str">
            <v xml:space="preserve">                              Telephone - David</v>
          </cell>
        </row>
        <row r="738">
          <cell r="A738" t="str">
            <v>01-443765-0245-0200</v>
          </cell>
          <cell r="B738" t="str">
            <v>245</v>
          </cell>
          <cell r="C738" t="str">
            <v>sales</v>
          </cell>
          <cell r="D738" t="str">
            <v>9 - t&amp;e</v>
          </cell>
          <cell r="F738" t="str">
            <v xml:space="preserve">                              Miscellaneous - David</v>
          </cell>
        </row>
        <row r="739">
          <cell r="A739" t="str">
            <v>01-443766-0245-0200</v>
          </cell>
          <cell r="B739" t="str">
            <v>245</v>
          </cell>
          <cell r="C739" t="str">
            <v>sales</v>
          </cell>
          <cell r="D739" t="str">
            <v>9 - t&amp;e</v>
          </cell>
          <cell r="F739" t="str">
            <v xml:space="preserve">                              Travel - John Kelly</v>
          </cell>
        </row>
        <row r="740">
          <cell r="A740" t="str">
            <v>01-443767-0245-0200</v>
          </cell>
          <cell r="B740" t="str">
            <v>245</v>
          </cell>
          <cell r="C740" t="str">
            <v>sales</v>
          </cell>
          <cell r="D740" t="str">
            <v>9 - t&amp;e</v>
          </cell>
          <cell r="F740" t="str">
            <v xml:space="preserve">                              Accoms &amp; Meals - John Kelly</v>
          </cell>
        </row>
        <row r="741">
          <cell r="A741" t="str">
            <v>01-443768-0245-0200</v>
          </cell>
          <cell r="B741" t="str">
            <v>245</v>
          </cell>
          <cell r="C741" t="str">
            <v>sales</v>
          </cell>
          <cell r="D741" t="str">
            <v>9 - t&amp;e</v>
          </cell>
          <cell r="F741" t="str">
            <v xml:space="preserve">                              Entertainment - John Kelly</v>
          </cell>
        </row>
        <row r="742">
          <cell r="A742" t="str">
            <v>01-443769-0245-0200</v>
          </cell>
          <cell r="B742" t="str">
            <v>245</v>
          </cell>
          <cell r="C742" t="str">
            <v>sales</v>
          </cell>
          <cell r="D742" t="str">
            <v>9 - t&amp;e</v>
          </cell>
          <cell r="F742" t="str">
            <v xml:space="preserve">                              Telephone - John Kelly</v>
          </cell>
        </row>
        <row r="743">
          <cell r="A743" t="str">
            <v>01-443770-0245-0200</v>
          </cell>
          <cell r="B743" t="str">
            <v>245</v>
          </cell>
          <cell r="C743" t="str">
            <v>sales</v>
          </cell>
          <cell r="D743" t="str">
            <v>9 - t&amp;e</v>
          </cell>
          <cell r="F743" t="str">
            <v xml:space="preserve">                              Miscellaneous - John Kelly</v>
          </cell>
        </row>
        <row r="744">
          <cell r="A744" t="str">
            <v>01-443771-0245-0200</v>
          </cell>
          <cell r="B744" t="str">
            <v>245</v>
          </cell>
          <cell r="C744" t="str">
            <v>sales</v>
          </cell>
          <cell r="D744" t="str">
            <v>9 - t&amp;e</v>
          </cell>
          <cell r="F744" t="str">
            <v xml:space="preserve">                              Travel - Shatz</v>
          </cell>
        </row>
        <row r="745">
          <cell r="A745" t="str">
            <v>01-443772-0245-0200</v>
          </cell>
          <cell r="B745" t="str">
            <v>245</v>
          </cell>
          <cell r="C745" t="str">
            <v>sales</v>
          </cell>
          <cell r="D745" t="str">
            <v>9 - t&amp;e</v>
          </cell>
          <cell r="F745" t="str">
            <v xml:space="preserve">                              Accom &amp; Meals - Shatz</v>
          </cell>
        </row>
        <row r="746">
          <cell r="A746" t="str">
            <v>01-443773-0245-0200</v>
          </cell>
          <cell r="B746" t="str">
            <v>245</v>
          </cell>
          <cell r="C746" t="str">
            <v>sales</v>
          </cell>
          <cell r="D746" t="str">
            <v>9 - t&amp;e</v>
          </cell>
          <cell r="F746" t="str">
            <v xml:space="preserve">                              Entertainment - Shatz</v>
          </cell>
        </row>
        <row r="747">
          <cell r="A747" t="str">
            <v>01-443774-0245-0200</v>
          </cell>
          <cell r="B747" t="str">
            <v>245</v>
          </cell>
          <cell r="C747" t="str">
            <v>sales</v>
          </cell>
          <cell r="D747" t="str">
            <v>9 - t&amp;e</v>
          </cell>
          <cell r="F747" t="str">
            <v xml:space="preserve">                              Telephone/Misc. - Shatz</v>
          </cell>
        </row>
        <row r="748">
          <cell r="A748" t="str">
            <v>01-443775-0255-0200</v>
          </cell>
          <cell r="B748" t="str">
            <v>255</v>
          </cell>
          <cell r="C748" t="str">
            <v>sales</v>
          </cell>
          <cell r="D748" t="str">
            <v>9 - t&amp;e</v>
          </cell>
          <cell r="F748" t="str">
            <v xml:space="preserve">                              Travel - Malindzak</v>
          </cell>
        </row>
        <row r="749">
          <cell r="A749" t="str">
            <v>01-443776-0255-0200</v>
          </cell>
          <cell r="B749" t="str">
            <v>255</v>
          </cell>
          <cell r="C749" t="str">
            <v>sales</v>
          </cell>
          <cell r="D749" t="str">
            <v>9 - t&amp;e</v>
          </cell>
          <cell r="F749" t="str">
            <v xml:space="preserve">                              Accoms &amp; Meals - Malindzak</v>
          </cell>
        </row>
        <row r="750">
          <cell r="A750" t="str">
            <v>01-443777-0255-0200</v>
          </cell>
          <cell r="B750" t="str">
            <v>255</v>
          </cell>
          <cell r="C750" t="str">
            <v>sales</v>
          </cell>
          <cell r="D750" t="str">
            <v>9 - t&amp;e</v>
          </cell>
          <cell r="F750" t="str">
            <v xml:space="preserve">                              Entertainment - Malindzak</v>
          </cell>
        </row>
        <row r="751">
          <cell r="A751" t="str">
            <v>01-443778-0255-0200</v>
          </cell>
          <cell r="B751" t="str">
            <v>255</v>
          </cell>
          <cell r="C751" t="str">
            <v>sales</v>
          </cell>
          <cell r="D751" t="str">
            <v>9 - t&amp;e</v>
          </cell>
          <cell r="F751" t="str">
            <v xml:space="preserve">                              Telephone - Malindzak</v>
          </cell>
        </row>
        <row r="752">
          <cell r="A752" t="str">
            <v>01-443779-0255-0200</v>
          </cell>
          <cell r="B752" t="str">
            <v>255</v>
          </cell>
          <cell r="C752" t="str">
            <v>sales</v>
          </cell>
          <cell r="D752" t="str">
            <v>9 - t&amp;e</v>
          </cell>
          <cell r="F752" t="str">
            <v xml:space="preserve">                              Miscellaneous - Malindzak</v>
          </cell>
        </row>
        <row r="753">
          <cell r="A753" t="str">
            <v>01-443780-0255-0200</v>
          </cell>
          <cell r="B753" t="str">
            <v>255</v>
          </cell>
          <cell r="C753" t="str">
            <v>sales</v>
          </cell>
          <cell r="D753" t="str">
            <v>9 - t&amp;e</v>
          </cell>
          <cell r="F753" t="str">
            <v xml:space="preserve">                              Travel - West</v>
          </cell>
        </row>
        <row r="754">
          <cell r="A754" t="str">
            <v>01-443781-0255-0200</v>
          </cell>
          <cell r="B754" t="str">
            <v>255</v>
          </cell>
          <cell r="C754" t="str">
            <v>sales</v>
          </cell>
          <cell r="D754" t="str">
            <v>9 - t&amp;e</v>
          </cell>
          <cell r="F754" t="str">
            <v xml:space="preserve">                              Accoms &amp; Meals - West</v>
          </cell>
        </row>
        <row r="755">
          <cell r="A755" t="str">
            <v>01-443782-0255-0200</v>
          </cell>
          <cell r="B755" t="str">
            <v>255</v>
          </cell>
          <cell r="C755" t="str">
            <v>sales</v>
          </cell>
          <cell r="D755" t="str">
            <v>9 - t&amp;e</v>
          </cell>
          <cell r="F755" t="str">
            <v xml:space="preserve">                              Entertainment - West</v>
          </cell>
        </row>
        <row r="756">
          <cell r="A756" t="str">
            <v>01-443783-0255-0200</v>
          </cell>
          <cell r="B756" t="str">
            <v>255</v>
          </cell>
          <cell r="C756" t="str">
            <v>sales</v>
          </cell>
          <cell r="D756" t="str">
            <v>9 - t&amp;e</v>
          </cell>
          <cell r="F756" t="str">
            <v xml:space="preserve">                              Telephone - West</v>
          </cell>
        </row>
        <row r="757">
          <cell r="A757" t="str">
            <v>01-443784-0255-0200</v>
          </cell>
          <cell r="B757" t="str">
            <v>255</v>
          </cell>
          <cell r="C757" t="str">
            <v>sales</v>
          </cell>
          <cell r="D757" t="str">
            <v>9 - t&amp;e</v>
          </cell>
          <cell r="F757" t="str">
            <v xml:space="preserve">                              Misc - West</v>
          </cell>
        </row>
        <row r="758">
          <cell r="A758" t="str">
            <v>01-443796-0245-0200</v>
          </cell>
          <cell r="B758" t="str">
            <v>245</v>
          </cell>
          <cell r="C758" t="str">
            <v>sales</v>
          </cell>
          <cell r="D758" t="str">
            <v>9 - t&amp;e</v>
          </cell>
          <cell r="F758" t="str">
            <v xml:space="preserve">                              Travel - Rivers</v>
          </cell>
        </row>
        <row r="759">
          <cell r="A759" t="str">
            <v>01-443797-0245-0200</v>
          </cell>
          <cell r="B759" t="str">
            <v>245</v>
          </cell>
          <cell r="C759" t="str">
            <v>sales</v>
          </cell>
          <cell r="D759" t="str">
            <v>9 - t&amp;e</v>
          </cell>
          <cell r="F759" t="str">
            <v xml:space="preserve">                              Accoms &amp; Meals - Rivers</v>
          </cell>
        </row>
        <row r="760">
          <cell r="A760" t="str">
            <v>01-443798-0245-0200</v>
          </cell>
          <cell r="B760" t="str">
            <v>245</v>
          </cell>
          <cell r="C760" t="str">
            <v>sales</v>
          </cell>
          <cell r="D760" t="str">
            <v>9 - t&amp;e</v>
          </cell>
          <cell r="F760" t="str">
            <v xml:space="preserve">                              Entertainment - Rivers</v>
          </cell>
        </row>
        <row r="761">
          <cell r="A761" t="str">
            <v>01-443799-0245-0200</v>
          </cell>
          <cell r="B761" t="str">
            <v>245</v>
          </cell>
          <cell r="C761" t="str">
            <v>sales</v>
          </cell>
          <cell r="D761" t="str">
            <v>9 - t&amp;e</v>
          </cell>
          <cell r="F761" t="str">
            <v xml:space="preserve">                              Telephone - Rivers</v>
          </cell>
        </row>
        <row r="762">
          <cell r="A762" t="str">
            <v>01-443800-0245-0200</v>
          </cell>
          <cell r="B762" t="str">
            <v>245</v>
          </cell>
          <cell r="C762" t="str">
            <v>sales</v>
          </cell>
          <cell r="D762" t="str">
            <v>9 - t&amp;e</v>
          </cell>
          <cell r="F762" t="str">
            <v xml:space="preserve">                              Miscellaneous - Rivers</v>
          </cell>
        </row>
        <row r="763">
          <cell r="A763" t="str">
            <v>01-443806-0225-0200</v>
          </cell>
          <cell r="B763" t="str">
            <v>225</v>
          </cell>
          <cell r="C763" t="str">
            <v>sales</v>
          </cell>
          <cell r="D763" t="str">
            <v>9 - t&amp;e</v>
          </cell>
          <cell r="F763" t="str">
            <v xml:space="preserve">                              Telephone - Bower</v>
          </cell>
        </row>
        <row r="764">
          <cell r="A764" t="str">
            <v>01-443810-0245-0200</v>
          </cell>
          <cell r="B764" t="str">
            <v>245</v>
          </cell>
          <cell r="C764" t="str">
            <v>sales</v>
          </cell>
          <cell r="D764" t="str">
            <v>9 - t&amp;e</v>
          </cell>
          <cell r="F764" t="str">
            <v xml:space="preserve">                              Travel - Jajuga</v>
          </cell>
        </row>
        <row r="765">
          <cell r="A765" t="str">
            <v>01-443811-0245-0200</v>
          </cell>
          <cell r="B765" t="str">
            <v>245</v>
          </cell>
          <cell r="C765" t="str">
            <v>sales</v>
          </cell>
          <cell r="D765" t="str">
            <v>9 - t&amp;e</v>
          </cell>
          <cell r="F765" t="str">
            <v xml:space="preserve">                              Accoms &amp; Meals - Jajuga</v>
          </cell>
        </row>
        <row r="766">
          <cell r="A766" t="str">
            <v>01-443812-0245-0200</v>
          </cell>
          <cell r="B766" t="str">
            <v>245</v>
          </cell>
          <cell r="C766" t="str">
            <v>sales</v>
          </cell>
          <cell r="D766" t="str">
            <v>9 - t&amp;e</v>
          </cell>
          <cell r="F766" t="str">
            <v xml:space="preserve">                              Entertainment - Jajuga</v>
          </cell>
        </row>
        <row r="767">
          <cell r="A767" t="str">
            <v>01-443813-0245-0200</v>
          </cell>
          <cell r="B767" t="str">
            <v>245</v>
          </cell>
          <cell r="C767" t="str">
            <v>sales</v>
          </cell>
          <cell r="D767" t="str">
            <v>9 - t&amp;e</v>
          </cell>
          <cell r="F767" t="str">
            <v xml:space="preserve">                              Telephone - Jajuga</v>
          </cell>
        </row>
        <row r="768">
          <cell r="A768" t="str">
            <v>01-443824-0225-0200</v>
          </cell>
          <cell r="B768" t="str">
            <v>225</v>
          </cell>
          <cell r="C768" t="str">
            <v>sales</v>
          </cell>
          <cell r="D768" t="str">
            <v>9 - t&amp;e</v>
          </cell>
          <cell r="F768" t="str">
            <v xml:space="preserve">                              Travel - Carey Jenkins</v>
          </cell>
        </row>
        <row r="769">
          <cell r="A769" t="str">
            <v>01-443825-0225-0200</v>
          </cell>
          <cell r="B769" t="str">
            <v>225</v>
          </cell>
          <cell r="C769" t="str">
            <v>sales</v>
          </cell>
          <cell r="D769" t="str">
            <v>9 - t&amp;e</v>
          </cell>
          <cell r="F769" t="str">
            <v xml:space="preserve">                              Accoms &amp; Meals - Carey Jenkins</v>
          </cell>
        </row>
        <row r="770">
          <cell r="A770" t="str">
            <v>01-443826-0225-0200</v>
          </cell>
          <cell r="B770" t="str">
            <v>225</v>
          </cell>
          <cell r="C770" t="str">
            <v>sales</v>
          </cell>
          <cell r="D770" t="str">
            <v>9 - t&amp;e</v>
          </cell>
          <cell r="F770" t="str">
            <v xml:space="preserve">                              Entertainment - Carey Jenkins</v>
          </cell>
        </row>
        <row r="771">
          <cell r="A771" t="str">
            <v>01-443827-0225-0200</v>
          </cell>
          <cell r="B771" t="str">
            <v>225</v>
          </cell>
          <cell r="C771" t="str">
            <v>sales</v>
          </cell>
          <cell r="D771" t="str">
            <v>9 - t&amp;e</v>
          </cell>
          <cell r="F771" t="str">
            <v xml:space="preserve">                              Telephone - Carey Jenkins</v>
          </cell>
        </row>
        <row r="772">
          <cell r="A772" t="str">
            <v>01-443831-0255-0200</v>
          </cell>
          <cell r="B772" t="str">
            <v>255</v>
          </cell>
          <cell r="C772" t="str">
            <v>sales</v>
          </cell>
          <cell r="D772" t="str">
            <v>9 - t&amp;e</v>
          </cell>
          <cell r="F772" t="str">
            <v xml:space="preserve">                              Travel - Polk</v>
          </cell>
        </row>
        <row r="773">
          <cell r="A773" t="str">
            <v>01-443832-0255-0200</v>
          </cell>
          <cell r="B773" t="str">
            <v>255</v>
          </cell>
          <cell r="C773" t="str">
            <v>sales</v>
          </cell>
          <cell r="D773" t="str">
            <v>9 - t&amp;e</v>
          </cell>
          <cell r="F773" t="str">
            <v xml:space="preserve">                              Accoms &amp; Meals - Polk</v>
          </cell>
        </row>
        <row r="774">
          <cell r="A774" t="str">
            <v>01-443833-0255-0200</v>
          </cell>
          <cell r="B774" t="str">
            <v>255</v>
          </cell>
          <cell r="C774" t="str">
            <v>sales</v>
          </cell>
          <cell r="D774" t="str">
            <v>9 - t&amp;e</v>
          </cell>
          <cell r="F774" t="str">
            <v xml:space="preserve">                              Entertainment - Polk</v>
          </cell>
        </row>
        <row r="775">
          <cell r="A775" t="str">
            <v>01-443834-0255-0200</v>
          </cell>
          <cell r="B775" t="str">
            <v>255</v>
          </cell>
          <cell r="C775" t="str">
            <v>sales</v>
          </cell>
          <cell r="D775" t="str">
            <v>9 - t&amp;e</v>
          </cell>
          <cell r="F775" t="str">
            <v xml:space="preserve">                              Telephone - Polk</v>
          </cell>
        </row>
        <row r="776">
          <cell r="A776" t="str">
            <v>01-443835-0255-0200</v>
          </cell>
          <cell r="B776" t="str">
            <v>255</v>
          </cell>
          <cell r="C776" t="str">
            <v>sales</v>
          </cell>
          <cell r="D776" t="str">
            <v>9 - t&amp;e</v>
          </cell>
          <cell r="F776" t="str">
            <v xml:space="preserve">                              Miscellaneous - Polk</v>
          </cell>
        </row>
        <row r="777">
          <cell r="A777" t="str">
            <v>01-443838-0245-0200</v>
          </cell>
          <cell r="B777" t="str">
            <v>245</v>
          </cell>
          <cell r="C777" t="str">
            <v>sales</v>
          </cell>
          <cell r="D777" t="str">
            <v>9 - t&amp;e</v>
          </cell>
          <cell r="F777" t="str">
            <v xml:space="preserve">                              Travel - Duckworth</v>
          </cell>
        </row>
        <row r="778">
          <cell r="A778" t="str">
            <v>01-443839-0245-0200</v>
          </cell>
          <cell r="B778" t="str">
            <v>245</v>
          </cell>
          <cell r="C778" t="str">
            <v>sales</v>
          </cell>
          <cell r="D778" t="str">
            <v>9 - t&amp;e</v>
          </cell>
          <cell r="F778" t="str">
            <v xml:space="preserve">                              Accoms &amp; Meals - Duckworth</v>
          </cell>
        </row>
        <row r="779">
          <cell r="A779" t="str">
            <v>01-443840-0245-0200</v>
          </cell>
          <cell r="B779" t="str">
            <v>245</v>
          </cell>
          <cell r="C779" t="str">
            <v>sales</v>
          </cell>
          <cell r="D779" t="str">
            <v>9 - t&amp;e</v>
          </cell>
          <cell r="F779" t="str">
            <v xml:space="preserve">                              Entertainment - Duckworth</v>
          </cell>
        </row>
        <row r="780">
          <cell r="A780" t="str">
            <v>01-443841-0245-0200</v>
          </cell>
          <cell r="B780" t="str">
            <v>245</v>
          </cell>
          <cell r="C780" t="str">
            <v>sales</v>
          </cell>
          <cell r="D780" t="str">
            <v>9 - t&amp;e</v>
          </cell>
          <cell r="F780" t="str">
            <v xml:space="preserve">                              Telephone - Duckworth</v>
          </cell>
        </row>
        <row r="781">
          <cell r="A781" t="str">
            <v>01-443842-0245-0200</v>
          </cell>
          <cell r="B781" t="str">
            <v>245</v>
          </cell>
          <cell r="C781" t="str">
            <v>sales</v>
          </cell>
          <cell r="D781" t="str">
            <v>9 - t&amp;e</v>
          </cell>
          <cell r="F781" t="str">
            <v xml:space="preserve">                              Miscellaneous - Duckworth</v>
          </cell>
        </row>
        <row r="782">
          <cell r="A782" t="str">
            <v>01-443845-0275-0200</v>
          </cell>
          <cell r="B782" t="str">
            <v>275</v>
          </cell>
          <cell r="C782" t="str">
            <v>sales</v>
          </cell>
          <cell r="D782" t="str">
            <v>9 - t&amp;e</v>
          </cell>
          <cell r="F782" t="str">
            <v xml:space="preserve">                              Travel - Condon</v>
          </cell>
        </row>
        <row r="783">
          <cell r="A783" t="str">
            <v>01-443846-0275-0200</v>
          </cell>
          <cell r="B783" t="str">
            <v>275</v>
          </cell>
          <cell r="C783" t="str">
            <v>sales</v>
          </cell>
          <cell r="D783" t="str">
            <v>9 - t&amp;e</v>
          </cell>
          <cell r="F783" t="str">
            <v xml:space="preserve">                              Accoms &amp; Meals - Condon</v>
          </cell>
        </row>
        <row r="784">
          <cell r="A784" t="str">
            <v>01-443847-0275-0200</v>
          </cell>
          <cell r="B784" t="str">
            <v>275</v>
          </cell>
          <cell r="C784" t="str">
            <v>sales</v>
          </cell>
          <cell r="D784" t="str">
            <v>9 - t&amp;e</v>
          </cell>
          <cell r="F784" t="str">
            <v xml:space="preserve">                              Entertainment - Condon</v>
          </cell>
        </row>
        <row r="785">
          <cell r="A785" t="str">
            <v>01-443848-0275-0200</v>
          </cell>
          <cell r="B785" t="str">
            <v>275</v>
          </cell>
          <cell r="C785" t="str">
            <v>sales</v>
          </cell>
          <cell r="D785" t="str">
            <v>9 - t&amp;e</v>
          </cell>
          <cell r="F785" t="str">
            <v xml:space="preserve">                              Telephone - Condon</v>
          </cell>
        </row>
        <row r="786">
          <cell r="A786" t="str">
            <v>01-443849-0275-0200</v>
          </cell>
          <cell r="B786" t="str">
            <v>275</v>
          </cell>
          <cell r="C786" t="str">
            <v>sales</v>
          </cell>
          <cell r="D786" t="str">
            <v>9 - t&amp;e</v>
          </cell>
          <cell r="F786" t="str">
            <v xml:space="preserve">                              Miscellaneous - Condon</v>
          </cell>
        </row>
        <row r="787">
          <cell r="A787" t="str">
            <v>01-443860-0255-0200</v>
          </cell>
          <cell r="B787" t="str">
            <v>255</v>
          </cell>
          <cell r="C787" t="str">
            <v>sales</v>
          </cell>
          <cell r="D787" t="str">
            <v>9 - t&amp;e</v>
          </cell>
          <cell r="F787" t="str">
            <v xml:space="preserve">                              Travel - Trey McLaughlin</v>
          </cell>
        </row>
        <row r="788">
          <cell r="A788" t="str">
            <v>01-443861-0255-0200</v>
          </cell>
          <cell r="B788" t="str">
            <v>255</v>
          </cell>
          <cell r="C788" t="str">
            <v>sales</v>
          </cell>
          <cell r="D788" t="str">
            <v>9 - t&amp;e</v>
          </cell>
          <cell r="F788" t="str">
            <v xml:space="preserve">                              Accom &amp; Meals - Trey McLaughlin</v>
          </cell>
        </row>
        <row r="789">
          <cell r="A789" t="str">
            <v>01-443862-0255-0200</v>
          </cell>
          <cell r="B789" t="str">
            <v>255</v>
          </cell>
          <cell r="C789" t="str">
            <v>sales</v>
          </cell>
          <cell r="D789" t="str">
            <v>9 - t&amp;e</v>
          </cell>
          <cell r="F789" t="str">
            <v xml:space="preserve">                              Entertainment - Trey McLaughlin</v>
          </cell>
        </row>
        <row r="790">
          <cell r="A790" t="str">
            <v>01-443863-0255-0200</v>
          </cell>
          <cell r="B790" t="str">
            <v>255</v>
          </cell>
          <cell r="C790" t="str">
            <v>sales</v>
          </cell>
          <cell r="D790" t="str">
            <v>9 - t&amp;e</v>
          </cell>
          <cell r="F790" t="str">
            <v xml:space="preserve">                              Telephone - Trey McLaughlin</v>
          </cell>
        </row>
        <row r="791">
          <cell r="A791" t="str">
            <v>01-443864-0255-0200</v>
          </cell>
          <cell r="B791" t="str">
            <v>255</v>
          </cell>
          <cell r="C791" t="str">
            <v>sales</v>
          </cell>
          <cell r="D791" t="str">
            <v>9 - t&amp;e</v>
          </cell>
          <cell r="F791" t="str">
            <v xml:space="preserve">                              Misc - Trey McLaughlin</v>
          </cell>
        </row>
        <row r="792">
          <cell r="A792" t="str">
            <v>01-443866-0280-0200</v>
          </cell>
          <cell r="B792" t="str">
            <v>280</v>
          </cell>
          <cell r="C792" t="str">
            <v>sales</v>
          </cell>
          <cell r="D792" t="str">
            <v>9 - t&amp;e</v>
          </cell>
          <cell r="F792" t="str">
            <v xml:space="preserve">                              INACTIVE</v>
          </cell>
        </row>
        <row r="793">
          <cell r="A793" t="str">
            <v>01-443874-0275-0200</v>
          </cell>
          <cell r="B793" t="str">
            <v>275</v>
          </cell>
          <cell r="C793" t="str">
            <v>sales</v>
          </cell>
          <cell r="D793" t="str">
            <v>9 - t&amp;e</v>
          </cell>
          <cell r="F793" t="str">
            <v xml:space="preserve">                              Travel-Werley</v>
          </cell>
        </row>
        <row r="794">
          <cell r="A794" t="str">
            <v>01-443875-0275-0200</v>
          </cell>
          <cell r="B794" t="str">
            <v>275</v>
          </cell>
          <cell r="C794" t="str">
            <v>sales</v>
          </cell>
          <cell r="D794" t="str">
            <v>9 - t&amp;e</v>
          </cell>
          <cell r="F794" t="str">
            <v xml:space="preserve">                              Accoms &amp; Meals-Werley</v>
          </cell>
        </row>
        <row r="795">
          <cell r="A795" t="str">
            <v>01-443876-0275-0200</v>
          </cell>
          <cell r="B795" t="str">
            <v>275</v>
          </cell>
          <cell r="C795" t="str">
            <v>sales</v>
          </cell>
          <cell r="D795" t="str">
            <v>9 - t&amp;e</v>
          </cell>
          <cell r="F795" t="str">
            <v xml:space="preserve">                              Entertainment-Werley</v>
          </cell>
        </row>
        <row r="796">
          <cell r="A796" t="str">
            <v>01-443877-0275-0200</v>
          </cell>
          <cell r="B796" t="str">
            <v>275</v>
          </cell>
          <cell r="C796" t="str">
            <v>sales</v>
          </cell>
          <cell r="D796" t="str">
            <v>9 - t&amp;e</v>
          </cell>
          <cell r="F796" t="str">
            <v xml:space="preserve">                              Telephone - Werley</v>
          </cell>
        </row>
        <row r="797">
          <cell r="A797" t="str">
            <v>01-443881-0255-0200</v>
          </cell>
          <cell r="B797" t="str">
            <v>255</v>
          </cell>
          <cell r="C797" t="str">
            <v>sales</v>
          </cell>
          <cell r="D797" t="str">
            <v>9 - t&amp;e</v>
          </cell>
          <cell r="F797" t="str">
            <v xml:space="preserve">                              Travel - Mombrea</v>
          </cell>
        </row>
        <row r="798">
          <cell r="A798" t="str">
            <v>01-443882-0255-0200</v>
          </cell>
          <cell r="B798" t="str">
            <v>255</v>
          </cell>
          <cell r="C798" t="str">
            <v>sales</v>
          </cell>
          <cell r="D798" t="str">
            <v>9 - t&amp;e</v>
          </cell>
          <cell r="F798" t="str">
            <v xml:space="preserve">                              Accoms &amp; Meals - Mombrea</v>
          </cell>
        </row>
        <row r="799">
          <cell r="A799" t="str">
            <v>01-443883-0255-0200</v>
          </cell>
          <cell r="B799" t="str">
            <v>255</v>
          </cell>
          <cell r="C799" t="str">
            <v>sales</v>
          </cell>
          <cell r="D799" t="str">
            <v>9 - t&amp;e</v>
          </cell>
          <cell r="F799" t="str">
            <v xml:space="preserve">                              Entertainment - Mombrea</v>
          </cell>
        </row>
        <row r="800">
          <cell r="A800" t="str">
            <v>01-443884-0255-0200</v>
          </cell>
          <cell r="B800" t="str">
            <v>255</v>
          </cell>
          <cell r="C800" t="str">
            <v>sales</v>
          </cell>
          <cell r="D800" t="str">
            <v>9 - t&amp;e</v>
          </cell>
          <cell r="F800" t="str">
            <v xml:space="preserve">                              Telephone - Mombrea</v>
          </cell>
        </row>
        <row r="801">
          <cell r="A801" t="str">
            <v>01-443885-0255-0200</v>
          </cell>
          <cell r="B801" t="str">
            <v>255</v>
          </cell>
          <cell r="C801" t="str">
            <v>sales</v>
          </cell>
          <cell r="D801" t="str">
            <v>9 - t&amp;e</v>
          </cell>
          <cell r="F801" t="str">
            <v xml:space="preserve">                              Miscellaneous - Mombrea</v>
          </cell>
        </row>
        <row r="802">
          <cell r="A802" t="str">
            <v>01-443888-0245-0200</v>
          </cell>
          <cell r="B802" t="str">
            <v>245</v>
          </cell>
          <cell r="C802" t="str">
            <v>sales</v>
          </cell>
          <cell r="D802" t="str">
            <v>9 - t&amp;e</v>
          </cell>
          <cell r="F802" t="str">
            <v xml:space="preserve">                              Travel - Jeff Moore</v>
          </cell>
        </row>
        <row r="803">
          <cell r="A803" t="str">
            <v>01-443889-0245-0200</v>
          </cell>
          <cell r="B803" t="str">
            <v>245</v>
          </cell>
          <cell r="C803" t="str">
            <v>sales</v>
          </cell>
          <cell r="D803" t="str">
            <v>9 - t&amp;e</v>
          </cell>
          <cell r="F803" t="str">
            <v xml:space="preserve">                              Accoms &amp; Meals - Jeff Moore</v>
          </cell>
        </row>
        <row r="804">
          <cell r="A804" t="str">
            <v>01-443890-0245-0200</v>
          </cell>
          <cell r="B804" t="str">
            <v>245</v>
          </cell>
          <cell r="C804" t="str">
            <v>sales</v>
          </cell>
          <cell r="D804" t="str">
            <v>9 - t&amp;e</v>
          </cell>
          <cell r="F804" t="str">
            <v xml:space="preserve">                              Entertainment - Jeff Moore</v>
          </cell>
        </row>
        <row r="805">
          <cell r="A805" t="str">
            <v>01-443891-0245-0200</v>
          </cell>
          <cell r="B805" t="str">
            <v>245</v>
          </cell>
          <cell r="C805" t="str">
            <v>sales</v>
          </cell>
          <cell r="D805" t="str">
            <v>9 - t&amp;e</v>
          </cell>
          <cell r="F805" t="str">
            <v xml:space="preserve">                              Telephone - Jeff Moore</v>
          </cell>
        </row>
        <row r="806">
          <cell r="A806" t="str">
            <v>01-443892-0245-0200</v>
          </cell>
          <cell r="B806" t="str">
            <v>245</v>
          </cell>
          <cell r="C806" t="str">
            <v>sales</v>
          </cell>
          <cell r="D806" t="str">
            <v>9 - t&amp;e</v>
          </cell>
          <cell r="F806" t="str">
            <v xml:space="preserve">                              Miscellaneous - Jeff Moore</v>
          </cell>
        </row>
        <row r="807">
          <cell r="A807" t="str">
            <v>01-443894-0245-0200</v>
          </cell>
          <cell r="B807" t="str">
            <v>245</v>
          </cell>
          <cell r="C807" t="str">
            <v>sales</v>
          </cell>
          <cell r="D807" t="str">
            <v>9 - t&amp;e</v>
          </cell>
          <cell r="F807" t="str">
            <v xml:space="preserve">                              Travel - Terrero</v>
          </cell>
        </row>
        <row r="808">
          <cell r="A808" t="str">
            <v>01-443895-0245-0200</v>
          </cell>
          <cell r="B808" t="str">
            <v>245</v>
          </cell>
          <cell r="C808" t="str">
            <v>sales</v>
          </cell>
          <cell r="D808" t="str">
            <v>9 - t&amp;e</v>
          </cell>
          <cell r="F808" t="str">
            <v xml:space="preserve">                              Accoms &amp; Meals - Terrero</v>
          </cell>
        </row>
        <row r="809">
          <cell r="A809" t="str">
            <v>01-443896-0245-0200</v>
          </cell>
          <cell r="B809" t="str">
            <v>245</v>
          </cell>
          <cell r="C809" t="str">
            <v>sales</v>
          </cell>
          <cell r="D809" t="str">
            <v>9 - t&amp;e</v>
          </cell>
          <cell r="F809" t="str">
            <v xml:space="preserve">                              Entertainment - Terrero</v>
          </cell>
        </row>
        <row r="810">
          <cell r="A810" t="str">
            <v>01-443897-0245-0200</v>
          </cell>
          <cell r="B810" t="str">
            <v>245</v>
          </cell>
          <cell r="C810" t="str">
            <v>sales</v>
          </cell>
          <cell r="D810" t="str">
            <v>9 - t&amp;e</v>
          </cell>
          <cell r="F810" t="str">
            <v xml:space="preserve">                              Telephone - Terrero</v>
          </cell>
        </row>
        <row r="811">
          <cell r="A811" t="str">
            <v>01-443898-0245-0200</v>
          </cell>
          <cell r="B811" t="str">
            <v>245</v>
          </cell>
          <cell r="C811" t="str">
            <v>sales</v>
          </cell>
          <cell r="D811" t="str">
            <v>9 - t&amp;e</v>
          </cell>
          <cell r="F811" t="str">
            <v xml:space="preserve">                              Miscellaneous - Terrero</v>
          </cell>
        </row>
        <row r="812">
          <cell r="A812" t="str">
            <v>01-444105-0105-0100</v>
          </cell>
          <cell r="B812" t="str">
            <v>105</v>
          </cell>
          <cell r="C812" t="str">
            <v>fin</v>
          </cell>
          <cell r="D812" t="str">
            <v>91 - outside svc</v>
          </cell>
          <cell r="F812" t="str">
            <v xml:space="preserve">                        Outside Consult - Cust Service</v>
          </cell>
        </row>
        <row r="813">
          <cell r="A813" t="str">
            <v>01-444110-0110-0100</v>
          </cell>
          <cell r="B813" t="str">
            <v>110</v>
          </cell>
          <cell r="C813" t="str">
            <v>fin</v>
          </cell>
          <cell r="D813" t="str">
            <v>91 - outside svc</v>
          </cell>
          <cell r="F813" t="str">
            <v xml:space="preserve">                        Outside Consult - Admin</v>
          </cell>
        </row>
        <row r="814">
          <cell r="A814" t="str">
            <v>01-444120-0120-0100</v>
          </cell>
          <cell r="B814" t="str">
            <v>120</v>
          </cell>
          <cell r="C814" t="str">
            <v>fin</v>
          </cell>
          <cell r="D814" t="str">
            <v>91 - outside svc</v>
          </cell>
          <cell r="F814" t="str">
            <v xml:space="preserve">                        Outside Consult - Acctg &amp; Exec</v>
          </cell>
        </row>
        <row r="815">
          <cell r="A815" t="str">
            <v>01-444135-0135-0100</v>
          </cell>
          <cell r="B815" t="str">
            <v>135</v>
          </cell>
          <cell r="C815" t="str">
            <v>fin</v>
          </cell>
          <cell r="D815" t="str">
            <v>91 - outside svc</v>
          </cell>
          <cell r="F815" t="str">
            <v xml:space="preserve">                        Outside Consult -  HR</v>
          </cell>
        </row>
        <row r="816">
          <cell r="A816" t="str">
            <v>01-444210-0210-0200</v>
          </cell>
          <cell r="B816" t="str">
            <v>210</v>
          </cell>
          <cell r="C816" t="str">
            <v>sales</v>
          </cell>
          <cell r="D816" t="str">
            <v>91 - outside svc</v>
          </cell>
          <cell r="F816" t="str">
            <v xml:space="preserve">                        Outside Consult - Sls/Mktg Mgt</v>
          </cell>
        </row>
        <row r="817">
          <cell r="A817" t="str">
            <v>01-444220-0220-0200</v>
          </cell>
          <cell r="B817" t="str">
            <v>220</v>
          </cell>
          <cell r="C817" t="str">
            <v>sales</v>
          </cell>
          <cell r="D817" t="str">
            <v>91 - outside svc</v>
          </cell>
          <cell r="F817" t="str">
            <v xml:space="preserve">                        Outside Consult - Marketing</v>
          </cell>
        </row>
        <row r="818">
          <cell r="A818" t="str">
            <v>01-444235-0235-0200</v>
          </cell>
          <cell r="B818" t="str">
            <v>235</v>
          </cell>
          <cell r="C818" t="str">
            <v>sales</v>
          </cell>
          <cell r="D818" t="str">
            <v>91 - outside svc</v>
          </cell>
          <cell r="F818" t="str">
            <v xml:space="preserve">                        Outside Consult - Sales Operations</v>
          </cell>
        </row>
        <row r="819">
          <cell r="A819" t="str">
            <v>01-444310-0310-0300</v>
          </cell>
          <cell r="B819" t="str">
            <v>310</v>
          </cell>
          <cell r="C819" t="str">
            <v>cust supp</v>
          </cell>
          <cell r="D819" t="str">
            <v>91 - outside svc</v>
          </cell>
          <cell r="F819" t="str">
            <v xml:space="preserve">                        Outside Consult - Cust Supp Admin</v>
          </cell>
        </row>
        <row r="820">
          <cell r="A820" t="str">
            <v>01-444315-0315-0300</v>
          </cell>
          <cell r="B820" t="str">
            <v>315</v>
          </cell>
          <cell r="C820" t="str">
            <v>prod dev</v>
          </cell>
          <cell r="D820" t="str">
            <v>91 - outside svc</v>
          </cell>
          <cell r="F820" t="str">
            <v xml:space="preserve">                        Outside Consult - Multimedia Supp</v>
          </cell>
        </row>
        <row r="821">
          <cell r="A821" t="str">
            <v>01-444325-0325-0300</v>
          </cell>
          <cell r="B821" t="str">
            <v>325</v>
          </cell>
          <cell r="C821" t="str">
            <v>cust supp</v>
          </cell>
          <cell r="D821" t="str">
            <v>91 - outside svc</v>
          </cell>
          <cell r="F821" t="str">
            <v xml:space="preserve">                        Outside Consult - Cust Supp Tech</v>
          </cell>
        </row>
        <row r="822">
          <cell r="A822" t="str">
            <v>01-444330-0330-0300</v>
          </cell>
          <cell r="B822" t="str">
            <v>330</v>
          </cell>
          <cell r="C822" t="str">
            <v>cust supp</v>
          </cell>
          <cell r="D822" t="str">
            <v>91 - outside svc</v>
          </cell>
          <cell r="F822" t="str">
            <v xml:space="preserve">                        Outside Consult - Supp FRS</v>
          </cell>
        </row>
        <row r="823">
          <cell r="A823" t="str">
            <v>01-444335-0335-0300</v>
          </cell>
          <cell r="B823" t="str">
            <v>335</v>
          </cell>
          <cell r="C823" t="str">
            <v>cust supp</v>
          </cell>
          <cell r="D823" t="str">
            <v>91 - outside svc</v>
          </cell>
          <cell r="F823" t="str">
            <v xml:space="preserve">                        Outside Consult - Support FRS Consultants</v>
          </cell>
        </row>
        <row r="824">
          <cell r="A824" t="str">
            <v>01-444345-0345-0300</v>
          </cell>
          <cell r="B824" t="str">
            <v>345</v>
          </cell>
          <cell r="C824" t="str">
            <v>cust supp</v>
          </cell>
          <cell r="D824" t="str">
            <v>91 - outside svc</v>
          </cell>
          <cell r="F824" t="str">
            <v xml:space="preserve">                        Outside Consult - Support AFN Consultants</v>
          </cell>
        </row>
        <row r="825">
          <cell r="A825" t="str">
            <v>01-444355-0355-0300</v>
          </cell>
          <cell r="B825" t="str">
            <v>355</v>
          </cell>
          <cell r="C825" t="str">
            <v>cust supp</v>
          </cell>
          <cell r="D825" t="str">
            <v>91 - outside svc</v>
          </cell>
          <cell r="F825" t="str">
            <v xml:space="preserve">                        Outside Consult - Service Operations</v>
          </cell>
        </row>
        <row r="826">
          <cell r="A826" t="str">
            <v>01-444490-0490-0400</v>
          </cell>
          <cell r="B826" t="str">
            <v>490</v>
          </cell>
          <cell r="C826" t="str">
            <v>prod dev</v>
          </cell>
          <cell r="D826" t="str">
            <v>91 - outside svc</v>
          </cell>
          <cell r="F826" t="str">
            <v xml:space="preserve">                        Outside Consult - Prod Dev. Mgmt</v>
          </cell>
        </row>
        <row r="827">
          <cell r="A827" t="str">
            <v>01-444495-0495-0400</v>
          </cell>
          <cell r="B827" t="str">
            <v>495</v>
          </cell>
          <cell r="C827" t="str">
            <v>prod dev</v>
          </cell>
          <cell r="D827" t="str">
            <v>91 - outside svc</v>
          </cell>
          <cell r="F827" t="str">
            <v xml:space="preserve">                        Outside Consult - Prod. Division Mgmt. - FAS</v>
          </cell>
        </row>
        <row r="828">
          <cell r="A828" t="str">
            <v>01-444496-0496-0400</v>
          </cell>
          <cell r="B828" t="str">
            <v>496</v>
          </cell>
          <cell r="C828" t="str">
            <v>prod dev</v>
          </cell>
          <cell r="D828" t="str">
            <v>91 - outside svc</v>
          </cell>
          <cell r="F828" t="str">
            <v xml:space="preserve">                        Outside Consult - Prod. Division - CT/R</v>
          </cell>
        </row>
        <row r="829">
          <cell r="A829" t="str">
            <v>01-444510-0510-0500</v>
          </cell>
          <cell r="B829" t="str">
            <v>510</v>
          </cell>
          <cell r="C829" t="str">
            <v>strategy</v>
          </cell>
          <cell r="D829" t="str">
            <v>91 - outside svc</v>
          </cell>
          <cell r="F829" t="str">
            <v xml:space="preserve">                        Outside Consult - Market Research</v>
          </cell>
        </row>
        <row r="830">
          <cell r="A830" t="str">
            <v>01-444720-0720-0410</v>
          </cell>
          <cell r="B830" t="str">
            <v>720</v>
          </cell>
          <cell r="C830" t="str">
            <v>cust supp</v>
          </cell>
          <cell r="D830" t="str">
            <v>91 - outside svc</v>
          </cell>
          <cell r="F830" t="str">
            <v xml:space="preserve">                        Outside Consult - Conversions</v>
          </cell>
        </row>
        <row r="831">
          <cell r="A831" t="str">
            <v>01-444721-0720-0410</v>
          </cell>
          <cell r="B831" t="str">
            <v>720</v>
          </cell>
          <cell r="C831" t="str">
            <v>cust supp</v>
          </cell>
          <cell r="D831" t="str">
            <v>91 - outside svc</v>
          </cell>
          <cell r="F831" t="str">
            <v xml:space="preserve">                        Subcontractors - Conversions</v>
          </cell>
        </row>
        <row r="832">
          <cell r="A832" t="str">
            <v>01-444750-0750-0400</v>
          </cell>
          <cell r="B832" t="str">
            <v>750</v>
          </cell>
          <cell r="C832" t="str">
            <v>tech svc</v>
          </cell>
          <cell r="D832" t="str">
            <v>91 - outside svc</v>
          </cell>
          <cell r="F832" t="str">
            <v xml:space="preserve">                        Outside Consult - Info Systems</v>
          </cell>
        </row>
        <row r="833">
          <cell r="A833" t="str">
            <v>01-444755-0755-0400</v>
          </cell>
          <cell r="B833" t="str">
            <v>755</v>
          </cell>
          <cell r="C833" t="str">
            <v>tech svc</v>
          </cell>
          <cell r="D833" t="str">
            <v>91 - outside svc</v>
          </cell>
          <cell r="F833" t="str">
            <v xml:space="preserve">                        Outside Consult - Info Tech</v>
          </cell>
        </row>
        <row r="834">
          <cell r="A834" t="str">
            <v>01-445110-0110-0100</v>
          </cell>
          <cell r="B834" t="str">
            <v>110</v>
          </cell>
          <cell r="C834" t="str">
            <v>fin</v>
          </cell>
          <cell r="D834" t="str">
            <v>92-prod dist</v>
          </cell>
          <cell r="F834" t="str">
            <v xml:space="preserve">                        Shipping Costs - Form Sales</v>
          </cell>
        </row>
        <row r="835">
          <cell r="A835" t="str">
            <v>01-445210-0235-0200</v>
          </cell>
          <cell r="B835" t="str">
            <v>235</v>
          </cell>
          <cell r="C835" t="str">
            <v>sales</v>
          </cell>
          <cell r="D835" t="str">
            <v>92-prod dist</v>
          </cell>
          <cell r="F835" t="str">
            <v xml:space="preserve">                        Shipping Costs - Software and Initial Manuals</v>
          </cell>
        </row>
        <row r="836">
          <cell r="A836" t="str">
            <v>01-445300-0310-0300</v>
          </cell>
          <cell r="B836" t="str">
            <v>310</v>
          </cell>
          <cell r="C836" t="str">
            <v>cust supp</v>
          </cell>
          <cell r="D836" t="str">
            <v>92-prod dist</v>
          </cell>
          <cell r="F836" t="str">
            <v xml:space="preserve">                        Technical Bulletins</v>
          </cell>
        </row>
        <row r="837">
          <cell r="A837" t="str">
            <v>01-445310-0310-0100</v>
          </cell>
          <cell r="B837" t="str">
            <v>310</v>
          </cell>
          <cell r="C837" t="str">
            <v>cust supp</v>
          </cell>
          <cell r="D837" t="str">
            <v>92-prod dist</v>
          </cell>
          <cell r="F837" t="str">
            <v xml:space="preserve">                        User Manuals &amp; Production Supplies</v>
          </cell>
        </row>
        <row r="838">
          <cell r="A838" t="str">
            <v>01-445311-0310-0300</v>
          </cell>
          <cell r="B838" t="str">
            <v>310</v>
          </cell>
          <cell r="C838" t="str">
            <v>cust supp</v>
          </cell>
          <cell r="D838" t="str">
            <v>92-prod dist</v>
          </cell>
          <cell r="F838" t="str">
            <v xml:space="preserve">                        Shipping Costs - Manuals, Workbooks, etc.</v>
          </cell>
        </row>
        <row r="839">
          <cell r="A839" t="str">
            <v>01-445316-0497-0400</v>
          </cell>
          <cell r="B839" t="str">
            <v>497</v>
          </cell>
          <cell r="C839" t="str">
            <v>prod dev</v>
          </cell>
          <cell r="D839" t="str">
            <v>92-prod dist</v>
          </cell>
          <cell r="F839" t="str">
            <v xml:space="preserve">                        Beta Releases -  RE</v>
          </cell>
        </row>
        <row r="840">
          <cell r="A840" t="str">
            <v>01-445317-0497-0400</v>
          </cell>
          <cell r="B840" t="str">
            <v>497</v>
          </cell>
          <cell r="C840" t="str">
            <v>prod dev</v>
          </cell>
          <cell r="D840" t="str">
            <v>92-prod dist</v>
          </cell>
          <cell r="F840" t="str">
            <v xml:space="preserve">                        Beta Releases - AFN</v>
          </cell>
        </row>
        <row r="841">
          <cell r="A841" t="str">
            <v>01-445318-0497-0400</v>
          </cell>
          <cell r="B841" t="str">
            <v>497</v>
          </cell>
          <cell r="C841" t="str">
            <v>prod dev</v>
          </cell>
          <cell r="D841" t="str">
            <v>92-prod dist</v>
          </cell>
          <cell r="F841" t="str">
            <v xml:space="preserve">                        Beta Releases - AO/RO</v>
          </cell>
        </row>
        <row r="842">
          <cell r="A842" t="str">
            <v>01-445400-0110-0100</v>
          </cell>
          <cell r="B842" t="str">
            <v>110</v>
          </cell>
          <cell r="C842" t="str">
            <v>fin</v>
          </cell>
          <cell r="D842" t="str">
            <v>92-prod dist</v>
          </cell>
          <cell r="F842" t="str">
            <v xml:space="preserve">                        Global Releases</v>
          </cell>
        </row>
        <row r="843">
          <cell r="A843" t="str">
            <v>01-446510-0505-0500</v>
          </cell>
          <cell r="B843" t="str">
            <v>505</v>
          </cell>
          <cell r="C843" t="str">
            <v>strategy</v>
          </cell>
          <cell r="D843" t="str">
            <v>93-acq</v>
          </cell>
          <cell r="F843" t="str">
            <v xml:space="preserve">                        Acquisition Expenses</v>
          </cell>
        </row>
        <row r="844">
          <cell r="A844" t="str">
            <v>01-446511-0510-0500</v>
          </cell>
          <cell r="B844" t="str">
            <v>510</v>
          </cell>
          <cell r="C844" t="str">
            <v>strategy</v>
          </cell>
          <cell r="D844" t="str">
            <v>93-acq</v>
          </cell>
          <cell r="F844" t="str">
            <v xml:space="preserve">                        Acquisitions-Employee Expense</v>
          </cell>
        </row>
        <row r="845">
          <cell r="A845" t="str">
            <v>01-447510-0510-0500</v>
          </cell>
          <cell r="B845" t="str">
            <v>510</v>
          </cell>
          <cell r="C845" t="str">
            <v>strategy</v>
          </cell>
          <cell r="D845" t="str">
            <v>93-acq</v>
          </cell>
          <cell r="F845" t="str">
            <v xml:space="preserve">                        Competitor Research</v>
          </cell>
        </row>
        <row r="846">
          <cell r="A846" t="str">
            <v>01-447511-0510-0500</v>
          </cell>
          <cell r="B846" t="str">
            <v>510</v>
          </cell>
          <cell r="C846" t="str">
            <v>strategy</v>
          </cell>
          <cell r="D846" t="str">
            <v>93-acq</v>
          </cell>
          <cell r="F846" t="str">
            <v xml:space="preserve">                        New Market/Product Research</v>
          </cell>
        </row>
        <row r="847">
          <cell r="A847" t="str">
            <v>01-451100-0140-0110</v>
          </cell>
          <cell r="B847" t="str">
            <v>140</v>
          </cell>
          <cell r="C847" t="str">
            <v>fin</v>
          </cell>
          <cell r="D847" t="str">
            <v>94-fac</v>
          </cell>
          <cell r="F847" t="str">
            <v xml:space="preserve">                              Rent - Corporate</v>
          </cell>
        </row>
        <row r="848">
          <cell r="A848" t="str">
            <v>01-451145-0145-0110</v>
          </cell>
          <cell r="B848" t="str">
            <v>145</v>
          </cell>
          <cell r="C848" t="str">
            <v>fin</v>
          </cell>
          <cell r="D848" t="str">
            <v>94-fac</v>
          </cell>
          <cell r="F848" t="str">
            <v xml:space="preserve">                              Rent - Facility MSC</v>
          </cell>
        </row>
        <row r="849">
          <cell r="A849" t="str">
            <v>01-452100-0140-0110</v>
          </cell>
          <cell r="B849" t="str">
            <v>140</v>
          </cell>
          <cell r="C849" t="str">
            <v>fin</v>
          </cell>
          <cell r="D849" t="str">
            <v>94-fac</v>
          </cell>
          <cell r="F849" t="str">
            <v xml:space="preserve">                              Utilities</v>
          </cell>
        </row>
        <row r="850">
          <cell r="A850" t="str">
            <v>01-452105-0140-0110</v>
          </cell>
          <cell r="B850" t="str">
            <v>140</v>
          </cell>
          <cell r="C850" t="str">
            <v>fin</v>
          </cell>
          <cell r="D850" t="str">
            <v>94-fac</v>
          </cell>
          <cell r="F850" t="str">
            <v xml:space="preserve">                              Personal Property Taxes</v>
          </cell>
        </row>
        <row r="851">
          <cell r="A851" t="str">
            <v>01-452110-0140-0110</v>
          </cell>
          <cell r="B851" t="str">
            <v>140</v>
          </cell>
          <cell r="C851" t="str">
            <v>fin</v>
          </cell>
          <cell r="D851" t="str">
            <v>94-fac</v>
          </cell>
          <cell r="F851" t="str">
            <v xml:space="preserve">                              Internet Access Expense</v>
          </cell>
        </row>
        <row r="852">
          <cell r="A852" t="str">
            <v>01-452117-0755-0400</v>
          </cell>
          <cell r="B852" t="str">
            <v>755</v>
          </cell>
          <cell r="C852" t="str">
            <v>tech svc</v>
          </cell>
          <cell r="D852" t="str">
            <v>94-fac</v>
          </cell>
          <cell r="F852" t="str">
            <v xml:space="preserve">                              Computer Repairs</v>
          </cell>
        </row>
        <row r="853">
          <cell r="A853" t="str">
            <v>01-452118-0755-0400</v>
          </cell>
          <cell r="B853" t="str">
            <v>755</v>
          </cell>
          <cell r="C853" t="str">
            <v>tech svc</v>
          </cell>
          <cell r="D853" t="str">
            <v>94-fac</v>
          </cell>
          <cell r="F853" t="str">
            <v xml:space="preserve">                              Computer Repair Supplies</v>
          </cell>
        </row>
        <row r="854">
          <cell r="A854" t="str">
            <v>01-452120-0140-0110</v>
          </cell>
          <cell r="B854" t="str">
            <v>140</v>
          </cell>
          <cell r="C854" t="str">
            <v>fin</v>
          </cell>
          <cell r="D854" t="str">
            <v>94-fac</v>
          </cell>
          <cell r="F854" t="str">
            <v xml:space="preserve">                              Plant Maintenance</v>
          </cell>
        </row>
        <row r="855">
          <cell r="A855" t="str">
            <v>01-452124-0140-0110</v>
          </cell>
          <cell r="B855" t="str">
            <v>140</v>
          </cell>
          <cell r="C855" t="str">
            <v>fin</v>
          </cell>
          <cell r="D855" t="str">
            <v>94-fac</v>
          </cell>
          <cell r="F855" t="str">
            <v xml:space="preserve">                              In-House Software Maintenance</v>
          </cell>
        </row>
        <row r="856">
          <cell r="A856" t="str">
            <v>01-452125-0140-0110</v>
          </cell>
          <cell r="B856" t="str">
            <v>140</v>
          </cell>
          <cell r="C856" t="str">
            <v>fin</v>
          </cell>
          <cell r="D856" t="str">
            <v>94-fac</v>
          </cell>
          <cell r="F856" t="str">
            <v xml:space="preserve">                              In-House Computer &amp; SW Suppls.</v>
          </cell>
        </row>
        <row r="857">
          <cell r="A857" t="str">
            <v>01-452128-0140-0110</v>
          </cell>
          <cell r="B857" t="str">
            <v>140</v>
          </cell>
          <cell r="C857" t="str">
            <v>fin</v>
          </cell>
          <cell r="D857" t="str">
            <v>94-fac</v>
          </cell>
          <cell r="F857" t="str">
            <v xml:space="preserve">                              Office Expenses/Supplies</v>
          </cell>
        </row>
        <row r="858">
          <cell r="A858" t="str">
            <v>01-452150-0140-0110</v>
          </cell>
          <cell r="B858" t="str">
            <v>140</v>
          </cell>
          <cell r="C858" t="str">
            <v>fin</v>
          </cell>
          <cell r="D858" t="str">
            <v>94-fac</v>
          </cell>
          <cell r="F858" t="str">
            <v xml:space="preserve">                              Postage Meter</v>
          </cell>
        </row>
        <row r="859">
          <cell r="A859" t="str">
            <v>01-452155-0140-0110</v>
          </cell>
          <cell r="B859" t="str">
            <v>140</v>
          </cell>
          <cell r="C859" t="str">
            <v>fin</v>
          </cell>
          <cell r="D859" t="str">
            <v>94-fac</v>
          </cell>
          <cell r="F859" t="str">
            <v xml:space="preserve">                              Kitchen supplies</v>
          </cell>
        </row>
        <row r="860">
          <cell r="A860" t="str">
            <v>01-452157-0140-0110</v>
          </cell>
          <cell r="B860" t="str">
            <v>140</v>
          </cell>
          <cell r="C860" t="str">
            <v>fin</v>
          </cell>
          <cell r="D860" t="str">
            <v>94-fac</v>
          </cell>
          <cell r="F860" t="str">
            <v xml:space="preserve">                              Cafeteria Expenses</v>
          </cell>
        </row>
        <row r="861">
          <cell r="A861" t="str">
            <v>01-452160-0140-0110</v>
          </cell>
          <cell r="B861" t="str">
            <v>140</v>
          </cell>
          <cell r="C861" t="str">
            <v>fin</v>
          </cell>
          <cell r="D861" t="str">
            <v>94-fac</v>
          </cell>
          <cell r="F861" t="str">
            <v xml:space="preserve">                              Licenses and Permits</v>
          </cell>
        </row>
        <row r="862">
          <cell r="A862" t="str">
            <v>01-452173-0140-0110</v>
          </cell>
          <cell r="B862" t="str">
            <v>140</v>
          </cell>
          <cell r="C862" t="str">
            <v>fin</v>
          </cell>
          <cell r="D862" t="str">
            <v>94-fac</v>
          </cell>
          <cell r="F862" t="str">
            <v xml:space="preserve">                              Photocopier - lease/supplies</v>
          </cell>
        </row>
        <row r="863">
          <cell r="A863" t="str">
            <v>01-452175-0140-0110</v>
          </cell>
          <cell r="B863" t="str">
            <v>140</v>
          </cell>
          <cell r="C863" t="str">
            <v>fin</v>
          </cell>
          <cell r="D863" t="str">
            <v>94-fac</v>
          </cell>
          <cell r="F863" t="str">
            <v xml:space="preserve">                              Fax machine - lease/supplies</v>
          </cell>
        </row>
        <row r="864">
          <cell r="A864" t="str">
            <v>01-452180-0140-0110</v>
          </cell>
          <cell r="B864" t="str">
            <v>140</v>
          </cell>
          <cell r="C864" t="str">
            <v>fin</v>
          </cell>
          <cell r="D864" t="str">
            <v>94-fac</v>
          </cell>
          <cell r="F864" t="str">
            <v xml:space="preserve">                              Furniture Lease</v>
          </cell>
        </row>
        <row r="865">
          <cell r="A865" t="str">
            <v>01-452185-0140-0110</v>
          </cell>
          <cell r="B865" t="str">
            <v>140</v>
          </cell>
          <cell r="C865" t="str">
            <v>fin</v>
          </cell>
          <cell r="D865" t="str">
            <v>94-fac</v>
          </cell>
          <cell r="F865" t="str">
            <v xml:space="preserve">                              Telephone Switch Lease</v>
          </cell>
        </row>
        <row r="866">
          <cell r="A866" t="str">
            <v>01-452195-0140-0110</v>
          </cell>
          <cell r="B866" t="str">
            <v>140</v>
          </cell>
          <cell r="C866" t="str">
            <v>fin</v>
          </cell>
          <cell r="D866" t="str">
            <v>94-fac</v>
          </cell>
          <cell r="F866" t="str">
            <v xml:space="preserve">                              Equipment/Software Leases</v>
          </cell>
        </row>
        <row r="867">
          <cell r="A867" t="str">
            <v>01-453105-0140-0110</v>
          </cell>
          <cell r="B867" t="str">
            <v>140</v>
          </cell>
          <cell r="C867" t="str">
            <v>fin</v>
          </cell>
          <cell r="F867" t="str">
            <v xml:space="preserve">                              Depreciation Leased Equipment</v>
          </cell>
        </row>
        <row r="868">
          <cell r="A868" t="str">
            <v>01-453108-0140-0110</v>
          </cell>
          <cell r="B868" t="str">
            <v>140</v>
          </cell>
          <cell r="C868" t="str">
            <v>fin</v>
          </cell>
          <cell r="F868" t="str">
            <v xml:space="preserve">                              Depreciation Leased Furniture</v>
          </cell>
        </row>
        <row r="869">
          <cell r="A869" t="str">
            <v>01-453110-0140-0110</v>
          </cell>
          <cell r="B869" t="str">
            <v>140</v>
          </cell>
          <cell r="C869" t="str">
            <v>fin</v>
          </cell>
          <cell r="F869" t="str">
            <v xml:space="preserve">                              Depreciation Leasehold Improv</v>
          </cell>
        </row>
        <row r="870">
          <cell r="A870" t="str">
            <v>01-453115-0140-0110</v>
          </cell>
          <cell r="B870" t="str">
            <v>140</v>
          </cell>
          <cell r="C870" t="str">
            <v>fin</v>
          </cell>
          <cell r="F870" t="str">
            <v xml:space="preserve">                              Depreciation - Equipment</v>
          </cell>
        </row>
        <row r="871">
          <cell r="A871" t="str">
            <v>01-453120-0140-0110</v>
          </cell>
          <cell r="B871" t="str">
            <v>140</v>
          </cell>
          <cell r="C871" t="str">
            <v>fin</v>
          </cell>
          <cell r="F871" t="str">
            <v xml:space="preserve">                              Depreciation - Furniture</v>
          </cell>
        </row>
        <row r="872">
          <cell r="A872" t="str">
            <v>01-453140-0145-0110</v>
          </cell>
          <cell r="B872" t="str">
            <v>145</v>
          </cell>
          <cell r="C872" t="str">
            <v>fin</v>
          </cell>
          <cell r="F872" t="str">
            <v xml:space="preserve">                              Depreciation - Acquired Assets</v>
          </cell>
        </row>
        <row r="873">
          <cell r="A873" t="str">
            <v>01-454105-0140-0110</v>
          </cell>
          <cell r="B873" t="str">
            <v>140</v>
          </cell>
          <cell r="C873" t="str">
            <v>fin</v>
          </cell>
          <cell r="D873" t="str">
            <v>94-fac</v>
          </cell>
          <cell r="F873" t="str">
            <v xml:space="preserve">                              Telephone</v>
          </cell>
        </row>
        <row r="874">
          <cell r="A874" t="str">
            <v>01-454115-0140-0110</v>
          </cell>
          <cell r="B874" t="str">
            <v>140</v>
          </cell>
          <cell r="C874" t="str">
            <v>fin</v>
          </cell>
          <cell r="D874" t="str">
            <v>94-fac</v>
          </cell>
          <cell r="F874" t="str">
            <v xml:space="preserve">                              Telephone Switch Maint.</v>
          </cell>
        </row>
        <row r="875">
          <cell r="A875" t="str">
            <v>01-455105-0105-0100</v>
          </cell>
          <cell r="B875" t="str">
            <v>105</v>
          </cell>
          <cell r="C875" t="str">
            <v>fin</v>
          </cell>
          <cell r="D875" t="str">
            <v>94-fac</v>
          </cell>
          <cell r="E875" t="str">
            <v>facility</v>
          </cell>
          <cell r="F875" t="str">
            <v xml:space="preserve">                              Facility Alloc - Customer Service</v>
          </cell>
        </row>
        <row r="876">
          <cell r="A876" t="str">
            <v>01-455110-0110-0100</v>
          </cell>
          <cell r="B876" t="str">
            <v>110</v>
          </cell>
          <cell r="C876" t="str">
            <v>fin</v>
          </cell>
          <cell r="D876" t="str">
            <v>94-fac</v>
          </cell>
          <cell r="E876" t="str">
            <v>facility</v>
          </cell>
          <cell r="F876" t="str">
            <v xml:space="preserve">                              Facility Alloc - Admin</v>
          </cell>
        </row>
        <row r="877">
          <cell r="A877" t="str">
            <v>01-455120-0120-0100</v>
          </cell>
          <cell r="B877" t="str">
            <v>120</v>
          </cell>
          <cell r="C877" t="str">
            <v>fin</v>
          </cell>
          <cell r="D877" t="str">
            <v>94-fac</v>
          </cell>
          <cell r="E877" t="str">
            <v>facility</v>
          </cell>
          <cell r="F877" t="str">
            <v xml:space="preserve">                              Facility Alloc - Acct &amp; Finance</v>
          </cell>
        </row>
        <row r="878">
          <cell r="A878" t="str">
            <v>01-455135-0135-0100</v>
          </cell>
          <cell r="B878" t="str">
            <v>135</v>
          </cell>
          <cell r="C878" t="str">
            <v>fin</v>
          </cell>
          <cell r="D878" t="str">
            <v>94-fac</v>
          </cell>
          <cell r="E878" t="str">
            <v>facility</v>
          </cell>
          <cell r="F878" t="str">
            <v xml:space="preserve">                              Facility Alloc - HR</v>
          </cell>
        </row>
        <row r="879">
          <cell r="A879" t="str">
            <v>01-455210-0210-0200</v>
          </cell>
          <cell r="B879" t="str">
            <v>210</v>
          </cell>
          <cell r="C879" t="str">
            <v>sales</v>
          </cell>
          <cell r="D879" t="str">
            <v>94-fac</v>
          </cell>
          <cell r="E879" t="str">
            <v>facility</v>
          </cell>
          <cell r="F879" t="str">
            <v xml:space="preserve">                              Facility Alloc - Sls/Mktg Mgt</v>
          </cell>
        </row>
        <row r="880">
          <cell r="A880" t="str">
            <v>01-455220-0220-0230</v>
          </cell>
          <cell r="B880" t="str">
            <v>220</v>
          </cell>
          <cell r="C880" t="str">
            <v>sales</v>
          </cell>
          <cell r="D880" t="str">
            <v>94-fac</v>
          </cell>
          <cell r="E880" t="str">
            <v>facility</v>
          </cell>
          <cell r="F880" t="str">
            <v xml:space="preserve">                              Facility Alloc - Marketing</v>
          </cell>
        </row>
        <row r="881">
          <cell r="A881" t="str">
            <v>01-455225-0225-0200</v>
          </cell>
          <cell r="B881" t="str">
            <v>225</v>
          </cell>
          <cell r="C881" t="str">
            <v>sales</v>
          </cell>
          <cell r="D881" t="str">
            <v>94-fac</v>
          </cell>
          <cell r="E881" t="str">
            <v>facility</v>
          </cell>
          <cell r="F881" t="str">
            <v xml:space="preserve">                              Facility Alloc - Inside Sales - Comeau</v>
          </cell>
        </row>
        <row r="882">
          <cell r="A882" t="str">
            <v>01-455235-0235-0200</v>
          </cell>
          <cell r="B882" t="str">
            <v>235</v>
          </cell>
          <cell r="C882" t="str">
            <v>sales</v>
          </cell>
          <cell r="D882" t="str">
            <v>94-fac</v>
          </cell>
          <cell r="E882" t="str">
            <v>facility</v>
          </cell>
          <cell r="F882" t="str">
            <v xml:space="preserve">                              Facility Alloc - Sales Operations</v>
          </cell>
        </row>
        <row r="883">
          <cell r="A883" t="str">
            <v>01-455245-0245-0200</v>
          </cell>
          <cell r="B883" t="str">
            <v>245</v>
          </cell>
          <cell r="C883" t="str">
            <v>sales</v>
          </cell>
          <cell r="D883" t="str">
            <v>94-fac</v>
          </cell>
          <cell r="E883" t="str">
            <v>facility</v>
          </cell>
          <cell r="F883" t="str">
            <v xml:space="preserve">                              Facility Alloc - Sales Reg 1- Catanzarite</v>
          </cell>
        </row>
        <row r="884">
          <cell r="A884" t="str">
            <v>01-455255-0255-0200</v>
          </cell>
          <cell r="B884" t="str">
            <v>255</v>
          </cell>
          <cell r="C884" t="str">
            <v>sales</v>
          </cell>
          <cell r="D884" t="str">
            <v>94-fac</v>
          </cell>
          <cell r="E884" t="str">
            <v>facility</v>
          </cell>
          <cell r="F884" t="str">
            <v xml:space="preserve">                              Facility Alloc - Sales Region 2</v>
          </cell>
        </row>
        <row r="885">
          <cell r="A885" t="str">
            <v>01-455275-0275-0200</v>
          </cell>
          <cell r="B885" t="str">
            <v>275</v>
          </cell>
          <cell r="C885" t="str">
            <v>sales</v>
          </cell>
          <cell r="D885" t="str">
            <v>94-fac</v>
          </cell>
          <cell r="E885" t="str">
            <v>facility</v>
          </cell>
          <cell r="F885" t="str">
            <v xml:space="preserve">                              Facility Alloc - Sales AFN</v>
          </cell>
        </row>
        <row r="886">
          <cell r="A886" t="str">
            <v>01-455305-0305-0300</v>
          </cell>
          <cell r="B886" t="str">
            <v>305</v>
          </cell>
          <cell r="C886" t="str">
            <v>cust supp</v>
          </cell>
          <cell r="D886" t="str">
            <v>94-fac</v>
          </cell>
          <cell r="E886" t="str">
            <v>facility</v>
          </cell>
          <cell r="F886" t="str">
            <v xml:space="preserve">                              Facility Alloc- Cust Supp Mgmt</v>
          </cell>
        </row>
        <row r="887">
          <cell r="A887" t="str">
            <v>01-455310-0310-0300</v>
          </cell>
          <cell r="B887" t="str">
            <v>310</v>
          </cell>
          <cell r="C887" t="str">
            <v>cust supp</v>
          </cell>
          <cell r="D887" t="str">
            <v>94-fac</v>
          </cell>
          <cell r="E887" t="str">
            <v>facility</v>
          </cell>
          <cell r="F887" t="str">
            <v xml:space="preserve">                              Facility Alloc - Cust Supp Admin</v>
          </cell>
        </row>
        <row r="888">
          <cell r="A888" t="str">
            <v>01-455315-0315-0300</v>
          </cell>
          <cell r="B888" t="str">
            <v>315</v>
          </cell>
          <cell r="C888" t="str">
            <v>prod dev</v>
          </cell>
          <cell r="D888" t="str">
            <v>94-fac</v>
          </cell>
          <cell r="E888" t="str">
            <v>facility</v>
          </cell>
          <cell r="F888" t="str">
            <v xml:space="preserve">                              Facility Alloc - Multimedia</v>
          </cell>
        </row>
        <row r="889">
          <cell r="A889" t="str">
            <v>01-455320-0320-0300</v>
          </cell>
          <cell r="B889" t="str">
            <v>320</v>
          </cell>
          <cell r="C889" t="str">
            <v>cust supp</v>
          </cell>
          <cell r="D889" t="str">
            <v>94-fac</v>
          </cell>
          <cell r="E889" t="str">
            <v>facility</v>
          </cell>
          <cell r="F889" t="str">
            <v xml:space="preserve">                              Facility Alloc - Cust Supp SAS</v>
          </cell>
        </row>
        <row r="890">
          <cell r="A890" t="str">
            <v>01-455325-0325-0300</v>
          </cell>
          <cell r="B890" t="str">
            <v>325</v>
          </cell>
          <cell r="C890" t="str">
            <v>cust supp</v>
          </cell>
          <cell r="D890" t="str">
            <v>94-fac</v>
          </cell>
          <cell r="E890" t="str">
            <v>facility</v>
          </cell>
          <cell r="F890" t="str">
            <v xml:space="preserve">                              Facility Alloc - Tech Support</v>
          </cell>
        </row>
        <row r="891">
          <cell r="A891" t="str">
            <v>01-455330-0330-0300</v>
          </cell>
          <cell r="B891" t="str">
            <v>330</v>
          </cell>
          <cell r="C891" t="str">
            <v>cust supp</v>
          </cell>
          <cell r="D891" t="str">
            <v>94-fac</v>
          </cell>
          <cell r="E891" t="str">
            <v>facility</v>
          </cell>
          <cell r="F891" t="str">
            <v xml:space="preserve">                              Facility Alloc - Cust Supp FRS</v>
          </cell>
        </row>
        <row r="892">
          <cell r="A892" t="str">
            <v>01-455335-0335-0300</v>
          </cell>
          <cell r="B892" t="str">
            <v>335</v>
          </cell>
          <cell r="C892" t="str">
            <v>cust supp</v>
          </cell>
          <cell r="D892" t="str">
            <v>94-fac</v>
          </cell>
          <cell r="E892" t="str">
            <v>facility</v>
          </cell>
          <cell r="F892" t="str">
            <v xml:space="preserve">                              Facility Alloc - Support FRS Consultants</v>
          </cell>
        </row>
        <row r="893">
          <cell r="A893" t="str">
            <v>01-455340-0340-0300</v>
          </cell>
          <cell r="B893" t="str">
            <v>340</v>
          </cell>
          <cell r="C893" t="str">
            <v>cust supp</v>
          </cell>
          <cell r="D893" t="str">
            <v>94-fac</v>
          </cell>
          <cell r="E893" t="str">
            <v>facility</v>
          </cell>
          <cell r="F893" t="str">
            <v xml:space="preserve">                              Facility Alloc - Cust Sp FAS</v>
          </cell>
        </row>
        <row r="894">
          <cell r="A894" t="str">
            <v>01-455345-0345-0300</v>
          </cell>
          <cell r="B894" t="str">
            <v>345</v>
          </cell>
          <cell r="C894" t="str">
            <v>cust supp</v>
          </cell>
          <cell r="D894" t="str">
            <v>94-fac</v>
          </cell>
          <cell r="E894" t="str">
            <v>facility</v>
          </cell>
          <cell r="F894" t="str">
            <v xml:space="preserve">                              Facility Alloc - Support AFN Consultants</v>
          </cell>
        </row>
        <row r="895">
          <cell r="A895" t="str">
            <v>01-455350-0350-0310</v>
          </cell>
          <cell r="B895" t="str">
            <v>350</v>
          </cell>
          <cell r="C895" t="str">
            <v>cust supp</v>
          </cell>
          <cell r="D895" t="str">
            <v>94-fac</v>
          </cell>
          <cell r="E895" t="str">
            <v>facility</v>
          </cell>
          <cell r="F895" t="str">
            <v xml:space="preserve">                              Facility Alloc - BBU</v>
          </cell>
        </row>
        <row r="896">
          <cell r="A896" t="str">
            <v>01-455355-0355-0300</v>
          </cell>
          <cell r="B896" t="str">
            <v>355</v>
          </cell>
          <cell r="C896" t="str">
            <v>cust supp</v>
          </cell>
          <cell r="D896" t="str">
            <v>94-fac</v>
          </cell>
          <cell r="E896" t="str">
            <v>facility</v>
          </cell>
          <cell r="F896" t="str">
            <v xml:space="preserve">                              Facility Alloc - Service Operations</v>
          </cell>
        </row>
        <row r="897">
          <cell r="A897" t="str">
            <v>01-455360-0360-0300</v>
          </cell>
          <cell r="B897" t="str">
            <v>360</v>
          </cell>
          <cell r="C897" t="str">
            <v>cust supp</v>
          </cell>
          <cell r="D897" t="str">
            <v>94-fac</v>
          </cell>
          <cell r="E897" t="str">
            <v>facility</v>
          </cell>
          <cell r="F897" t="str">
            <v xml:space="preserve">                              Facility Alloc - Support Education</v>
          </cell>
        </row>
        <row r="898">
          <cell r="A898" t="str">
            <v>01-455370-0370-0300</v>
          </cell>
          <cell r="B898" t="str">
            <v>370</v>
          </cell>
          <cell r="C898" t="str">
            <v>cust supp</v>
          </cell>
          <cell r="D898" t="str">
            <v>94-fac</v>
          </cell>
          <cell r="E898" t="str">
            <v>facility</v>
          </cell>
          <cell r="F898" t="str">
            <v xml:space="preserve">                              Facility Alloc - Tech Consulting</v>
          </cell>
        </row>
        <row r="899">
          <cell r="A899" t="str">
            <v>01-455385-0385-0300</v>
          </cell>
          <cell r="B899" t="str">
            <v>385</v>
          </cell>
          <cell r="C899" t="str">
            <v>cust supp</v>
          </cell>
          <cell r="D899" t="str">
            <v>94-fac</v>
          </cell>
          <cell r="E899" t="str">
            <v>facility</v>
          </cell>
          <cell r="F899" t="str">
            <v xml:space="preserve">                              **Facility Alloc - Cust Support FM</v>
          </cell>
        </row>
        <row r="900">
          <cell r="A900" t="str">
            <v>01-455405-0405-0400</v>
          </cell>
          <cell r="B900" t="str">
            <v>405</v>
          </cell>
          <cell r="C900" t="str">
            <v>prod dev</v>
          </cell>
          <cell r="D900" t="str">
            <v>94-fac</v>
          </cell>
          <cell r="E900" t="str">
            <v>facility</v>
          </cell>
          <cell r="F900" t="str">
            <v xml:space="preserve">                              Facility Alloc - Internet Technology</v>
          </cell>
        </row>
        <row r="901">
          <cell r="A901" t="str">
            <v>01-455410-0410-0400</v>
          </cell>
          <cell r="B901" t="str">
            <v>410</v>
          </cell>
          <cell r="C901" t="str">
            <v>prod dev</v>
          </cell>
          <cell r="D901" t="str">
            <v>94-fac</v>
          </cell>
          <cell r="E901" t="str">
            <v>facility</v>
          </cell>
          <cell r="F901" t="str">
            <v xml:space="preserve">                              Facility Alloc - Product Design - FRS</v>
          </cell>
        </row>
        <row r="902">
          <cell r="A902" t="str">
            <v>01-455415-0415-0400</v>
          </cell>
          <cell r="B902" t="str">
            <v>415</v>
          </cell>
          <cell r="C902" t="str">
            <v>prod dev</v>
          </cell>
          <cell r="D902" t="str">
            <v>94-fac</v>
          </cell>
          <cell r="E902" t="str">
            <v>facility</v>
          </cell>
          <cell r="F902" t="str">
            <v xml:space="preserve">                              Facility Alloc - Product Design - SAS</v>
          </cell>
        </row>
        <row r="903">
          <cell r="A903" t="str">
            <v>01-455420-0420-0400</v>
          </cell>
          <cell r="B903" t="str">
            <v>420</v>
          </cell>
          <cell r="C903" t="str">
            <v>prod dev</v>
          </cell>
          <cell r="D903" t="str">
            <v>94-fac</v>
          </cell>
          <cell r="E903" t="str">
            <v>facility</v>
          </cell>
          <cell r="F903" t="str">
            <v xml:space="preserve">                              Facility Alloc - Product Design - FAS</v>
          </cell>
        </row>
        <row r="904">
          <cell r="A904" t="str">
            <v>01-455430-0430-0400</v>
          </cell>
          <cell r="B904" t="str">
            <v>430</v>
          </cell>
          <cell r="C904" t="str">
            <v>prod dev</v>
          </cell>
          <cell r="D904" t="str">
            <v>94-fac</v>
          </cell>
          <cell r="E904" t="str">
            <v>facility</v>
          </cell>
          <cell r="F904" t="str">
            <v xml:space="preserve">                              Facility Alloc - Prod Program - FRS</v>
          </cell>
        </row>
        <row r="905">
          <cell r="A905" t="str">
            <v>01-455435-0435-0400</v>
          </cell>
          <cell r="B905" t="str">
            <v>435</v>
          </cell>
          <cell r="C905" t="str">
            <v>prod dev</v>
          </cell>
          <cell r="D905" t="str">
            <v>94-fac</v>
          </cell>
          <cell r="E905" t="str">
            <v>facility</v>
          </cell>
          <cell r="F905" t="str">
            <v xml:space="preserve">                              Facility Alloc - Prod Program - SAS</v>
          </cell>
        </row>
        <row r="906">
          <cell r="A906" t="str">
            <v>01-455440-0440-0400</v>
          </cell>
          <cell r="B906" t="str">
            <v>440</v>
          </cell>
          <cell r="C906" t="str">
            <v>prod dev</v>
          </cell>
          <cell r="D906" t="str">
            <v>94-fac</v>
          </cell>
          <cell r="E906" t="str">
            <v>facility</v>
          </cell>
          <cell r="F906" t="str">
            <v xml:space="preserve">                              Facility Alloc - Prod. Programming - FAS</v>
          </cell>
        </row>
        <row r="907">
          <cell r="A907" t="str">
            <v>01-455450-0450-0400</v>
          </cell>
          <cell r="B907" t="str">
            <v>450</v>
          </cell>
          <cell r="C907" t="str">
            <v>prod dev</v>
          </cell>
          <cell r="D907" t="str">
            <v>94-fac</v>
          </cell>
          <cell r="E907" t="str">
            <v>facility</v>
          </cell>
          <cell r="F907" t="str">
            <v xml:space="preserve">                              Facility Alloc - QA - FRS</v>
          </cell>
        </row>
        <row r="908">
          <cell r="A908" t="str">
            <v>01-455455-0455-0400</v>
          </cell>
          <cell r="B908" t="str">
            <v>455</v>
          </cell>
          <cell r="C908" t="str">
            <v>prod dev</v>
          </cell>
          <cell r="D908" t="str">
            <v>94-fac</v>
          </cell>
          <cell r="E908" t="str">
            <v>facility</v>
          </cell>
          <cell r="F908" t="str">
            <v xml:space="preserve">                              Facility Alloc - QA - SAS</v>
          </cell>
        </row>
        <row r="909">
          <cell r="A909" t="str">
            <v>01-455460-0460-0400</v>
          </cell>
          <cell r="B909" t="str">
            <v>460</v>
          </cell>
          <cell r="C909" t="str">
            <v>prod dev</v>
          </cell>
          <cell r="D909" t="str">
            <v>94-fac</v>
          </cell>
          <cell r="E909" t="str">
            <v>facility</v>
          </cell>
          <cell r="F909" t="str">
            <v xml:space="preserve">                              Facility Alloc - Quality Assurance - FAS</v>
          </cell>
        </row>
        <row r="910">
          <cell r="A910" t="str">
            <v>01-455470-0470-0400</v>
          </cell>
          <cell r="B910" t="str">
            <v>470</v>
          </cell>
          <cell r="C910" t="str">
            <v>prod dev</v>
          </cell>
          <cell r="D910" t="str">
            <v>94-fac</v>
          </cell>
          <cell r="E910" t="str">
            <v>facility</v>
          </cell>
          <cell r="F910" t="str">
            <v xml:space="preserve">                              Facility Alloc - Product Doc - FRS</v>
          </cell>
        </row>
        <row r="911">
          <cell r="A911" t="str">
            <v>01-455475-0475-0400</v>
          </cell>
          <cell r="B911" t="str">
            <v>475</v>
          </cell>
          <cell r="C911" t="str">
            <v>prod dev</v>
          </cell>
          <cell r="D911" t="str">
            <v>94-fac</v>
          </cell>
          <cell r="E911" t="str">
            <v>facility</v>
          </cell>
          <cell r="F911" t="str">
            <v xml:space="preserve">                              Facility Alloc - Product Doc - SAS</v>
          </cell>
        </row>
        <row r="912">
          <cell r="A912" t="str">
            <v>01-455480-0480-0400</v>
          </cell>
          <cell r="B912" t="str">
            <v>480</v>
          </cell>
          <cell r="C912" t="str">
            <v>prod dev</v>
          </cell>
          <cell r="D912" t="str">
            <v>94-fac</v>
          </cell>
          <cell r="E912" t="str">
            <v>facility</v>
          </cell>
          <cell r="F912" t="str">
            <v xml:space="preserve">                              Facility Alloc - Prod. Documentation - FAS</v>
          </cell>
        </row>
        <row r="913">
          <cell r="A913" t="str">
            <v>01-455490-0490-0400</v>
          </cell>
          <cell r="B913" t="str">
            <v>490</v>
          </cell>
          <cell r="C913" t="str">
            <v>prod dev</v>
          </cell>
          <cell r="D913" t="str">
            <v>94-fac</v>
          </cell>
          <cell r="E913" t="str">
            <v>facility</v>
          </cell>
          <cell r="F913" t="str">
            <v xml:space="preserve">                              Facility Alloc - Prod. Dev. Mgmt.</v>
          </cell>
        </row>
        <row r="914">
          <cell r="A914" t="str">
            <v>01-455495-0495-0400</v>
          </cell>
          <cell r="B914" t="str">
            <v>495</v>
          </cell>
          <cell r="C914" t="str">
            <v>prod dev</v>
          </cell>
          <cell r="D914" t="str">
            <v>94-fac</v>
          </cell>
          <cell r="E914" t="str">
            <v>facility</v>
          </cell>
          <cell r="F914" t="str">
            <v xml:space="preserve">                              Facility Alloc - Prod. Division Mgmt. - FAS</v>
          </cell>
        </row>
        <row r="915">
          <cell r="A915" t="str">
            <v>01-455496-0496-0400</v>
          </cell>
          <cell r="B915" t="str">
            <v>496</v>
          </cell>
          <cell r="C915" t="str">
            <v>prod dev</v>
          </cell>
          <cell r="D915" t="str">
            <v>94-fac</v>
          </cell>
          <cell r="E915" t="str">
            <v>facility</v>
          </cell>
          <cell r="F915" t="str">
            <v xml:space="preserve">                              Facility Alloc - Prod. Division - CT/R</v>
          </cell>
        </row>
        <row r="916">
          <cell r="A916" t="str">
            <v>01-455497-0497-0400</v>
          </cell>
          <cell r="B916" t="str">
            <v>497</v>
          </cell>
          <cell r="C916" t="str">
            <v>prod dev</v>
          </cell>
          <cell r="D916" t="str">
            <v>94-fac</v>
          </cell>
          <cell r="E916" t="str">
            <v>facility</v>
          </cell>
          <cell r="F916" t="str">
            <v xml:space="preserve">                              Facility Alloc - Prod. Division - Prod Dir</v>
          </cell>
        </row>
        <row r="917">
          <cell r="A917" t="str">
            <v>01-455498-0498-0400</v>
          </cell>
          <cell r="B917" t="str">
            <v>498</v>
          </cell>
          <cell r="C917" t="str">
            <v>prod dev</v>
          </cell>
          <cell r="D917" t="str">
            <v>94-fac</v>
          </cell>
          <cell r="E917" t="str">
            <v>facility</v>
          </cell>
          <cell r="F917" t="str">
            <v xml:space="preserve">                              Facility Alloc - Prod Div Mgmt - FRS</v>
          </cell>
        </row>
        <row r="918">
          <cell r="A918" t="str">
            <v>01-455499-0499-0400</v>
          </cell>
          <cell r="B918" t="str">
            <v>499</v>
          </cell>
          <cell r="C918" t="str">
            <v>prod dev</v>
          </cell>
          <cell r="D918" t="str">
            <v>94-fac</v>
          </cell>
          <cell r="E918" t="str">
            <v>facility</v>
          </cell>
          <cell r="F918" t="str">
            <v xml:space="preserve">                              Facility Alloc - Prod Div Mgmt - SAS</v>
          </cell>
        </row>
        <row r="919">
          <cell r="A919" t="str">
            <v>01-455505-0505-0500</v>
          </cell>
          <cell r="B919" t="str">
            <v>505</v>
          </cell>
          <cell r="C919" t="str">
            <v>strategy</v>
          </cell>
          <cell r="D919" t="str">
            <v>94-fac</v>
          </cell>
          <cell r="E919" t="str">
            <v>facility</v>
          </cell>
          <cell r="F919" t="str">
            <v xml:space="preserve">                              Facility Alloc - Strategy &amp; Product Mgmt</v>
          </cell>
        </row>
        <row r="920">
          <cell r="A920" t="str">
            <v>01-455510-0510-0500</v>
          </cell>
          <cell r="B920" t="str">
            <v>510</v>
          </cell>
          <cell r="C920" t="str">
            <v>strategy</v>
          </cell>
          <cell r="D920" t="str">
            <v>94-fac</v>
          </cell>
          <cell r="E920" t="str">
            <v>facility</v>
          </cell>
          <cell r="F920" t="str">
            <v xml:space="preserve">                              Facility Alloc - Market Research</v>
          </cell>
        </row>
        <row r="921">
          <cell r="A921" t="str">
            <v>01-455530-0530-0530</v>
          </cell>
          <cell r="B921" t="str">
            <v>530</v>
          </cell>
          <cell r="C921" t="str">
            <v>cust supp</v>
          </cell>
          <cell r="D921" t="str">
            <v>94-fac</v>
          </cell>
          <cell r="E921" t="str">
            <v>facility</v>
          </cell>
          <cell r="F921" t="str">
            <v xml:space="preserve">                              Facility Alloc - Client Relations</v>
          </cell>
        </row>
        <row r="922">
          <cell r="A922" t="str">
            <v>01-455705-0705-0400</v>
          </cell>
          <cell r="B922" t="str">
            <v>705</v>
          </cell>
          <cell r="C922" t="str">
            <v>tech svc</v>
          </cell>
          <cell r="D922" t="str">
            <v>94-fac</v>
          </cell>
          <cell r="E922" t="str">
            <v>facility</v>
          </cell>
          <cell r="F922" t="str">
            <v xml:space="preserve">                              Facility Alloc - TS Mgmt</v>
          </cell>
        </row>
        <row r="923">
          <cell r="A923" t="str">
            <v>01-455720-0720-0410</v>
          </cell>
          <cell r="B923" t="str">
            <v>720</v>
          </cell>
          <cell r="C923" t="str">
            <v>cust supp</v>
          </cell>
          <cell r="D923" t="str">
            <v>94-fac</v>
          </cell>
          <cell r="E923" t="str">
            <v>facility</v>
          </cell>
          <cell r="F923" t="str">
            <v xml:space="preserve">                              Facility Alloc - Conversions</v>
          </cell>
        </row>
        <row r="924">
          <cell r="A924" t="str">
            <v>01-455730-0730-0700</v>
          </cell>
          <cell r="B924" t="str">
            <v>730</v>
          </cell>
          <cell r="C924" t="str">
            <v>tech svc</v>
          </cell>
          <cell r="D924" t="str">
            <v>94-fac</v>
          </cell>
          <cell r="E924" t="str">
            <v>facility</v>
          </cell>
          <cell r="F924" t="str">
            <v xml:space="preserve">                              Facility Alloc - Corporate Systems Support</v>
          </cell>
        </row>
        <row r="925">
          <cell r="A925" t="str">
            <v>01-455750-0750-0400</v>
          </cell>
          <cell r="B925" t="str">
            <v>750</v>
          </cell>
          <cell r="C925" t="str">
            <v>tech svc</v>
          </cell>
          <cell r="D925" t="str">
            <v>94-fac</v>
          </cell>
          <cell r="E925" t="str">
            <v>facility</v>
          </cell>
          <cell r="F925" t="str">
            <v xml:space="preserve">                              Facility Alloc - Info Systems</v>
          </cell>
        </row>
        <row r="926">
          <cell r="A926" t="str">
            <v>01-455755-0755-0400</v>
          </cell>
          <cell r="B926" t="str">
            <v>755</v>
          </cell>
          <cell r="C926" t="str">
            <v>tech svc</v>
          </cell>
          <cell r="D926" t="str">
            <v>94-fac</v>
          </cell>
          <cell r="E926" t="str">
            <v>facility</v>
          </cell>
          <cell r="F926" t="str">
            <v xml:space="preserve">                              Facility Alloc - Info Tech</v>
          </cell>
        </row>
        <row r="927">
          <cell r="A927" t="str">
            <v>01-455900-0140-0110</v>
          </cell>
          <cell r="B927" t="str">
            <v>140</v>
          </cell>
          <cell r="C927" t="str">
            <v>fin</v>
          </cell>
          <cell r="D927" t="str">
            <v>94-fac</v>
          </cell>
          <cell r="E927" t="str">
            <v>facility</v>
          </cell>
          <cell r="F927" t="str">
            <v xml:space="preserve">                              Fac Alloc out to Departments</v>
          </cell>
        </row>
        <row r="928">
          <cell r="A928" t="str">
            <v>01-456105-0105-0100</v>
          </cell>
          <cell r="B928" t="str">
            <v>105</v>
          </cell>
          <cell r="C928" t="str">
            <v>fin</v>
          </cell>
          <cell r="D928" t="str">
            <v>94-fac</v>
          </cell>
          <cell r="F928" t="str">
            <v xml:space="preserve">                              Delivery Exp - Cust Service</v>
          </cell>
        </row>
        <row r="929">
          <cell r="A929" t="str">
            <v>01-456110-0110-0100</v>
          </cell>
          <cell r="B929" t="str">
            <v>110</v>
          </cell>
          <cell r="C929" t="str">
            <v>fin</v>
          </cell>
          <cell r="D929" t="str">
            <v>94-fac</v>
          </cell>
          <cell r="F929" t="str">
            <v xml:space="preserve">                              Delivery Exp - Admin</v>
          </cell>
        </row>
        <row r="930">
          <cell r="A930" t="str">
            <v>01-456120-0120-0100</v>
          </cell>
          <cell r="B930" t="str">
            <v>120</v>
          </cell>
          <cell r="C930" t="str">
            <v>fin</v>
          </cell>
          <cell r="D930" t="str">
            <v>94-fac</v>
          </cell>
          <cell r="F930" t="str">
            <v xml:space="preserve">                              Delivery Exp - Acct./Exec.</v>
          </cell>
        </row>
        <row r="931">
          <cell r="A931" t="str">
            <v>01-456125-0125-0100</v>
          </cell>
          <cell r="B931" t="str">
            <v>125</v>
          </cell>
          <cell r="C931" t="str">
            <v>fin</v>
          </cell>
          <cell r="D931" t="str">
            <v>94-fac</v>
          </cell>
          <cell r="F931" t="str">
            <v xml:space="preserve">                              Delivery Exp - Executive Admin</v>
          </cell>
        </row>
        <row r="932">
          <cell r="A932" t="str">
            <v>01-456135-0135-0100</v>
          </cell>
          <cell r="B932" t="str">
            <v>135</v>
          </cell>
          <cell r="C932" t="str">
            <v>fin</v>
          </cell>
          <cell r="D932" t="str">
            <v>94-fac</v>
          </cell>
          <cell r="F932" t="str">
            <v xml:space="preserve">                              Delivery Exp - HR</v>
          </cell>
        </row>
        <row r="933">
          <cell r="A933" t="str">
            <v>01-456210-0210-0200</v>
          </cell>
          <cell r="B933" t="str">
            <v>210</v>
          </cell>
          <cell r="C933" t="str">
            <v>sales</v>
          </cell>
          <cell r="D933" t="str">
            <v>94-fac</v>
          </cell>
          <cell r="F933" t="str">
            <v xml:space="preserve">                              Delivery Exp - Sls/Mkt Mgt</v>
          </cell>
        </row>
        <row r="934">
          <cell r="A934" t="str">
            <v>01-456220-0220-0200</v>
          </cell>
          <cell r="B934" t="str">
            <v>220</v>
          </cell>
          <cell r="C934" t="str">
            <v>sales</v>
          </cell>
          <cell r="D934" t="str">
            <v>94-fac</v>
          </cell>
          <cell r="F934" t="str">
            <v xml:space="preserve">                              Delivery Exp - Marketing</v>
          </cell>
        </row>
        <row r="935">
          <cell r="A935" t="str">
            <v>01-456225-0225-0200</v>
          </cell>
          <cell r="B935" t="str">
            <v>225</v>
          </cell>
          <cell r="C935" t="str">
            <v>sales</v>
          </cell>
          <cell r="D935" t="str">
            <v>94-fac</v>
          </cell>
          <cell r="F935" t="str">
            <v xml:space="preserve">                              Delivery Exp - Inside Sales - Comeau</v>
          </cell>
        </row>
        <row r="936">
          <cell r="A936" t="str">
            <v>01-456235-0235-0200</v>
          </cell>
          <cell r="B936" t="str">
            <v>235</v>
          </cell>
          <cell r="C936" t="str">
            <v>sales</v>
          </cell>
          <cell r="D936" t="str">
            <v>94-fac</v>
          </cell>
          <cell r="F936" t="str">
            <v xml:space="preserve">                              Delivery Exp - Sales Operations</v>
          </cell>
        </row>
        <row r="937">
          <cell r="A937" t="str">
            <v>01-456245-0245-0200</v>
          </cell>
          <cell r="B937" t="str">
            <v>245</v>
          </cell>
          <cell r="C937" t="str">
            <v>sales</v>
          </cell>
          <cell r="D937" t="str">
            <v>94-fac</v>
          </cell>
          <cell r="F937" t="str">
            <v xml:space="preserve">                              Delivery Exp - Sales Reg 1- Catanzarite</v>
          </cell>
        </row>
        <row r="938">
          <cell r="A938" t="str">
            <v>01-456255-0255-0200</v>
          </cell>
          <cell r="B938" t="str">
            <v>255</v>
          </cell>
          <cell r="C938" t="str">
            <v>sales</v>
          </cell>
          <cell r="D938" t="str">
            <v>94-fac</v>
          </cell>
          <cell r="F938" t="str">
            <v xml:space="preserve">                              Delivery Exp - Sales Region 2</v>
          </cell>
        </row>
        <row r="939">
          <cell r="A939" t="str">
            <v>01-456275-0275-0200</v>
          </cell>
          <cell r="B939" t="str">
            <v>275</v>
          </cell>
          <cell r="C939" t="str">
            <v>sales</v>
          </cell>
          <cell r="D939" t="str">
            <v>94-fac</v>
          </cell>
          <cell r="F939" t="str">
            <v xml:space="preserve">                              Delivery Exp - Sales AFN</v>
          </cell>
        </row>
        <row r="940">
          <cell r="A940" t="str">
            <v>01-456290-0290-0200</v>
          </cell>
          <cell r="B940" t="str">
            <v>290</v>
          </cell>
          <cell r="C940" t="str">
            <v>sales</v>
          </cell>
          <cell r="D940" t="str">
            <v>94-fac</v>
          </cell>
          <cell r="F940" t="str">
            <v xml:space="preserve">                              Delivery Exp - Business Partners</v>
          </cell>
        </row>
        <row r="941">
          <cell r="A941" t="str">
            <v>01-456305-0305-0300</v>
          </cell>
          <cell r="B941" t="str">
            <v>305</v>
          </cell>
          <cell r="C941" t="str">
            <v>cust supp</v>
          </cell>
          <cell r="D941" t="str">
            <v>94-fac</v>
          </cell>
          <cell r="F941" t="str">
            <v xml:space="preserve">                              Delivery Exp - Cust Supp Mgmt</v>
          </cell>
        </row>
        <row r="942">
          <cell r="A942" t="str">
            <v>01-456310-0310-0300</v>
          </cell>
          <cell r="B942" t="str">
            <v>310</v>
          </cell>
          <cell r="C942" t="str">
            <v>cust supp</v>
          </cell>
          <cell r="D942" t="str">
            <v>94-fac</v>
          </cell>
          <cell r="F942" t="str">
            <v xml:space="preserve">                              Delivery Exp - Supp Admin</v>
          </cell>
        </row>
        <row r="943">
          <cell r="A943" t="str">
            <v>01-456315-0315-0300</v>
          </cell>
          <cell r="B943" t="str">
            <v>315</v>
          </cell>
          <cell r="C943" t="str">
            <v>prod dev</v>
          </cell>
          <cell r="D943" t="str">
            <v>94-fac</v>
          </cell>
          <cell r="F943" t="str">
            <v xml:space="preserve">                              Delivery Exp - MultiMedia</v>
          </cell>
        </row>
        <row r="944">
          <cell r="A944" t="str">
            <v>01-456320-0320-0300</v>
          </cell>
          <cell r="B944" t="str">
            <v>320</v>
          </cell>
          <cell r="C944" t="str">
            <v>cust supp</v>
          </cell>
          <cell r="D944" t="str">
            <v>94-fac</v>
          </cell>
          <cell r="F944" t="str">
            <v xml:space="preserve">                              Delivery Exp - Cust Supp SAS</v>
          </cell>
        </row>
        <row r="945">
          <cell r="A945" t="str">
            <v>01-456325-0325-0300</v>
          </cell>
          <cell r="B945" t="str">
            <v>325</v>
          </cell>
          <cell r="C945" t="str">
            <v>cust supp</v>
          </cell>
          <cell r="D945" t="str">
            <v>94-fac</v>
          </cell>
          <cell r="F945" t="str">
            <v xml:space="preserve">                              Delivery Exp - CS/Tech Support</v>
          </cell>
        </row>
        <row r="946">
          <cell r="A946" t="str">
            <v>01-456330-0330-0300</v>
          </cell>
          <cell r="B946" t="str">
            <v>330</v>
          </cell>
          <cell r="C946" t="str">
            <v>cust supp</v>
          </cell>
          <cell r="D946" t="str">
            <v>94-fac</v>
          </cell>
          <cell r="F946" t="str">
            <v xml:space="preserve">                              Delivery Exp - Cust Supp FRS</v>
          </cell>
        </row>
        <row r="947">
          <cell r="A947" t="str">
            <v>01-456335-0335-0300</v>
          </cell>
          <cell r="B947" t="str">
            <v>335</v>
          </cell>
          <cell r="C947" t="str">
            <v>cust supp</v>
          </cell>
          <cell r="D947" t="str">
            <v>94-fac</v>
          </cell>
          <cell r="F947" t="str">
            <v xml:space="preserve">                              Delivery Exp - Support FRS Consultants</v>
          </cell>
        </row>
        <row r="948">
          <cell r="A948" t="str">
            <v>01-456340-0340-0300</v>
          </cell>
          <cell r="B948" t="str">
            <v>340</v>
          </cell>
          <cell r="C948" t="str">
            <v>cust supp</v>
          </cell>
          <cell r="D948" t="str">
            <v>94-fac</v>
          </cell>
          <cell r="F948" t="str">
            <v xml:space="preserve">                              Delivery Exp - CS FAS</v>
          </cell>
        </row>
        <row r="949">
          <cell r="A949" t="str">
            <v>01-456345-0345-0300</v>
          </cell>
          <cell r="B949" t="str">
            <v>345</v>
          </cell>
          <cell r="C949" t="str">
            <v>cust supp</v>
          </cell>
          <cell r="D949" t="str">
            <v>94-fac</v>
          </cell>
          <cell r="F949" t="str">
            <v xml:space="preserve">                              Delivery Exp - Support AFN Consultants</v>
          </cell>
        </row>
        <row r="950">
          <cell r="A950" t="str">
            <v>01-456355-0355-0300</v>
          </cell>
          <cell r="B950" t="str">
            <v>355</v>
          </cell>
          <cell r="C950" t="str">
            <v>cust supp</v>
          </cell>
          <cell r="D950" t="str">
            <v>94-fac</v>
          </cell>
          <cell r="F950" t="str">
            <v xml:space="preserve">                              Delivery Exp - Service Operations</v>
          </cell>
        </row>
        <row r="951">
          <cell r="A951" t="str">
            <v>01-456360-0360-0300</v>
          </cell>
          <cell r="B951" t="str">
            <v>360</v>
          </cell>
          <cell r="C951" t="str">
            <v>cust supp</v>
          </cell>
          <cell r="D951" t="str">
            <v>94-fac</v>
          </cell>
          <cell r="F951" t="str">
            <v xml:space="preserve">                              Delivery Exp - Support Education</v>
          </cell>
        </row>
        <row r="952">
          <cell r="A952" t="str">
            <v>01-456385-0385-0300</v>
          </cell>
          <cell r="B952" t="str">
            <v>385</v>
          </cell>
          <cell r="C952" t="str">
            <v>cust supp</v>
          </cell>
          <cell r="D952" t="str">
            <v>94-fac</v>
          </cell>
          <cell r="F952" t="str">
            <v xml:space="preserve">                              **Delivery Exp - Cust Supp Indy</v>
          </cell>
        </row>
        <row r="953">
          <cell r="A953" t="str">
            <v>01-456430-0430-0400</v>
          </cell>
          <cell r="B953" t="str">
            <v>430</v>
          </cell>
          <cell r="C953" t="str">
            <v>prod dev</v>
          </cell>
          <cell r="D953" t="str">
            <v>94-fac</v>
          </cell>
          <cell r="F953" t="str">
            <v xml:space="preserve">                              Delivery Exp - Prod Program - FRS</v>
          </cell>
        </row>
        <row r="954">
          <cell r="A954" t="str">
            <v>01-456440-0440-0400</v>
          </cell>
          <cell r="B954" t="str">
            <v>440</v>
          </cell>
          <cell r="C954" t="str">
            <v>prod dev</v>
          </cell>
          <cell r="D954" t="str">
            <v>94-fac</v>
          </cell>
          <cell r="F954" t="str">
            <v xml:space="preserve">                              Delivery Exp - Prod. Programming - FAS</v>
          </cell>
        </row>
        <row r="955">
          <cell r="A955" t="str">
            <v>01-456460-0460-0400</v>
          </cell>
          <cell r="B955" t="str">
            <v>460</v>
          </cell>
          <cell r="C955" t="str">
            <v>prod dev</v>
          </cell>
          <cell r="D955" t="str">
            <v>94-fac</v>
          </cell>
          <cell r="F955" t="str">
            <v xml:space="preserve">                              Delivery Exp - Quality Assurance - FAS</v>
          </cell>
        </row>
        <row r="956">
          <cell r="A956" t="str">
            <v>01-456470-0470-0400</v>
          </cell>
          <cell r="B956" t="str">
            <v>470</v>
          </cell>
          <cell r="C956" t="str">
            <v>prod dev</v>
          </cell>
          <cell r="D956" t="str">
            <v>94-fac</v>
          </cell>
          <cell r="F956" t="str">
            <v xml:space="preserve">                              Delivery Exp - Product Doc - FRS</v>
          </cell>
        </row>
        <row r="957">
          <cell r="A957" t="str">
            <v>01-456480-0480-0400</v>
          </cell>
          <cell r="B957" t="str">
            <v>480</v>
          </cell>
          <cell r="C957" t="str">
            <v>prod dev</v>
          </cell>
          <cell r="D957" t="str">
            <v>94-fac</v>
          </cell>
          <cell r="F957" t="str">
            <v xml:space="preserve">                              Delivery Exp - Prod. Documentation - FAS</v>
          </cell>
        </row>
        <row r="958">
          <cell r="A958" t="str">
            <v>01-456490-0490-0400</v>
          </cell>
          <cell r="B958" t="str">
            <v>490</v>
          </cell>
          <cell r="C958" t="str">
            <v>prod dev</v>
          </cell>
          <cell r="D958" t="str">
            <v>94-fac</v>
          </cell>
          <cell r="F958" t="str">
            <v xml:space="preserve">                              Delivery Exp - Prod Dev. Mgmt</v>
          </cell>
        </row>
        <row r="959">
          <cell r="A959" t="str">
            <v>01-456494-0370-0300</v>
          </cell>
          <cell r="B959" t="str">
            <v>370</v>
          </cell>
          <cell r="C959" t="str">
            <v>cust supp</v>
          </cell>
          <cell r="D959" t="str">
            <v>94-fac</v>
          </cell>
          <cell r="F959" t="str">
            <v xml:space="preserve">                              Delivery Expense - Tech Consulting</v>
          </cell>
        </row>
        <row r="960">
          <cell r="A960" t="str">
            <v>01-456495-0495-0400</v>
          </cell>
          <cell r="B960" t="str">
            <v>495</v>
          </cell>
          <cell r="C960" t="str">
            <v>prod dev</v>
          </cell>
          <cell r="D960" t="str">
            <v>94-fac</v>
          </cell>
          <cell r="F960" t="str">
            <v xml:space="preserve">                              Delivery Exp - Prod. Division Mgmt. - FAS</v>
          </cell>
        </row>
        <row r="961">
          <cell r="A961" t="str">
            <v>01-456496-0496-0400</v>
          </cell>
          <cell r="B961" t="str">
            <v>496</v>
          </cell>
          <cell r="C961" t="str">
            <v>prod dev</v>
          </cell>
          <cell r="D961" t="str">
            <v>94-fac</v>
          </cell>
          <cell r="F961" t="str">
            <v xml:space="preserve">                              Delivery Exp - Prod Division - CT/R</v>
          </cell>
        </row>
        <row r="962">
          <cell r="A962" t="str">
            <v>01-456498-0498-0400</v>
          </cell>
          <cell r="B962" t="str">
            <v>498</v>
          </cell>
          <cell r="C962" t="str">
            <v>prod dev</v>
          </cell>
          <cell r="D962" t="str">
            <v>94-fac</v>
          </cell>
          <cell r="F962" t="str">
            <v xml:space="preserve">                              Delivery Exp - Prod Div Mgmt - FRS</v>
          </cell>
        </row>
        <row r="963">
          <cell r="A963" t="str">
            <v>01-456499-0499-0400</v>
          </cell>
          <cell r="B963" t="str">
            <v>499</v>
          </cell>
          <cell r="C963" t="str">
            <v>prod dev</v>
          </cell>
          <cell r="D963" t="str">
            <v>94-fac</v>
          </cell>
          <cell r="F963" t="str">
            <v xml:space="preserve">                              Delivery Exp - Prod Div Mgmt - SAS</v>
          </cell>
        </row>
        <row r="964">
          <cell r="A964" t="str">
            <v>01-456505-0505-0500</v>
          </cell>
          <cell r="B964" t="str">
            <v>505</v>
          </cell>
          <cell r="C964" t="str">
            <v>strategy</v>
          </cell>
          <cell r="D964" t="str">
            <v>94-fac</v>
          </cell>
          <cell r="F964" t="str">
            <v xml:space="preserve">                              Delivery Exp - Strategy &amp; Product Mgmt</v>
          </cell>
        </row>
        <row r="965">
          <cell r="A965" t="str">
            <v>01-456510-0510-0500</v>
          </cell>
          <cell r="B965" t="str">
            <v>510</v>
          </cell>
          <cell r="C965" t="str">
            <v>strategy</v>
          </cell>
          <cell r="D965" t="str">
            <v>94-fac</v>
          </cell>
          <cell r="F965" t="str">
            <v xml:space="preserve">                              Delivery Exp - Market Research</v>
          </cell>
        </row>
        <row r="966">
          <cell r="A966" t="str">
            <v>01-456530-0530-0530</v>
          </cell>
          <cell r="B966" t="str">
            <v>530</v>
          </cell>
          <cell r="C966" t="str">
            <v>cust supp</v>
          </cell>
          <cell r="D966" t="str">
            <v>94-fac</v>
          </cell>
          <cell r="F966" t="str">
            <v xml:space="preserve">                              Delivery Exp - Client Relations</v>
          </cell>
        </row>
        <row r="967">
          <cell r="A967" t="str">
            <v>01-456705-0705-0400</v>
          </cell>
          <cell r="B967" t="str">
            <v>705</v>
          </cell>
          <cell r="C967" t="str">
            <v>tech svc</v>
          </cell>
          <cell r="D967" t="str">
            <v>94-fac</v>
          </cell>
          <cell r="F967" t="str">
            <v xml:space="preserve">                              Delivery Exp - T.S. Mgmt</v>
          </cell>
        </row>
        <row r="968">
          <cell r="A968" t="str">
            <v>01-456720-0720-0410</v>
          </cell>
          <cell r="B968" t="str">
            <v>720</v>
          </cell>
          <cell r="C968" t="str">
            <v>cust supp</v>
          </cell>
          <cell r="D968" t="str">
            <v>94-fac</v>
          </cell>
          <cell r="F968" t="str">
            <v xml:space="preserve">                              Delivery Exp - Conversions</v>
          </cell>
        </row>
        <row r="969">
          <cell r="A969" t="str">
            <v>01-456730-0730-0700</v>
          </cell>
          <cell r="B969" t="str">
            <v>730</v>
          </cell>
          <cell r="C969" t="str">
            <v>tech svc</v>
          </cell>
          <cell r="D969" t="str">
            <v>94-fac</v>
          </cell>
          <cell r="F969" t="str">
            <v xml:space="preserve">                              Delivery Exp - Corporate Systems Support</v>
          </cell>
        </row>
        <row r="970">
          <cell r="A970" t="str">
            <v>01-456750-0750-0400</v>
          </cell>
          <cell r="B970" t="str">
            <v>750</v>
          </cell>
          <cell r="C970" t="str">
            <v>tech svc</v>
          </cell>
          <cell r="D970" t="str">
            <v>94-fac</v>
          </cell>
          <cell r="F970" t="str">
            <v xml:space="preserve">                              Delivery Exp - Info Systems</v>
          </cell>
        </row>
        <row r="971">
          <cell r="A971" t="str">
            <v>01-456755-0755-0400</v>
          </cell>
          <cell r="B971" t="str">
            <v>755</v>
          </cell>
          <cell r="C971" t="str">
            <v>tech svc</v>
          </cell>
          <cell r="D971" t="str">
            <v>94-fac</v>
          </cell>
          <cell r="F971" t="str">
            <v xml:space="preserve">                              Delivery Exp - Info Tech</v>
          </cell>
        </row>
        <row r="972">
          <cell r="A972" t="str">
            <v>01-456910-0110-0100</v>
          </cell>
          <cell r="B972" t="str">
            <v>110</v>
          </cell>
          <cell r="C972" t="str">
            <v>fin</v>
          </cell>
          <cell r="D972" t="str">
            <v>94-fac</v>
          </cell>
          <cell r="F972" t="str">
            <v xml:space="preserve">                              Freight Charges - Out</v>
          </cell>
        </row>
        <row r="973">
          <cell r="A973" t="str">
            <v>01-458105-0105-0100</v>
          </cell>
          <cell r="B973" t="str">
            <v>105</v>
          </cell>
          <cell r="C973" t="str">
            <v>fin</v>
          </cell>
          <cell r="D973" t="str">
            <v>94-fac</v>
          </cell>
          <cell r="F973" t="str">
            <v xml:space="preserve">                              Comp/Office Supp - Cust Service</v>
          </cell>
        </row>
        <row r="974">
          <cell r="A974" t="str">
            <v>01-458110-0110-0100</v>
          </cell>
          <cell r="B974" t="str">
            <v>110</v>
          </cell>
          <cell r="C974" t="str">
            <v>fin</v>
          </cell>
          <cell r="D974" t="str">
            <v>94-fac</v>
          </cell>
          <cell r="F974" t="str">
            <v xml:space="preserve">                              Comp/Office Supp - Administration</v>
          </cell>
        </row>
        <row r="975">
          <cell r="A975" t="str">
            <v>01-458120-0120-0100</v>
          </cell>
          <cell r="B975" t="str">
            <v>120</v>
          </cell>
          <cell r="C975" t="str">
            <v>fin</v>
          </cell>
          <cell r="D975" t="str">
            <v>94-fac</v>
          </cell>
          <cell r="F975" t="str">
            <v xml:space="preserve">                              Comp/Office Supp - Acctg/Exec</v>
          </cell>
        </row>
        <row r="976">
          <cell r="A976" t="str">
            <v>01-458125-0125-0100</v>
          </cell>
          <cell r="B976" t="str">
            <v>125</v>
          </cell>
          <cell r="C976" t="str">
            <v>fin</v>
          </cell>
          <cell r="D976" t="str">
            <v>94-fac</v>
          </cell>
          <cell r="F976" t="str">
            <v xml:space="preserve">                              Comp/Office Supp - Executive Admin</v>
          </cell>
        </row>
        <row r="977">
          <cell r="A977" t="str">
            <v>01-458135-0135-0100</v>
          </cell>
          <cell r="B977" t="str">
            <v>135</v>
          </cell>
          <cell r="C977" t="str">
            <v>fin</v>
          </cell>
          <cell r="D977" t="str">
            <v>94-fac</v>
          </cell>
          <cell r="F977" t="str">
            <v xml:space="preserve">                              Comp/Office Supp - HR</v>
          </cell>
        </row>
        <row r="978">
          <cell r="A978" t="str">
            <v>01-458210-0210-0200</v>
          </cell>
          <cell r="B978" t="str">
            <v>210</v>
          </cell>
          <cell r="C978" t="str">
            <v>sales</v>
          </cell>
          <cell r="D978" t="str">
            <v>94-fac</v>
          </cell>
          <cell r="F978" t="str">
            <v xml:space="preserve">                              Comp/Office Supp - Sls/Mktg Mt</v>
          </cell>
        </row>
        <row r="979">
          <cell r="A979" t="str">
            <v>01-458220-0220-0200</v>
          </cell>
          <cell r="B979" t="str">
            <v>220</v>
          </cell>
          <cell r="C979" t="str">
            <v>sales</v>
          </cell>
          <cell r="D979" t="str">
            <v>94-fac</v>
          </cell>
          <cell r="F979" t="str">
            <v xml:space="preserve">                              Comp/Office Supp - Marketing</v>
          </cell>
        </row>
        <row r="980">
          <cell r="A980" t="str">
            <v>01-458225-0225-0200</v>
          </cell>
          <cell r="B980" t="str">
            <v>225</v>
          </cell>
          <cell r="C980" t="str">
            <v>sales</v>
          </cell>
          <cell r="D980" t="str">
            <v>94-fac</v>
          </cell>
          <cell r="F980" t="str">
            <v xml:space="preserve">                              Comp/Office Supp - Inside Sales - Comeau</v>
          </cell>
        </row>
        <row r="981">
          <cell r="A981" t="str">
            <v>01-458235-0235-0200</v>
          </cell>
          <cell r="B981" t="str">
            <v>235</v>
          </cell>
          <cell r="C981" t="str">
            <v>sales</v>
          </cell>
          <cell r="D981" t="str">
            <v>94-fac</v>
          </cell>
          <cell r="F981" t="str">
            <v xml:space="preserve">                              Comp/Office Supp - Sales Operations</v>
          </cell>
        </row>
        <row r="982">
          <cell r="A982" t="str">
            <v>01-458245-0245-0200</v>
          </cell>
          <cell r="B982" t="str">
            <v>245</v>
          </cell>
          <cell r="C982" t="str">
            <v>sales</v>
          </cell>
          <cell r="D982" t="str">
            <v>94-fac</v>
          </cell>
          <cell r="F982" t="str">
            <v xml:space="preserve">                              Comp/Office Supp - Sales Reg 1- Catanzarite</v>
          </cell>
        </row>
        <row r="983">
          <cell r="A983" t="str">
            <v>01-458255-0255-0200</v>
          </cell>
          <cell r="B983" t="str">
            <v>255</v>
          </cell>
          <cell r="C983" t="str">
            <v>sales</v>
          </cell>
          <cell r="D983" t="str">
            <v>94-fac</v>
          </cell>
          <cell r="F983" t="str">
            <v xml:space="preserve">                              Comp/Office Supp - Sales Region 2</v>
          </cell>
        </row>
        <row r="984">
          <cell r="A984" t="str">
            <v>01-458275-0275-0200</v>
          </cell>
          <cell r="B984" t="str">
            <v>275</v>
          </cell>
          <cell r="C984" t="str">
            <v>sales</v>
          </cell>
          <cell r="D984" t="str">
            <v>94-fac</v>
          </cell>
          <cell r="F984" t="str">
            <v xml:space="preserve">                              Comp/Office Supplies - Sales AFN</v>
          </cell>
        </row>
        <row r="985">
          <cell r="A985" t="str">
            <v>01-458305-0305-0300</v>
          </cell>
          <cell r="B985" t="str">
            <v>305</v>
          </cell>
          <cell r="C985" t="str">
            <v>cust supp</v>
          </cell>
          <cell r="D985" t="str">
            <v>94-fac</v>
          </cell>
          <cell r="F985" t="str">
            <v xml:space="preserve">                              Comp/Office Supp - CS Mgmt</v>
          </cell>
        </row>
        <row r="986">
          <cell r="A986" t="str">
            <v>01-458310-0310-0300</v>
          </cell>
          <cell r="B986" t="str">
            <v>310</v>
          </cell>
          <cell r="C986" t="str">
            <v>cust supp</v>
          </cell>
          <cell r="D986" t="str">
            <v>94-fac</v>
          </cell>
          <cell r="F986" t="str">
            <v xml:space="preserve">                              Comp/Office Supp - Supp Admin</v>
          </cell>
        </row>
        <row r="987">
          <cell r="A987" t="str">
            <v>01-458315-0315-0300</v>
          </cell>
          <cell r="B987" t="str">
            <v>315</v>
          </cell>
          <cell r="C987" t="str">
            <v>prod dev</v>
          </cell>
          <cell r="D987" t="str">
            <v>94-fac</v>
          </cell>
          <cell r="F987" t="str">
            <v xml:space="preserve">                              Comp/Office Supp - Multimedia Supp</v>
          </cell>
        </row>
        <row r="988">
          <cell r="A988" t="str">
            <v>01-458320-0320-0300</v>
          </cell>
          <cell r="B988" t="str">
            <v>320</v>
          </cell>
          <cell r="C988" t="str">
            <v>cust supp</v>
          </cell>
          <cell r="D988" t="str">
            <v>94-fac</v>
          </cell>
          <cell r="F988" t="str">
            <v xml:space="preserve">                              Comp/Office Supp Cust Supp SAS</v>
          </cell>
        </row>
        <row r="989">
          <cell r="A989" t="str">
            <v>01-458325-0325-0300</v>
          </cell>
          <cell r="B989" t="str">
            <v>325</v>
          </cell>
          <cell r="C989" t="str">
            <v>cust supp</v>
          </cell>
          <cell r="D989" t="str">
            <v>94-fac</v>
          </cell>
          <cell r="F989" t="str">
            <v xml:space="preserve">                              Comp/Office Supp - Supp/Tech Support</v>
          </cell>
        </row>
        <row r="990">
          <cell r="A990" t="str">
            <v>01-458330-0330-0300</v>
          </cell>
          <cell r="B990" t="str">
            <v>330</v>
          </cell>
          <cell r="C990" t="str">
            <v>cust supp</v>
          </cell>
          <cell r="D990" t="str">
            <v>94-fac</v>
          </cell>
          <cell r="F990" t="str">
            <v xml:space="preserve">                              Comp/Office Supp - Cust Supp FRS</v>
          </cell>
        </row>
        <row r="991">
          <cell r="A991" t="str">
            <v>01-458335-0335-0300</v>
          </cell>
          <cell r="B991" t="str">
            <v>335</v>
          </cell>
          <cell r="C991" t="str">
            <v>cust supp</v>
          </cell>
          <cell r="D991" t="str">
            <v>94-fac</v>
          </cell>
          <cell r="F991" t="str">
            <v xml:space="preserve">                              Comp/Office Supp - Support FRS Consultants</v>
          </cell>
        </row>
        <row r="992">
          <cell r="A992" t="str">
            <v>01-458340-0340-0300</v>
          </cell>
          <cell r="B992" t="str">
            <v>340</v>
          </cell>
          <cell r="C992" t="str">
            <v>cust supp</v>
          </cell>
          <cell r="D992" t="str">
            <v>94-fac</v>
          </cell>
          <cell r="F992" t="str">
            <v xml:space="preserve">                              Comp/Office Supp - Cust Sup FAS</v>
          </cell>
        </row>
        <row r="993">
          <cell r="A993" t="str">
            <v>01-458345-0345-0300</v>
          </cell>
          <cell r="B993" t="str">
            <v>345</v>
          </cell>
          <cell r="C993" t="str">
            <v>cust supp</v>
          </cell>
          <cell r="D993" t="str">
            <v>94-fac</v>
          </cell>
          <cell r="F993" t="str">
            <v xml:space="preserve">                              Comp/Office Supp - Support AFN Consultants</v>
          </cell>
        </row>
        <row r="994">
          <cell r="A994" t="str">
            <v>01-458355-0355-0300</v>
          </cell>
          <cell r="B994" t="str">
            <v>355</v>
          </cell>
          <cell r="C994" t="str">
            <v>cust supp</v>
          </cell>
          <cell r="D994" t="str">
            <v>94-fac</v>
          </cell>
          <cell r="F994" t="str">
            <v xml:space="preserve">                              Comp/Office Supp - Service Operations</v>
          </cell>
        </row>
        <row r="995">
          <cell r="A995" t="str">
            <v>01-458360-0360-0300</v>
          </cell>
          <cell r="B995" t="str">
            <v>360</v>
          </cell>
          <cell r="C995" t="str">
            <v>cust supp</v>
          </cell>
          <cell r="D995" t="str">
            <v>94-fac</v>
          </cell>
          <cell r="F995" t="str">
            <v xml:space="preserve">                              Comp/Office Supp - Support Education</v>
          </cell>
        </row>
        <row r="996">
          <cell r="A996" t="str">
            <v>01-458365-0365-0300</v>
          </cell>
          <cell r="B996" t="str">
            <v>365</v>
          </cell>
          <cell r="C996" t="str">
            <v>cust supp</v>
          </cell>
          <cell r="D996" t="str">
            <v>94-fac</v>
          </cell>
          <cell r="F996" t="str">
            <v xml:space="preserve">                              Comp/Office Supp - Support SAS Consultants</v>
          </cell>
        </row>
        <row r="997">
          <cell r="A997" t="str">
            <v>01-458370-0370-0300</v>
          </cell>
          <cell r="B997" t="str">
            <v>370</v>
          </cell>
          <cell r="C997" t="str">
            <v>cust supp</v>
          </cell>
          <cell r="D997" t="str">
            <v>94-fac</v>
          </cell>
          <cell r="F997" t="str">
            <v xml:space="preserve">                              Comp/Office Supp - Tech Consulting</v>
          </cell>
        </row>
        <row r="998">
          <cell r="A998" t="str">
            <v>01-458385-0385-0300</v>
          </cell>
          <cell r="B998" t="str">
            <v>385</v>
          </cell>
          <cell r="C998" t="str">
            <v>cust supp</v>
          </cell>
          <cell r="D998" t="str">
            <v>94-fac</v>
          </cell>
          <cell r="F998" t="str">
            <v xml:space="preserve">                              **Comp/Office Supp - Cust Supp Indy</v>
          </cell>
        </row>
        <row r="999">
          <cell r="A999" t="str">
            <v>01-458405-0405-0400</v>
          </cell>
          <cell r="B999" t="str">
            <v>405</v>
          </cell>
          <cell r="C999" t="str">
            <v>prod dev</v>
          </cell>
          <cell r="D999" t="str">
            <v>94-fac</v>
          </cell>
          <cell r="F999" t="str">
            <v xml:space="preserve">                              Comp/Office Supp - Internet Technology</v>
          </cell>
        </row>
        <row r="1000">
          <cell r="A1000" t="str">
            <v>01-458410-0410-0400</v>
          </cell>
          <cell r="B1000" t="str">
            <v>410</v>
          </cell>
          <cell r="C1000" t="str">
            <v>prod dev</v>
          </cell>
          <cell r="D1000" t="str">
            <v>94-fac</v>
          </cell>
          <cell r="F1000" t="str">
            <v xml:space="preserve">                              Comp/Office Supp - Prod Design - FRS</v>
          </cell>
        </row>
        <row r="1001">
          <cell r="A1001" t="str">
            <v>01-458415-0415-0400</v>
          </cell>
          <cell r="B1001" t="str">
            <v>415</v>
          </cell>
          <cell r="C1001" t="str">
            <v>prod dev</v>
          </cell>
          <cell r="D1001" t="str">
            <v>94-fac</v>
          </cell>
          <cell r="F1001" t="str">
            <v xml:space="preserve">                              Comp/Office Supp - Prod Design - SAS</v>
          </cell>
        </row>
        <row r="1002">
          <cell r="A1002" t="str">
            <v>01-458420-0420-0400</v>
          </cell>
          <cell r="B1002" t="str">
            <v>420</v>
          </cell>
          <cell r="C1002" t="str">
            <v>prod dev</v>
          </cell>
          <cell r="D1002" t="str">
            <v>94-fac</v>
          </cell>
          <cell r="F1002" t="str">
            <v xml:space="preserve">                              Comp/Office Supp - Product Design - FAS</v>
          </cell>
        </row>
        <row r="1003">
          <cell r="A1003" t="str">
            <v>01-458430-0430-0400</v>
          </cell>
          <cell r="B1003" t="str">
            <v>430</v>
          </cell>
          <cell r="C1003" t="str">
            <v>prod dev</v>
          </cell>
          <cell r="D1003" t="str">
            <v>94-fac</v>
          </cell>
          <cell r="F1003" t="str">
            <v xml:space="preserve">                              Comp/Office Supp - Prod Program - FRS</v>
          </cell>
        </row>
        <row r="1004">
          <cell r="A1004" t="str">
            <v>01-458435-0435-0400</v>
          </cell>
          <cell r="B1004" t="str">
            <v>435</v>
          </cell>
          <cell r="C1004" t="str">
            <v>prod dev</v>
          </cell>
          <cell r="D1004" t="str">
            <v>94-fac</v>
          </cell>
          <cell r="F1004" t="str">
            <v xml:space="preserve">                              Comp/Office Supp - Prod Program - SAS</v>
          </cell>
        </row>
        <row r="1005">
          <cell r="A1005" t="str">
            <v>01-458440-0440-0400</v>
          </cell>
          <cell r="B1005" t="str">
            <v>440</v>
          </cell>
          <cell r="C1005" t="str">
            <v>prod dev</v>
          </cell>
          <cell r="D1005" t="str">
            <v>94-fac</v>
          </cell>
          <cell r="F1005" t="str">
            <v xml:space="preserve">                              Comp/Office Supp - Prod. Programming - FAS</v>
          </cell>
        </row>
        <row r="1006">
          <cell r="A1006" t="str">
            <v>01-458450-0450-0400</v>
          </cell>
          <cell r="B1006" t="str">
            <v>450</v>
          </cell>
          <cell r="C1006" t="str">
            <v>prod dev</v>
          </cell>
          <cell r="D1006" t="str">
            <v>94-fac</v>
          </cell>
          <cell r="F1006" t="str">
            <v xml:space="preserve">                              Comp/Office Supp - QA - FRS</v>
          </cell>
        </row>
        <row r="1007">
          <cell r="A1007" t="str">
            <v>01-458455-0455-0400</v>
          </cell>
          <cell r="B1007" t="str">
            <v>455</v>
          </cell>
          <cell r="C1007" t="str">
            <v>prod dev</v>
          </cell>
          <cell r="D1007" t="str">
            <v>94-fac</v>
          </cell>
          <cell r="F1007" t="str">
            <v xml:space="preserve">                              Comp/Office Supp - QA - SAS</v>
          </cell>
        </row>
        <row r="1008">
          <cell r="A1008" t="str">
            <v>01-458460-0460-0400</v>
          </cell>
          <cell r="B1008" t="str">
            <v>460</v>
          </cell>
          <cell r="C1008" t="str">
            <v>prod dev</v>
          </cell>
          <cell r="D1008" t="str">
            <v>94-fac</v>
          </cell>
          <cell r="F1008" t="str">
            <v xml:space="preserve">                              Comp/Office Supp - Quality Assurance - FAS</v>
          </cell>
        </row>
        <row r="1009">
          <cell r="A1009" t="str">
            <v>01-458470-0470-0400</v>
          </cell>
          <cell r="B1009" t="str">
            <v>470</v>
          </cell>
          <cell r="C1009" t="str">
            <v>prod dev</v>
          </cell>
          <cell r="D1009" t="str">
            <v>94-fac</v>
          </cell>
          <cell r="F1009" t="str">
            <v xml:space="preserve">                              Comp/Office Supp - Product Doc- FRS</v>
          </cell>
        </row>
        <row r="1010">
          <cell r="A1010" t="str">
            <v>01-458480-0480-0400</v>
          </cell>
          <cell r="B1010" t="str">
            <v>480</v>
          </cell>
          <cell r="C1010" t="str">
            <v>prod dev</v>
          </cell>
          <cell r="D1010" t="str">
            <v>94-fac</v>
          </cell>
          <cell r="F1010" t="str">
            <v xml:space="preserve">                              Comp/Office Supp - Prod. Documentation - FAS</v>
          </cell>
        </row>
        <row r="1011">
          <cell r="A1011" t="str">
            <v>01-458490-0490-0400</v>
          </cell>
          <cell r="B1011" t="str">
            <v>490</v>
          </cell>
          <cell r="C1011" t="str">
            <v>prod dev</v>
          </cell>
          <cell r="D1011" t="str">
            <v>94-fac</v>
          </cell>
          <cell r="F1011" t="str">
            <v xml:space="preserve">                              Comp/Office Supp - Prod Dev Mgmt</v>
          </cell>
        </row>
        <row r="1012">
          <cell r="A1012" t="str">
            <v>01-458495-0495-0400</v>
          </cell>
          <cell r="B1012" t="str">
            <v>495</v>
          </cell>
          <cell r="C1012" t="str">
            <v>prod dev</v>
          </cell>
          <cell r="D1012" t="str">
            <v>94-fac</v>
          </cell>
          <cell r="F1012" t="str">
            <v xml:space="preserve">                              Comp/Office Supp - Prod. Division Mgmt. - FAS</v>
          </cell>
        </row>
        <row r="1013">
          <cell r="A1013" t="str">
            <v>01-458497-0497-0400</v>
          </cell>
          <cell r="B1013" t="str">
            <v>497</v>
          </cell>
          <cell r="C1013" t="str">
            <v>prod dev</v>
          </cell>
          <cell r="D1013" t="str">
            <v>94-fac</v>
          </cell>
          <cell r="F1013" t="str">
            <v xml:space="preserve">                              Comp/Office Supp - Prod Division - Prod Dir</v>
          </cell>
        </row>
        <row r="1014">
          <cell r="A1014" t="str">
            <v>01-458498-0498-0400</v>
          </cell>
          <cell r="B1014" t="str">
            <v>498</v>
          </cell>
          <cell r="C1014" t="str">
            <v>prod dev</v>
          </cell>
          <cell r="D1014" t="str">
            <v>94-fac</v>
          </cell>
          <cell r="F1014" t="str">
            <v xml:space="preserve">                              Comp/Office Supp - Prod Div Mgmt - FRS</v>
          </cell>
        </row>
        <row r="1015">
          <cell r="A1015" t="str">
            <v>01-458499-0499-0400</v>
          </cell>
          <cell r="B1015" t="str">
            <v>499</v>
          </cell>
          <cell r="C1015" t="str">
            <v>prod dev</v>
          </cell>
          <cell r="D1015" t="str">
            <v>94-fac</v>
          </cell>
          <cell r="F1015" t="str">
            <v xml:space="preserve">                              Comp/Office Supp - Prod Div Mgmt - SAS</v>
          </cell>
        </row>
        <row r="1016">
          <cell r="A1016" t="str">
            <v>01-458505-0505-0500</v>
          </cell>
          <cell r="B1016" t="str">
            <v>505</v>
          </cell>
          <cell r="C1016" t="str">
            <v>strategy</v>
          </cell>
          <cell r="D1016" t="str">
            <v>94-fac</v>
          </cell>
          <cell r="F1016" t="str">
            <v xml:space="preserve">                              Comp/Office Supp - Strategy &amp; Product Mgmt</v>
          </cell>
        </row>
        <row r="1017">
          <cell r="A1017" t="str">
            <v>01-458510-0510-0500</v>
          </cell>
          <cell r="B1017" t="str">
            <v>510</v>
          </cell>
          <cell r="C1017" t="str">
            <v>strategy</v>
          </cell>
          <cell r="D1017" t="str">
            <v>94-fac</v>
          </cell>
          <cell r="F1017" t="str">
            <v xml:space="preserve">                              Comp/Office Supp - Market Research</v>
          </cell>
        </row>
        <row r="1018">
          <cell r="A1018" t="str">
            <v>01-458530-0530-0530</v>
          </cell>
          <cell r="B1018" t="str">
            <v>530</v>
          </cell>
          <cell r="C1018" t="str">
            <v>cust supp</v>
          </cell>
          <cell r="D1018" t="str">
            <v>94-fac</v>
          </cell>
          <cell r="F1018" t="str">
            <v xml:space="preserve">                              Comp/Office Supp - Client Relations</v>
          </cell>
        </row>
        <row r="1019">
          <cell r="A1019" t="str">
            <v>01-458705-0705-0400</v>
          </cell>
          <cell r="B1019" t="str">
            <v>705</v>
          </cell>
          <cell r="C1019" t="str">
            <v>tech svc</v>
          </cell>
          <cell r="D1019" t="str">
            <v>94-fac</v>
          </cell>
          <cell r="F1019" t="str">
            <v xml:space="preserve">                              Comp/Office Supp - TS Mgmt</v>
          </cell>
        </row>
        <row r="1020">
          <cell r="A1020" t="str">
            <v>01-458720-0720-0410</v>
          </cell>
          <cell r="B1020" t="str">
            <v>720</v>
          </cell>
          <cell r="C1020" t="str">
            <v>cust supp</v>
          </cell>
          <cell r="D1020" t="str">
            <v>94-fac</v>
          </cell>
          <cell r="F1020" t="str">
            <v xml:space="preserve">                              Comp/Office Supp - Conversions</v>
          </cell>
        </row>
        <row r="1021">
          <cell r="A1021" t="str">
            <v>01-458731-0730-0700</v>
          </cell>
          <cell r="B1021" t="str">
            <v>730</v>
          </cell>
          <cell r="C1021" t="str">
            <v>tech svc</v>
          </cell>
          <cell r="D1021" t="str">
            <v>94-fac</v>
          </cell>
          <cell r="F1021" t="str">
            <v xml:space="preserve">                              Comp/Office Supp - Corporate Systems Support</v>
          </cell>
        </row>
        <row r="1022">
          <cell r="A1022" t="str">
            <v>01-458750-0750-0400</v>
          </cell>
          <cell r="B1022" t="str">
            <v>750</v>
          </cell>
          <cell r="C1022" t="str">
            <v>tech svc</v>
          </cell>
          <cell r="D1022" t="str">
            <v>94-fac</v>
          </cell>
          <cell r="F1022" t="str">
            <v xml:space="preserve">                              Comp/Office Supp - Info Serv.</v>
          </cell>
        </row>
        <row r="1023">
          <cell r="A1023" t="str">
            <v>01-458755-0755-0400</v>
          </cell>
          <cell r="B1023" t="str">
            <v>755</v>
          </cell>
          <cell r="C1023" t="str">
            <v>tech svc</v>
          </cell>
          <cell r="D1023" t="str">
            <v>94-fac</v>
          </cell>
          <cell r="F1023" t="str">
            <v xml:space="preserve">                              Comp/Office Supp - Info Tech</v>
          </cell>
        </row>
        <row r="1024">
          <cell r="A1024" t="str">
            <v>01-459120-0120-0100</v>
          </cell>
          <cell r="B1024" t="str">
            <v>120</v>
          </cell>
          <cell r="C1024" t="str">
            <v>fin</v>
          </cell>
          <cell r="D1024" t="str">
            <v>94-fac</v>
          </cell>
          <cell r="F1024" t="str">
            <v xml:space="preserve">                              Programming Tools - Acct &amp; Exec</v>
          </cell>
        </row>
        <row r="1025">
          <cell r="A1025" t="str">
            <v>01-459135-0135-0100</v>
          </cell>
          <cell r="B1025" t="str">
            <v>135</v>
          </cell>
          <cell r="C1025" t="str">
            <v>fin</v>
          </cell>
          <cell r="D1025" t="str">
            <v>94-fac</v>
          </cell>
          <cell r="F1025" t="str">
            <v xml:space="preserve">                              Programming Tools - Human Resources</v>
          </cell>
        </row>
        <row r="1026">
          <cell r="A1026" t="str">
            <v>01-459215-0220-0200</v>
          </cell>
          <cell r="B1026" t="str">
            <v>220</v>
          </cell>
          <cell r="C1026" t="str">
            <v>sales</v>
          </cell>
          <cell r="D1026" t="str">
            <v>94-fac</v>
          </cell>
          <cell r="F1026" t="str">
            <v xml:space="preserve">                              Programming Tools - Marketing</v>
          </cell>
        </row>
        <row r="1027">
          <cell r="A1027" t="str">
            <v>01-459220-0705-0400</v>
          </cell>
          <cell r="B1027" t="str">
            <v>705</v>
          </cell>
          <cell r="C1027" t="str">
            <v>tech svc</v>
          </cell>
          <cell r="D1027" t="str">
            <v>94-fac</v>
          </cell>
          <cell r="F1027" t="str">
            <v xml:space="preserve">                              Programming Tools - TS Mgmt</v>
          </cell>
        </row>
        <row r="1028">
          <cell r="A1028" t="str">
            <v>01-459235-0235-0200</v>
          </cell>
          <cell r="B1028" t="str">
            <v>235</v>
          </cell>
          <cell r="C1028" t="str">
            <v>sales</v>
          </cell>
          <cell r="D1028" t="str">
            <v>94-fac</v>
          </cell>
          <cell r="F1028" t="str">
            <v xml:space="preserve">                              Programming Tools - Sales Operations</v>
          </cell>
        </row>
        <row r="1029">
          <cell r="A1029" t="str">
            <v>01-459310-0310-0300</v>
          </cell>
          <cell r="B1029" t="str">
            <v>310</v>
          </cell>
          <cell r="C1029" t="str">
            <v>cust supp</v>
          </cell>
          <cell r="D1029" t="str">
            <v>94-fac</v>
          </cell>
          <cell r="F1029" t="str">
            <v xml:space="preserve">                              Programming Tools - CS Admin</v>
          </cell>
        </row>
        <row r="1030">
          <cell r="A1030" t="str">
            <v>01-459315-0315-0300</v>
          </cell>
          <cell r="B1030" t="str">
            <v>315</v>
          </cell>
          <cell r="C1030" t="str">
            <v>prod dev</v>
          </cell>
          <cell r="D1030" t="str">
            <v>94-fac</v>
          </cell>
          <cell r="F1030" t="str">
            <v xml:space="preserve">                              Programming Tools - MultiMedia</v>
          </cell>
        </row>
        <row r="1031">
          <cell r="A1031" t="str">
            <v>01-459320-0320-0300</v>
          </cell>
          <cell r="B1031" t="str">
            <v>320</v>
          </cell>
          <cell r="C1031" t="str">
            <v>cust supp</v>
          </cell>
          <cell r="D1031" t="str">
            <v>94-fac</v>
          </cell>
          <cell r="F1031" t="str">
            <v xml:space="preserve">                              Programming Tools - Customer Support SAS</v>
          </cell>
        </row>
        <row r="1032">
          <cell r="A1032" t="str">
            <v>01-459325-0325-0300</v>
          </cell>
          <cell r="B1032" t="str">
            <v>325</v>
          </cell>
          <cell r="C1032" t="str">
            <v>cust supp</v>
          </cell>
          <cell r="D1032" t="str">
            <v>94-fac</v>
          </cell>
          <cell r="F1032" t="str">
            <v xml:space="preserve">                              Programming Tools - Customer Support Tech</v>
          </cell>
        </row>
        <row r="1033">
          <cell r="A1033" t="str">
            <v>01-459330-0330-0300</v>
          </cell>
          <cell r="B1033" t="str">
            <v>330</v>
          </cell>
          <cell r="C1033" t="str">
            <v>cust supp</v>
          </cell>
          <cell r="D1033" t="str">
            <v>94-fac</v>
          </cell>
          <cell r="F1033" t="str">
            <v xml:space="preserve">                              Programming Tools - Customer Support FRS</v>
          </cell>
        </row>
        <row r="1034">
          <cell r="A1034" t="str">
            <v>01-459340-0340-0300</v>
          </cell>
          <cell r="B1034" t="str">
            <v>340</v>
          </cell>
          <cell r="C1034" t="str">
            <v>cust supp</v>
          </cell>
          <cell r="D1034" t="str">
            <v>94-fac</v>
          </cell>
          <cell r="F1034" t="str">
            <v xml:space="preserve">                              Programming Tools - Customer Support AFN</v>
          </cell>
        </row>
        <row r="1035">
          <cell r="A1035" t="str">
            <v>01-459365-0365-0300</v>
          </cell>
          <cell r="B1035" t="str">
            <v>365</v>
          </cell>
          <cell r="C1035" t="str">
            <v>cust supp</v>
          </cell>
          <cell r="D1035" t="str">
            <v>94-fac</v>
          </cell>
          <cell r="F1035" t="str">
            <v xml:space="preserve">                              Programming Tools - Support SAS Consultants</v>
          </cell>
        </row>
        <row r="1036">
          <cell r="A1036" t="str">
            <v>01-459405-0405-0400</v>
          </cell>
          <cell r="B1036" t="str">
            <v>405</v>
          </cell>
          <cell r="C1036" t="str">
            <v>prod dev</v>
          </cell>
          <cell r="D1036" t="str">
            <v>94-fac</v>
          </cell>
          <cell r="F1036" t="str">
            <v xml:space="preserve">                              Programming Tools - Internet Technology</v>
          </cell>
        </row>
        <row r="1037">
          <cell r="A1037" t="str">
            <v>01-459410-0410-0400</v>
          </cell>
          <cell r="B1037" t="str">
            <v>410</v>
          </cell>
          <cell r="C1037" t="str">
            <v>prod dev</v>
          </cell>
          <cell r="D1037" t="str">
            <v>94-fac</v>
          </cell>
          <cell r="F1037" t="str">
            <v xml:space="preserve">                              Programming Tools - Prod Design - FRS</v>
          </cell>
        </row>
        <row r="1038">
          <cell r="A1038" t="str">
            <v>01-459420-0420-0400</v>
          </cell>
          <cell r="B1038" t="str">
            <v>420</v>
          </cell>
          <cell r="C1038" t="str">
            <v>prod dev</v>
          </cell>
          <cell r="D1038" t="str">
            <v>94-fac</v>
          </cell>
          <cell r="F1038" t="str">
            <v xml:space="preserve">                              Programming Tools - Product Design - FAS</v>
          </cell>
        </row>
        <row r="1039">
          <cell r="A1039" t="str">
            <v>01-459430-0430-0400</v>
          </cell>
          <cell r="B1039" t="str">
            <v>430</v>
          </cell>
          <cell r="C1039" t="str">
            <v>prod dev</v>
          </cell>
          <cell r="D1039" t="str">
            <v>94-fac</v>
          </cell>
          <cell r="F1039" t="str">
            <v xml:space="preserve">                              Programming Tools - Prod Program - FRS</v>
          </cell>
        </row>
        <row r="1040">
          <cell r="A1040" t="str">
            <v>01-459430-0430-0400</v>
          </cell>
          <cell r="B1040" t="str">
            <v>430</v>
          </cell>
          <cell r="C1040" t="str">
            <v>prod dev</v>
          </cell>
          <cell r="D1040" t="str">
            <v>94-fac</v>
          </cell>
          <cell r="F1040" t="str">
            <v xml:space="preserve">                              Programming Tools - Prod Program - FRS</v>
          </cell>
        </row>
        <row r="1041">
          <cell r="A1041" t="str">
            <v>01-459440-0440-0400</v>
          </cell>
          <cell r="B1041" t="str">
            <v>440</v>
          </cell>
          <cell r="C1041" t="str">
            <v>prod dev</v>
          </cell>
          <cell r="D1041" t="str">
            <v>94-fac</v>
          </cell>
          <cell r="F1041" t="str">
            <v xml:space="preserve">                              Programming Tools - Prod. Programming - FAS</v>
          </cell>
        </row>
        <row r="1042">
          <cell r="A1042" t="str">
            <v>01-459450-0450-0400</v>
          </cell>
          <cell r="B1042" t="str">
            <v>450</v>
          </cell>
          <cell r="C1042" t="str">
            <v>prod dev</v>
          </cell>
          <cell r="D1042" t="str">
            <v>94-fac</v>
          </cell>
          <cell r="F1042" t="str">
            <v xml:space="preserve">                              Programming Tools - QA - FRS</v>
          </cell>
        </row>
        <row r="1043">
          <cell r="A1043" t="str">
            <v>01-459460-0460-0400</v>
          </cell>
          <cell r="B1043" t="str">
            <v>460</v>
          </cell>
          <cell r="C1043" t="str">
            <v>prod dev</v>
          </cell>
          <cell r="D1043" t="str">
            <v>94-fac</v>
          </cell>
          <cell r="F1043" t="str">
            <v xml:space="preserve">                              Programming Tools - Quality Assurance - FAS</v>
          </cell>
        </row>
        <row r="1044">
          <cell r="A1044" t="str">
            <v>01-459470-0470-0400</v>
          </cell>
          <cell r="B1044" t="str">
            <v>470</v>
          </cell>
          <cell r="C1044" t="str">
            <v>prod dev</v>
          </cell>
          <cell r="D1044" t="str">
            <v>94-fac</v>
          </cell>
          <cell r="F1044" t="str">
            <v xml:space="preserve">                              Programming Tools - Product Doc - FRS</v>
          </cell>
        </row>
        <row r="1045">
          <cell r="A1045" t="str">
            <v>01-459475-0475-0400</v>
          </cell>
          <cell r="B1045" t="str">
            <v>475</v>
          </cell>
          <cell r="C1045" t="str">
            <v>prod dev</v>
          </cell>
          <cell r="D1045" t="str">
            <v>94-fac</v>
          </cell>
          <cell r="F1045" t="str">
            <v xml:space="preserve">                              Programming Tools - Product Doc - SAS</v>
          </cell>
        </row>
        <row r="1046">
          <cell r="A1046" t="str">
            <v>01-459480-0480-0400</v>
          </cell>
          <cell r="B1046" t="str">
            <v>480</v>
          </cell>
          <cell r="C1046" t="str">
            <v>prod dev</v>
          </cell>
          <cell r="D1046" t="str">
            <v>94-fac</v>
          </cell>
          <cell r="F1046" t="str">
            <v xml:space="preserve">                              Programming Tools - Prod. Documentation - FAS</v>
          </cell>
        </row>
        <row r="1047">
          <cell r="A1047" t="str">
            <v>01-459490-0490-0400</v>
          </cell>
          <cell r="B1047" t="str">
            <v>490</v>
          </cell>
          <cell r="C1047" t="str">
            <v>prod dev</v>
          </cell>
          <cell r="D1047" t="str">
            <v>94-fac</v>
          </cell>
          <cell r="F1047" t="str">
            <v xml:space="preserve">                              Programming Tools - Pr. Dev. Mgmt.</v>
          </cell>
        </row>
        <row r="1048">
          <cell r="A1048" t="str">
            <v>01-459494-0370-0300</v>
          </cell>
          <cell r="B1048" t="str">
            <v>370</v>
          </cell>
          <cell r="C1048" t="str">
            <v>cust supp</v>
          </cell>
          <cell r="D1048" t="str">
            <v>94-fac</v>
          </cell>
          <cell r="F1048" t="str">
            <v xml:space="preserve">                              Programming Tools - Tech Consulting</v>
          </cell>
        </row>
        <row r="1049">
          <cell r="A1049" t="str">
            <v>01-459495-0495-0400</v>
          </cell>
          <cell r="B1049" t="str">
            <v>495</v>
          </cell>
          <cell r="C1049" t="str">
            <v>prod dev</v>
          </cell>
          <cell r="D1049" t="str">
            <v>94-fac</v>
          </cell>
          <cell r="F1049" t="str">
            <v xml:space="preserve">                              Programming Tools - Prod. Division Mgmt. - FAS</v>
          </cell>
        </row>
        <row r="1050">
          <cell r="A1050" t="str">
            <v>01-459496-0496-0400</v>
          </cell>
          <cell r="B1050" t="str">
            <v>496</v>
          </cell>
          <cell r="C1050" t="str">
            <v>prod dev</v>
          </cell>
          <cell r="D1050" t="str">
            <v>94-fac</v>
          </cell>
          <cell r="F1050" t="str">
            <v xml:space="preserve">                              Programming Tools - Prod Division - CT/R</v>
          </cell>
        </row>
        <row r="1051">
          <cell r="A1051" t="str">
            <v>01-459497-0497-0400</v>
          </cell>
          <cell r="B1051" t="str">
            <v>497</v>
          </cell>
          <cell r="C1051" t="str">
            <v>prod dev</v>
          </cell>
          <cell r="D1051" t="str">
            <v>94-fac</v>
          </cell>
          <cell r="F1051" t="str">
            <v xml:space="preserve">                              Programming Tools - Prod Division - Prod Dir</v>
          </cell>
        </row>
        <row r="1052">
          <cell r="A1052" t="str">
            <v>01-459498-0498-0400</v>
          </cell>
          <cell r="B1052" t="str">
            <v>498</v>
          </cell>
          <cell r="C1052" t="str">
            <v>prod dev</v>
          </cell>
          <cell r="D1052" t="str">
            <v>94-fac</v>
          </cell>
          <cell r="F1052" t="str">
            <v xml:space="preserve">                              Programming Tools - Prod Div Mgmt - FRS</v>
          </cell>
        </row>
        <row r="1053">
          <cell r="A1053" t="str">
            <v>01-459499-0499-0400</v>
          </cell>
          <cell r="B1053" t="str">
            <v>499</v>
          </cell>
          <cell r="C1053" t="str">
            <v>prod dev</v>
          </cell>
          <cell r="D1053" t="str">
            <v>94-fac</v>
          </cell>
          <cell r="F1053" t="str">
            <v xml:space="preserve">                              Programming Tools - Prod Div Mgmt - SAS</v>
          </cell>
        </row>
        <row r="1054">
          <cell r="A1054" t="str">
            <v>01-459720-0720-0410</v>
          </cell>
          <cell r="B1054" t="str">
            <v>720</v>
          </cell>
          <cell r="C1054" t="str">
            <v>cust supp</v>
          </cell>
          <cell r="D1054" t="str">
            <v>94-fac</v>
          </cell>
          <cell r="F1054" t="str">
            <v xml:space="preserve">                              Programming Tools - Conversion</v>
          </cell>
        </row>
        <row r="1055">
          <cell r="A1055" t="str">
            <v>01-459750-0750-0400</v>
          </cell>
          <cell r="B1055" t="str">
            <v>750</v>
          </cell>
          <cell r="C1055" t="str">
            <v>tech svc</v>
          </cell>
          <cell r="D1055" t="str">
            <v>94-fac</v>
          </cell>
          <cell r="F1055" t="str">
            <v xml:space="preserve">                              Programming Tools - Info Srv.</v>
          </cell>
        </row>
        <row r="1056">
          <cell r="A1056" t="str">
            <v>01-459755-0755-0400</v>
          </cell>
          <cell r="B1056" t="str">
            <v>755</v>
          </cell>
          <cell r="C1056" t="str">
            <v>tech svc</v>
          </cell>
          <cell r="D1056" t="str">
            <v>94-fac</v>
          </cell>
          <cell r="F1056" t="str">
            <v xml:space="preserve">                              Programming Tools - Info Tech</v>
          </cell>
        </row>
        <row r="1057">
          <cell r="A1057" t="str">
            <v>01-461120-0120-0100</v>
          </cell>
          <cell r="B1057" t="str">
            <v>120</v>
          </cell>
          <cell r="C1057" t="str">
            <v>fin</v>
          </cell>
          <cell r="D1057" t="str">
            <v>95 - corp</v>
          </cell>
          <cell r="F1057" t="str">
            <v xml:space="preserve">                        Professional Fees</v>
          </cell>
        </row>
        <row r="1058">
          <cell r="A1058" t="str">
            <v>01-461135-0135-0100</v>
          </cell>
          <cell r="B1058" t="str">
            <v>135</v>
          </cell>
          <cell r="C1058" t="str">
            <v>fin</v>
          </cell>
          <cell r="D1058" t="str">
            <v>95 - corp</v>
          </cell>
          <cell r="F1058" t="str">
            <v xml:space="preserve">                        Professional Fees - Human Rscs</v>
          </cell>
        </row>
        <row r="1059">
          <cell r="A1059" t="str">
            <v>01-461160-0160-0100</v>
          </cell>
          <cell r="B1059" t="str">
            <v>160</v>
          </cell>
          <cell r="C1059" t="str">
            <v>fin</v>
          </cell>
          <cell r="D1059" t="str">
            <v>95 - corp</v>
          </cell>
          <cell r="F1059" t="str">
            <v xml:space="preserve">                        Professional Fees - Recap</v>
          </cell>
        </row>
        <row r="1060">
          <cell r="A1060" t="str">
            <v>01-462120-0120-0200</v>
          </cell>
          <cell r="B1060" t="str">
            <v>120</v>
          </cell>
          <cell r="C1060" t="str">
            <v>fin</v>
          </cell>
          <cell r="D1060" t="str">
            <v>95 - corp</v>
          </cell>
          <cell r="F1060" t="str">
            <v xml:space="preserve">                        Bad Debts</v>
          </cell>
        </row>
        <row r="1061">
          <cell r="A1061" t="str">
            <v>01-463110-0110-0100</v>
          </cell>
          <cell r="B1061" t="str">
            <v>110</v>
          </cell>
          <cell r="C1061" t="str">
            <v>fin</v>
          </cell>
          <cell r="D1061" t="str">
            <v>95 - corp</v>
          </cell>
          <cell r="F1061" t="str">
            <v xml:space="preserve">                        Insurance - General</v>
          </cell>
        </row>
        <row r="1062">
          <cell r="A1062" t="str">
            <v>01-464111-0110-0100</v>
          </cell>
          <cell r="B1062" t="str">
            <v>110</v>
          </cell>
          <cell r="C1062" t="str">
            <v>fin</v>
          </cell>
          <cell r="D1062" t="str">
            <v>95 - corp</v>
          </cell>
          <cell r="F1062" t="str">
            <v xml:space="preserve">                        Miscellaneous</v>
          </cell>
        </row>
        <row r="1063">
          <cell r="A1063" t="str">
            <v>01-465110-0120-0100</v>
          </cell>
          <cell r="B1063" t="str">
            <v>120</v>
          </cell>
          <cell r="C1063" t="str">
            <v>fin</v>
          </cell>
          <cell r="D1063" t="str">
            <v>95 - corp</v>
          </cell>
          <cell r="F1063" t="str">
            <v xml:space="preserve">                        Contributions</v>
          </cell>
        </row>
        <row r="1064">
          <cell r="A1064" t="str">
            <v>01-466120-0120-0100</v>
          </cell>
          <cell r="B1064" t="str">
            <v>120</v>
          </cell>
          <cell r="C1064" t="str">
            <v>fin</v>
          </cell>
          <cell r="D1064" t="str">
            <v>95 - corp</v>
          </cell>
          <cell r="F1064" t="str">
            <v xml:space="preserve">                        Bank Charges</v>
          </cell>
        </row>
        <row r="1065">
          <cell r="A1065" t="str">
            <v>01-468120-0120-0100</v>
          </cell>
          <cell r="B1065" t="str">
            <v>120</v>
          </cell>
          <cell r="C1065" t="str">
            <v>fin</v>
          </cell>
          <cell r="F1065" t="str">
            <v xml:space="preserve">                              Sales &amp; Use Tax</v>
          </cell>
        </row>
        <row r="1066">
          <cell r="A1066" t="str">
            <v>01-468121-0120-0100</v>
          </cell>
          <cell r="B1066" t="str">
            <v>120</v>
          </cell>
          <cell r="C1066" t="str">
            <v>fin</v>
          </cell>
          <cell r="F1066" t="str">
            <v xml:space="preserve">                              Income Tax Accrual Expense</v>
          </cell>
        </row>
        <row r="1067">
          <cell r="A1067" t="str">
            <v>01-469121-0120-0100</v>
          </cell>
          <cell r="B1067" t="str">
            <v>120</v>
          </cell>
          <cell r="C1067" t="str">
            <v>fin</v>
          </cell>
          <cell r="F1067" t="str">
            <v xml:space="preserve">                        Amortization Rest Cov - 12/02</v>
          </cell>
        </row>
        <row r="1068">
          <cell r="B1068" t="str">
            <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rol"/>
      <sheetName val="__FDSCACHE__"/>
      <sheetName val="Inputs"/>
      <sheetName val="cases"/>
      <sheetName val="statements"/>
      <sheetName val="DCF Inputs"/>
      <sheetName val="DCF Matrix"/>
      <sheetName val="Val_sum"/>
      <sheetName val="Val_sum (2)"/>
      <sheetName val="Trad_m"/>
      <sheetName val="LBO_statements "/>
      <sheetName val="LBO_bal_rec"/>
      <sheetName val="LBO_summary"/>
    </sheetNames>
    <sheetDataSet>
      <sheetData sheetId="0" refreshError="1">
        <row r="8">
          <cell r="C8" t="str">
            <v>($MM except per share data)</v>
          </cell>
        </row>
        <row r="11">
          <cell r="B11">
            <v>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MODEL"/>
      <sheetName val="Inserts"/>
      <sheetName val="Ins Summ"/>
      <sheetName val="Covenant Analysis"/>
      <sheetName val="Loews"/>
      <sheetName val="Capitalization"/>
      <sheetName val="New Inserts"/>
      <sheetName val="Div Needs"/>
      <sheetName val="HoldCo"/>
      <sheetName val="IDS"/>
      <sheetName val="Current Cap Tables"/>
      <sheetName val="Converts"/>
      <sheetName val="Bank Book Inserts - Projected"/>
      <sheetName val="Rating Agency Inserts"/>
      <sheetName val="BS"/>
      <sheetName val="Bank Book Inserts - Historical"/>
      <sheetName val="Cap Tables"/>
      <sheetName val="Cap Tables (2)"/>
      <sheetName val="PF RCC Summary"/>
      <sheetName val="Credit Inserts"/>
      <sheetName val="Fee Schedule"/>
    </sheetNames>
    <sheetDataSet>
      <sheetData sheetId="0"/>
      <sheetData sheetId="1">
        <row r="22">
          <cell r="L22">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TRADING"/>
      <sheetName val="__FDSCACHE__"/>
      <sheetName val="OPERATING"/>
      <sheetName val="FACTSET"/>
      <sheetName val="TOP"/>
      <sheetName val="Dialog1"/>
      <sheetName val="Module1"/>
    </sheetNames>
    <sheetDataSet>
      <sheetData sheetId="0" refreshError="1">
        <row r="13">
          <cell r="A13" t="str">
            <v>AAII</v>
          </cell>
          <cell r="B13" t="str">
            <v xml:space="preserve">Applied Analytical Industries </v>
          </cell>
        </row>
        <row r="14">
          <cell r="A14" t="str">
            <v>BLPG</v>
          </cell>
          <cell r="B14" t="str">
            <v xml:space="preserve">Boron LePore &amp; Associates </v>
          </cell>
        </row>
        <row r="15">
          <cell r="A15" t="str">
            <v>BREL</v>
          </cell>
          <cell r="B15" t="str">
            <v xml:space="preserve">BioReliance Corporation </v>
          </cell>
        </row>
        <row r="16">
          <cell r="A16" t="str">
            <v>DATA</v>
          </cell>
          <cell r="B16" t="str">
            <v>Collaborative Clinical Research (a)</v>
          </cell>
        </row>
        <row r="17">
          <cell r="A17" t="str">
            <v>CCRO</v>
          </cell>
          <cell r="B17" t="str">
            <v xml:space="preserve">ClinTrials Research </v>
          </cell>
        </row>
        <row r="18">
          <cell r="A18" t="str">
            <v>CVD</v>
          </cell>
          <cell r="B18" t="str">
            <v>Covance</v>
          </cell>
        </row>
        <row r="19">
          <cell r="A19" t="str">
            <v>DJII</v>
          </cell>
          <cell r="B19" t="str">
            <v>DJIA</v>
          </cell>
        </row>
        <row r="20">
          <cell r="A20" t="str">
            <v>ICLRY</v>
          </cell>
          <cell r="B20" t="str">
            <v>ICON plc</v>
          </cell>
        </row>
        <row r="21">
          <cell r="A21" t="str">
            <v>KNDL</v>
          </cell>
          <cell r="B21" t="str">
            <v xml:space="preserve">Kendle International </v>
          </cell>
        </row>
        <row r="22">
          <cell r="A22" t="str">
            <v>PPDI</v>
          </cell>
          <cell r="B22" t="str">
            <v xml:space="preserve">Pharmaceutical Product Development </v>
          </cell>
        </row>
        <row r="23">
          <cell r="A23" t="str">
            <v>PRWW</v>
          </cell>
          <cell r="B23" t="str">
            <v>Premier Research Worldwide</v>
          </cell>
        </row>
        <row r="24">
          <cell r="A24" t="str">
            <v>PRXL</v>
          </cell>
          <cell r="B24" t="str">
            <v>Parexel International</v>
          </cell>
        </row>
        <row r="25">
          <cell r="A25" t="str">
            <v>PDII</v>
          </cell>
          <cell r="B25" t="str">
            <v>Professional Detailing</v>
          </cell>
        </row>
        <row r="26">
          <cell r="A26" t="str">
            <v>QTRN</v>
          </cell>
          <cell r="B26" t="str">
            <v xml:space="preserve">Quintiles Transnational </v>
          </cell>
        </row>
        <row r="27">
          <cell r="A27" t="str">
            <v>SNC</v>
          </cell>
          <cell r="B27" t="str">
            <v>Snyder Communications</v>
          </cell>
        </row>
        <row r="28">
          <cell r="A28" t="str">
            <v>VTIV</v>
          </cell>
          <cell r="B28" t="str">
            <v>Ventiv Health</v>
          </cell>
        </row>
        <row r="29">
          <cell r="A29" t="str">
            <v>SP50</v>
          </cell>
          <cell r="B29" t="str">
            <v>S &amp; P 500</v>
          </cell>
        </row>
        <row r="30">
          <cell r="A30" t="str">
            <v>SPII</v>
          </cell>
          <cell r="B30" t="str">
            <v>S &amp; P 400</v>
          </cell>
        </row>
      </sheetData>
      <sheetData sheetId="1"/>
      <sheetData sheetId="2"/>
      <sheetData sheetId="3"/>
      <sheetData sheetId="4"/>
      <sheetData sheetId="5"/>
      <sheetData sheetId="6"/>
      <sheetData sheetId="7"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R"/>
      <sheetName val="COS"/>
      <sheetName val="Int Synch"/>
      <sheetName val="RateBase"/>
      <sheetName val="Mat&amp;Sup"/>
      <sheetName val="Prepayments"/>
      <sheetName val="Rev Deficiency"/>
      <sheetName val="DefTax"/>
    </sheetNames>
    <sheetDataSet>
      <sheetData sheetId="0"/>
      <sheetData sheetId="1"/>
      <sheetData sheetId="2"/>
      <sheetData sheetId="3"/>
      <sheetData sheetId="4"/>
      <sheetData sheetId="5"/>
      <sheetData sheetId="6"/>
      <sheetData sheetId="7"/>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 Assump"/>
      <sheetName val="Contribution"/>
      <sheetName val="AccDil Sens"/>
      <sheetName val="Rolex IRR"/>
      <sheetName val="Sensitivity"/>
      <sheetName val="Rolex"/>
      <sheetName val="Timex"/>
      <sheetName val="Cases"/>
      <sheetName val="Deal Summary"/>
      <sheetName val="Earnings"/>
      <sheetName val="Bal Sheets"/>
      <sheetName val="Schedules"/>
      <sheetName val="LBO IRR"/>
      <sheetName val="PFMA Cap"/>
      <sheetName val="PFMA Credit"/>
      <sheetName val="PFMA Fin Sum"/>
      <sheetName val="sum_macro"/>
      <sheetName val="print_macro"/>
      <sheetName val="DCFLBO Code"/>
      <sheetName val="MainPrint Code"/>
      <sheetName val="AdditionalPrint Code"/>
    </sheetNames>
    <sheetDataSet>
      <sheetData sheetId="0" refreshError="1">
        <row r="18">
          <cell r="U18">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napshot - Margin"/>
      <sheetName val="Forecast @ Bud"/>
      <sheetName val="Frct by Month"/>
      <sheetName val="Lighting Service"/>
      <sheetName val="Rev-COGS"/>
      <sheetName val="Misc Revenue"/>
      <sheetName val="2017 Budget"/>
      <sheetName val="Rates"/>
      <sheetName val="Budgeted OL"/>
      <sheetName val="FRCT INPUT-FE"/>
      <sheetName val="Cust-Vol"/>
      <sheetName val="True Forecast"/>
      <sheetName val="True Frct by Month"/>
      <sheetName val="FE JH"/>
      <sheetName val="Forecast Changes"/>
      <sheetName val="FPL Interconnect Initial Foreca"/>
      <sheetName val="FPL Interconnect Proj 2017"/>
      <sheetName val="FPL Interconnect Actu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0">
          <cell r="BA10">
            <v>289725.71999999997</v>
          </cell>
        </row>
      </sheetData>
      <sheetData sheetId="14" refreshError="1"/>
      <sheetData sheetId="15" refreshError="1"/>
      <sheetData sheetId="16" refreshError="1"/>
      <sheetData sheetId="17" refreshError="1"/>
      <sheetData sheetId="18">
        <row r="7">
          <cell r="E7" t="str">
            <v>JANUARY</v>
          </cell>
          <cell r="F7" t="str">
            <v>FEBRUARY</v>
          </cell>
          <cell r="G7" t="str">
            <v>MARCH</v>
          </cell>
          <cell r="H7" t="str">
            <v>APRIL</v>
          </cell>
          <cell r="I7" t="str">
            <v>MAY</v>
          </cell>
          <cell r="J7" t="str">
            <v>JUNE</v>
          </cell>
          <cell r="K7" t="str">
            <v>JULY</v>
          </cell>
          <cell r="L7" t="str">
            <v>AUGUST</v>
          </cell>
          <cell r="M7" t="str">
            <v>SEPTEMBER</v>
          </cell>
          <cell r="N7" t="str">
            <v>OCTOBER</v>
          </cell>
          <cell r="O7" t="str">
            <v>NOVEMBER</v>
          </cell>
          <cell r="P7" t="str">
            <v>DECEMBER</v>
          </cell>
        </row>
        <row r="8">
          <cell r="E8">
            <v>0</v>
          </cell>
          <cell r="F8">
            <v>0</v>
          </cell>
          <cell r="G8">
            <v>0</v>
          </cell>
          <cell r="H8">
            <v>0</v>
          </cell>
          <cell r="I8">
            <v>0</v>
          </cell>
          <cell r="J8">
            <v>0</v>
          </cell>
          <cell r="K8">
            <v>0</v>
          </cell>
          <cell r="L8">
            <v>0</v>
          </cell>
          <cell r="M8">
            <v>0</v>
          </cell>
          <cell r="N8">
            <v>0</v>
          </cell>
          <cell r="O8">
            <v>0</v>
          </cell>
          <cell r="P8">
            <v>0</v>
          </cell>
        </row>
        <row r="9">
          <cell r="E9">
            <v>0</v>
          </cell>
          <cell r="F9">
            <v>0</v>
          </cell>
          <cell r="G9">
            <v>0</v>
          </cell>
          <cell r="H9">
            <v>0</v>
          </cell>
          <cell r="I9">
            <v>0</v>
          </cell>
          <cell r="J9">
            <v>0</v>
          </cell>
          <cell r="K9">
            <v>0</v>
          </cell>
          <cell r="L9">
            <v>0</v>
          </cell>
          <cell r="M9">
            <v>0</v>
          </cell>
          <cell r="N9">
            <v>0</v>
          </cell>
          <cell r="O9">
            <v>0</v>
          </cell>
          <cell r="P9">
            <v>0</v>
          </cell>
        </row>
        <row r="10">
          <cell r="E10">
            <v>0</v>
          </cell>
          <cell r="F10">
            <v>0</v>
          </cell>
          <cell r="G10">
            <v>0</v>
          </cell>
          <cell r="H10">
            <v>0</v>
          </cell>
          <cell r="I10">
            <v>0</v>
          </cell>
          <cell r="J10">
            <v>0</v>
          </cell>
          <cell r="K10">
            <v>0</v>
          </cell>
          <cell r="L10">
            <v>0</v>
          </cell>
          <cell r="M10">
            <v>0</v>
          </cell>
          <cell r="N10">
            <v>0</v>
          </cell>
          <cell r="O10">
            <v>0</v>
          </cell>
          <cell r="P10">
            <v>0</v>
          </cell>
        </row>
        <row r="11">
          <cell r="E11">
            <v>0</v>
          </cell>
          <cell r="F11">
            <v>0</v>
          </cell>
          <cell r="G11">
            <v>0</v>
          </cell>
          <cell r="H11">
            <v>0</v>
          </cell>
          <cell r="I11">
            <v>0</v>
          </cell>
          <cell r="J11">
            <v>0</v>
          </cell>
          <cell r="K11">
            <v>0</v>
          </cell>
          <cell r="L11">
            <v>0</v>
          </cell>
          <cell r="M11">
            <v>0</v>
          </cell>
          <cell r="N11">
            <v>0</v>
          </cell>
          <cell r="O11">
            <v>0</v>
          </cell>
          <cell r="P11">
            <v>0</v>
          </cell>
        </row>
        <row r="12">
          <cell r="E12">
            <v>0</v>
          </cell>
          <cell r="F12">
            <v>0</v>
          </cell>
          <cell r="G12">
            <v>0</v>
          </cell>
          <cell r="H12">
            <v>0</v>
          </cell>
          <cell r="I12">
            <v>0</v>
          </cell>
          <cell r="J12">
            <v>0</v>
          </cell>
          <cell r="K12">
            <v>0</v>
          </cell>
          <cell r="L12">
            <v>0</v>
          </cell>
          <cell r="M12">
            <v>0</v>
          </cell>
          <cell r="N12">
            <v>0</v>
          </cell>
          <cell r="O12">
            <v>0</v>
          </cell>
          <cell r="P12">
            <v>0</v>
          </cell>
        </row>
        <row r="13">
          <cell r="E13">
            <v>0</v>
          </cell>
          <cell r="F13">
            <v>0</v>
          </cell>
          <cell r="G13">
            <v>0</v>
          </cell>
          <cell r="H13">
            <v>0</v>
          </cell>
          <cell r="I13">
            <v>0</v>
          </cell>
          <cell r="J13">
            <v>0</v>
          </cell>
          <cell r="K13">
            <v>0</v>
          </cell>
          <cell r="L13">
            <v>0</v>
          </cell>
          <cell r="M13">
            <v>0</v>
          </cell>
          <cell r="N13">
            <v>0</v>
          </cell>
          <cell r="O13">
            <v>0</v>
          </cell>
          <cell r="P13">
            <v>0</v>
          </cell>
        </row>
        <row r="14">
          <cell r="E14">
            <v>0</v>
          </cell>
          <cell r="F14">
            <v>0</v>
          </cell>
          <cell r="G14">
            <v>0</v>
          </cell>
          <cell r="H14">
            <v>0</v>
          </cell>
          <cell r="I14">
            <v>0</v>
          </cell>
          <cell r="J14">
            <v>0</v>
          </cell>
          <cell r="K14">
            <v>0</v>
          </cell>
          <cell r="L14">
            <v>0</v>
          </cell>
          <cell r="M14">
            <v>0</v>
          </cell>
          <cell r="N14">
            <v>0</v>
          </cell>
          <cell r="O14">
            <v>0</v>
          </cell>
          <cell r="P14">
            <v>0</v>
          </cell>
        </row>
        <row r="15">
          <cell r="E15">
            <v>0</v>
          </cell>
          <cell r="F15">
            <v>0</v>
          </cell>
          <cell r="G15">
            <v>0</v>
          </cell>
          <cell r="H15">
            <v>0</v>
          </cell>
          <cell r="I15">
            <v>0</v>
          </cell>
          <cell r="J15">
            <v>0</v>
          </cell>
          <cell r="K15">
            <v>0</v>
          </cell>
          <cell r="L15">
            <v>0</v>
          </cell>
          <cell r="M15">
            <v>0</v>
          </cell>
          <cell r="N15">
            <v>0</v>
          </cell>
          <cell r="O15">
            <v>0</v>
          </cell>
          <cell r="P15">
            <v>0</v>
          </cell>
        </row>
        <row r="16">
          <cell r="E16">
            <v>0</v>
          </cell>
          <cell r="F16">
            <v>0</v>
          </cell>
          <cell r="G16">
            <v>0</v>
          </cell>
          <cell r="H16">
            <v>0</v>
          </cell>
          <cell r="I16">
            <v>0</v>
          </cell>
          <cell r="J16">
            <v>0</v>
          </cell>
          <cell r="K16">
            <v>0</v>
          </cell>
          <cell r="L16">
            <v>0</v>
          </cell>
          <cell r="M16">
            <v>0</v>
          </cell>
          <cell r="N16">
            <v>0</v>
          </cell>
          <cell r="O16">
            <v>0</v>
          </cell>
          <cell r="P16">
            <v>0</v>
          </cell>
        </row>
        <row r="17">
          <cell r="E17">
            <v>919269.98</v>
          </cell>
          <cell r="F17">
            <v>919269.98</v>
          </cell>
          <cell r="G17">
            <v>919269.98</v>
          </cell>
          <cell r="H17">
            <v>919269.98</v>
          </cell>
          <cell r="I17">
            <v>919269.98</v>
          </cell>
          <cell r="J17">
            <v>919269.98</v>
          </cell>
          <cell r="K17">
            <v>919269.98</v>
          </cell>
          <cell r="L17">
            <v>919269.98</v>
          </cell>
          <cell r="M17">
            <v>919269.98</v>
          </cell>
          <cell r="N17">
            <v>919269.98</v>
          </cell>
          <cell r="O17">
            <v>919269.98</v>
          </cell>
          <cell r="P17">
            <v>919269.98</v>
          </cell>
        </row>
        <row r="18">
          <cell r="E18">
            <v>0</v>
          </cell>
          <cell r="F18">
            <v>0</v>
          </cell>
          <cell r="G18">
            <v>0</v>
          </cell>
          <cell r="H18">
            <v>0</v>
          </cell>
          <cell r="I18">
            <v>0</v>
          </cell>
          <cell r="J18">
            <v>0</v>
          </cell>
          <cell r="K18">
            <v>0</v>
          </cell>
          <cell r="L18">
            <v>0</v>
          </cell>
          <cell r="M18">
            <v>0</v>
          </cell>
          <cell r="N18">
            <v>0</v>
          </cell>
          <cell r="O18">
            <v>0</v>
          </cell>
          <cell r="P18">
            <v>0</v>
          </cell>
        </row>
        <row r="19">
          <cell r="E19">
            <v>0</v>
          </cell>
          <cell r="F19">
            <v>0</v>
          </cell>
          <cell r="G19">
            <v>0</v>
          </cell>
          <cell r="H19">
            <v>0</v>
          </cell>
          <cell r="I19">
            <v>0</v>
          </cell>
          <cell r="J19">
            <v>0</v>
          </cell>
          <cell r="K19">
            <v>0</v>
          </cell>
          <cell r="L19">
            <v>0</v>
          </cell>
          <cell r="M19">
            <v>0</v>
          </cell>
          <cell r="N19">
            <v>0</v>
          </cell>
          <cell r="O19">
            <v>0</v>
          </cell>
          <cell r="P19">
            <v>0</v>
          </cell>
        </row>
        <row r="20">
          <cell r="E20">
            <v>0</v>
          </cell>
          <cell r="F20">
            <v>0</v>
          </cell>
          <cell r="G20">
            <v>0</v>
          </cell>
          <cell r="H20">
            <v>0</v>
          </cell>
          <cell r="I20">
            <v>0</v>
          </cell>
          <cell r="J20">
            <v>0</v>
          </cell>
          <cell r="K20">
            <v>0</v>
          </cell>
          <cell r="L20">
            <v>0</v>
          </cell>
          <cell r="M20">
            <v>0</v>
          </cell>
          <cell r="N20">
            <v>0</v>
          </cell>
          <cell r="O20">
            <v>0</v>
          </cell>
          <cell r="P20">
            <v>0</v>
          </cell>
        </row>
        <row r="21">
          <cell r="E21">
            <v>0</v>
          </cell>
          <cell r="F21">
            <v>0</v>
          </cell>
          <cell r="G21">
            <v>0</v>
          </cell>
          <cell r="H21">
            <v>0</v>
          </cell>
          <cell r="I21">
            <v>0</v>
          </cell>
          <cell r="J21">
            <v>0</v>
          </cell>
          <cell r="K21">
            <v>0</v>
          </cell>
          <cell r="L21">
            <v>0</v>
          </cell>
          <cell r="M21">
            <v>0</v>
          </cell>
          <cell r="N21">
            <v>0</v>
          </cell>
          <cell r="O21">
            <v>0</v>
          </cell>
          <cell r="P21">
            <v>0</v>
          </cell>
        </row>
        <row r="22">
          <cell r="E22">
            <v>0</v>
          </cell>
          <cell r="F22">
            <v>0</v>
          </cell>
          <cell r="G22">
            <v>0</v>
          </cell>
          <cell r="H22">
            <v>0</v>
          </cell>
          <cell r="I22">
            <v>0</v>
          </cell>
          <cell r="J22">
            <v>0</v>
          </cell>
          <cell r="K22">
            <v>0</v>
          </cell>
          <cell r="L22">
            <v>0</v>
          </cell>
          <cell r="M22">
            <v>0</v>
          </cell>
          <cell r="N22">
            <v>0</v>
          </cell>
          <cell r="O22">
            <v>0</v>
          </cell>
          <cell r="P22">
            <v>0</v>
          </cell>
        </row>
        <row r="23">
          <cell r="E23">
            <v>919269.98</v>
          </cell>
          <cell r="F23">
            <v>919269.98</v>
          </cell>
          <cell r="G23">
            <v>919269.98</v>
          </cell>
          <cell r="H23">
            <v>919269.98</v>
          </cell>
          <cell r="I23">
            <v>919269.98</v>
          </cell>
          <cell r="J23">
            <v>919269.98</v>
          </cell>
          <cell r="K23">
            <v>919269.98</v>
          </cell>
          <cell r="L23">
            <v>919269.98</v>
          </cell>
          <cell r="M23">
            <v>919269.98</v>
          </cell>
          <cell r="N23">
            <v>919269.98</v>
          </cell>
          <cell r="O23">
            <v>919269.98</v>
          </cell>
          <cell r="P23">
            <v>919269.98</v>
          </cell>
        </row>
        <row r="24">
          <cell r="E24">
            <v>0</v>
          </cell>
          <cell r="F24">
            <v>0</v>
          </cell>
          <cell r="G24">
            <v>0</v>
          </cell>
          <cell r="H24">
            <v>0</v>
          </cell>
          <cell r="I24">
            <v>0</v>
          </cell>
          <cell r="J24">
            <v>0</v>
          </cell>
          <cell r="K24">
            <v>0</v>
          </cell>
          <cell r="L24">
            <v>0</v>
          </cell>
          <cell r="M24">
            <v>0</v>
          </cell>
          <cell r="N24">
            <v>0</v>
          </cell>
          <cell r="O24">
            <v>0</v>
          </cell>
          <cell r="P24">
            <v>0</v>
          </cell>
        </row>
        <row r="25">
          <cell r="E25">
            <v>0</v>
          </cell>
          <cell r="F25">
            <v>0</v>
          </cell>
          <cell r="G25">
            <v>0</v>
          </cell>
          <cell r="H25">
            <v>0</v>
          </cell>
          <cell r="I25">
            <v>0</v>
          </cell>
          <cell r="J25">
            <v>0</v>
          </cell>
          <cell r="K25">
            <v>0</v>
          </cell>
          <cell r="L25">
            <v>0</v>
          </cell>
          <cell r="M25">
            <v>0</v>
          </cell>
          <cell r="N25">
            <v>0</v>
          </cell>
          <cell r="O25">
            <v>0</v>
          </cell>
          <cell r="P25">
            <v>0</v>
          </cell>
        </row>
        <row r="26">
          <cell r="E26">
            <v>919269.98</v>
          </cell>
          <cell r="F26">
            <v>919269.98</v>
          </cell>
          <cell r="G26">
            <v>919269.98</v>
          </cell>
          <cell r="H26">
            <v>919269.98</v>
          </cell>
          <cell r="I26">
            <v>919269.98</v>
          </cell>
          <cell r="J26">
            <v>919269.98</v>
          </cell>
          <cell r="K26">
            <v>919269.98</v>
          </cell>
          <cell r="L26">
            <v>919269.98</v>
          </cell>
          <cell r="M26">
            <v>919269.98</v>
          </cell>
          <cell r="N26">
            <v>919269.98</v>
          </cell>
          <cell r="O26">
            <v>919269.98</v>
          </cell>
          <cell r="P26">
            <v>919269.98</v>
          </cell>
        </row>
        <row r="27">
          <cell r="E27">
            <v>0</v>
          </cell>
          <cell r="F27">
            <v>0</v>
          </cell>
          <cell r="G27">
            <v>0</v>
          </cell>
          <cell r="H27">
            <v>0</v>
          </cell>
          <cell r="I27">
            <v>0</v>
          </cell>
          <cell r="J27">
            <v>0</v>
          </cell>
          <cell r="K27">
            <v>0</v>
          </cell>
          <cell r="L27">
            <v>0</v>
          </cell>
          <cell r="M27">
            <v>0</v>
          </cell>
          <cell r="N27">
            <v>0</v>
          </cell>
          <cell r="O27">
            <v>0</v>
          </cell>
          <cell r="P27">
            <v>0</v>
          </cell>
        </row>
        <row r="28">
          <cell r="E28">
            <v>919270</v>
          </cell>
          <cell r="F28">
            <v>919270</v>
          </cell>
          <cell r="G28">
            <v>919270</v>
          </cell>
          <cell r="H28">
            <v>919270</v>
          </cell>
          <cell r="I28">
            <v>919270</v>
          </cell>
          <cell r="J28">
            <v>919270</v>
          </cell>
          <cell r="K28">
            <v>919270</v>
          </cell>
          <cell r="L28">
            <v>919270</v>
          </cell>
          <cell r="M28">
            <v>919270</v>
          </cell>
          <cell r="N28">
            <v>919270</v>
          </cell>
          <cell r="O28">
            <v>919270</v>
          </cell>
          <cell r="P28">
            <v>919270</v>
          </cell>
        </row>
        <row r="29">
          <cell r="E29">
            <v>0</v>
          </cell>
          <cell r="F29">
            <v>0</v>
          </cell>
          <cell r="G29">
            <v>0</v>
          </cell>
          <cell r="H29">
            <v>0</v>
          </cell>
          <cell r="I29">
            <v>0</v>
          </cell>
          <cell r="J29">
            <v>0</v>
          </cell>
          <cell r="K29">
            <v>0</v>
          </cell>
          <cell r="L29">
            <v>0</v>
          </cell>
          <cell r="M29">
            <v>0</v>
          </cell>
          <cell r="N29">
            <v>0</v>
          </cell>
          <cell r="O29">
            <v>0</v>
          </cell>
          <cell r="P29">
            <v>0</v>
          </cell>
        </row>
        <row r="30">
          <cell r="E30">
            <v>0</v>
          </cell>
          <cell r="F30">
            <v>0</v>
          </cell>
          <cell r="G30">
            <v>0</v>
          </cell>
          <cell r="H30">
            <v>0</v>
          </cell>
          <cell r="I30">
            <v>0</v>
          </cell>
          <cell r="J30">
            <v>0</v>
          </cell>
          <cell r="K30">
            <v>0</v>
          </cell>
          <cell r="L30">
            <v>0</v>
          </cell>
          <cell r="M30">
            <v>0</v>
          </cell>
          <cell r="N30">
            <v>0</v>
          </cell>
          <cell r="O30">
            <v>0</v>
          </cell>
          <cell r="P30">
            <v>0</v>
          </cell>
        </row>
        <row r="31">
          <cell r="E31">
            <v>1.7999999999999999E-2</v>
          </cell>
          <cell r="F31">
            <v>1.7999999999999999E-2</v>
          </cell>
          <cell r="G31">
            <v>1.7999999999999999E-2</v>
          </cell>
          <cell r="H31">
            <v>1.7999999999999999E-2</v>
          </cell>
          <cell r="I31">
            <v>1.7999999999999999E-2</v>
          </cell>
          <cell r="J31">
            <v>1.7999999999999999E-2</v>
          </cell>
          <cell r="K31">
            <v>1.7999999999999999E-2</v>
          </cell>
          <cell r="L31">
            <v>1.7999999999999999E-2</v>
          </cell>
          <cell r="M31">
            <v>1.7999999999999999E-2</v>
          </cell>
          <cell r="N31">
            <v>1.7999999999999999E-2</v>
          </cell>
          <cell r="O31">
            <v>1.7999999999999999E-2</v>
          </cell>
          <cell r="P31">
            <v>1.7999999999999999E-2</v>
          </cell>
        </row>
        <row r="32">
          <cell r="E32">
            <v>2.5999999999999999E-2</v>
          </cell>
          <cell r="F32">
            <v>2.5999999999999999E-2</v>
          </cell>
          <cell r="G32">
            <v>2.5999999999999999E-2</v>
          </cell>
          <cell r="H32">
            <v>2.5999999999999999E-2</v>
          </cell>
          <cell r="I32">
            <v>2.5999999999999999E-2</v>
          </cell>
          <cell r="J32">
            <v>2.5999999999999999E-2</v>
          </cell>
          <cell r="K32">
            <v>2.5999999999999999E-2</v>
          </cell>
          <cell r="L32">
            <v>2.5999999999999999E-2</v>
          </cell>
          <cell r="M32">
            <v>2.5999999999999999E-2</v>
          </cell>
          <cell r="N32">
            <v>2.5999999999999999E-2</v>
          </cell>
          <cell r="O32">
            <v>2.5999999999999999E-2</v>
          </cell>
          <cell r="P32">
            <v>2.5999999999999999E-2</v>
          </cell>
        </row>
        <row r="33">
          <cell r="E33">
            <v>2.5000000000000001E-2</v>
          </cell>
          <cell r="F33">
            <v>2.5000000000000001E-2</v>
          </cell>
          <cell r="G33">
            <v>2.5000000000000001E-2</v>
          </cell>
          <cell r="H33">
            <v>2.5000000000000001E-2</v>
          </cell>
          <cell r="I33">
            <v>2.5000000000000001E-2</v>
          </cell>
          <cell r="J33">
            <v>2.5000000000000001E-2</v>
          </cell>
          <cell r="K33">
            <v>2.5000000000000001E-2</v>
          </cell>
          <cell r="L33">
            <v>2.5000000000000001E-2</v>
          </cell>
          <cell r="M33">
            <v>2.5000000000000001E-2</v>
          </cell>
          <cell r="N33">
            <v>2.5000000000000001E-2</v>
          </cell>
          <cell r="O33">
            <v>2.5000000000000001E-2</v>
          </cell>
          <cell r="P33">
            <v>2.5000000000000001E-2</v>
          </cell>
        </row>
        <row r="34">
          <cell r="E34">
            <v>0</v>
          </cell>
          <cell r="F34">
            <v>0</v>
          </cell>
          <cell r="G34">
            <v>0</v>
          </cell>
          <cell r="H34">
            <v>0</v>
          </cell>
          <cell r="I34">
            <v>0</v>
          </cell>
          <cell r="J34">
            <v>0</v>
          </cell>
          <cell r="K34">
            <v>0</v>
          </cell>
          <cell r="L34">
            <v>0</v>
          </cell>
          <cell r="M34">
            <v>0</v>
          </cell>
          <cell r="N34">
            <v>0</v>
          </cell>
          <cell r="O34">
            <v>0</v>
          </cell>
          <cell r="P34">
            <v>0</v>
          </cell>
        </row>
        <row r="35">
          <cell r="E35">
            <v>0</v>
          </cell>
          <cell r="F35">
            <v>0</v>
          </cell>
          <cell r="G35">
            <v>0</v>
          </cell>
          <cell r="H35">
            <v>0</v>
          </cell>
          <cell r="I35">
            <v>0</v>
          </cell>
          <cell r="J35">
            <v>0</v>
          </cell>
          <cell r="K35">
            <v>0</v>
          </cell>
          <cell r="L35">
            <v>0</v>
          </cell>
          <cell r="M35">
            <v>0</v>
          </cell>
          <cell r="N35">
            <v>0</v>
          </cell>
          <cell r="O35">
            <v>0</v>
          </cell>
          <cell r="P35">
            <v>0</v>
          </cell>
        </row>
        <row r="36">
          <cell r="E36">
            <v>0</v>
          </cell>
          <cell r="F36">
            <v>0</v>
          </cell>
          <cell r="G36">
            <v>0</v>
          </cell>
          <cell r="H36">
            <v>0</v>
          </cell>
          <cell r="I36">
            <v>0</v>
          </cell>
          <cell r="J36">
            <v>0</v>
          </cell>
          <cell r="K36">
            <v>0</v>
          </cell>
          <cell r="L36">
            <v>0</v>
          </cell>
          <cell r="M36">
            <v>0</v>
          </cell>
          <cell r="N36">
            <v>0</v>
          </cell>
          <cell r="O36">
            <v>0</v>
          </cell>
          <cell r="P36">
            <v>0</v>
          </cell>
        </row>
        <row r="37">
          <cell r="E37">
            <v>6.4699999999999994E-2</v>
          </cell>
          <cell r="F37">
            <v>6.4699999999999994E-2</v>
          </cell>
          <cell r="G37">
            <v>6.4699999999999994E-2</v>
          </cell>
          <cell r="H37">
            <v>6.4699999999999994E-2</v>
          </cell>
          <cell r="I37">
            <v>6.4699999999999994E-2</v>
          </cell>
          <cell r="J37">
            <v>6.4699999999999994E-2</v>
          </cell>
          <cell r="K37">
            <v>6.4699999999999994E-2</v>
          </cell>
          <cell r="L37">
            <v>6.4699999999999994E-2</v>
          </cell>
          <cell r="M37">
            <v>6.4699999999999994E-2</v>
          </cell>
          <cell r="N37">
            <v>6.4699999999999994E-2</v>
          </cell>
          <cell r="O37">
            <v>6.4699999999999994E-2</v>
          </cell>
          <cell r="P37">
            <v>6.4699999999999994E-2</v>
          </cell>
        </row>
        <row r="38">
          <cell r="E38">
            <v>1.2500000000000001E-2</v>
          </cell>
          <cell r="F38">
            <v>1.2500000000000001E-2</v>
          </cell>
          <cell r="G38">
            <v>1.2500000000000001E-2</v>
          </cell>
          <cell r="H38">
            <v>1.2500000000000001E-2</v>
          </cell>
          <cell r="I38">
            <v>1.2500000000000001E-2</v>
          </cell>
          <cell r="J38">
            <v>1.2500000000000001E-2</v>
          </cell>
          <cell r="K38">
            <v>1.2500000000000001E-2</v>
          </cell>
          <cell r="L38">
            <v>1.2500000000000001E-2</v>
          </cell>
          <cell r="M38">
            <v>1.2500000000000001E-2</v>
          </cell>
          <cell r="N38">
            <v>1.2500000000000001E-2</v>
          </cell>
          <cell r="O38">
            <v>1.2500000000000001E-2</v>
          </cell>
          <cell r="P38">
            <v>1.2500000000000001E-2</v>
          </cell>
        </row>
        <row r="39">
          <cell r="E39">
            <v>0</v>
          </cell>
          <cell r="F39">
            <v>0</v>
          </cell>
          <cell r="G39">
            <v>0</v>
          </cell>
          <cell r="H39">
            <v>0</v>
          </cell>
          <cell r="I39">
            <v>0</v>
          </cell>
          <cell r="J39">
            <v>0</v>
          </cell>
          <cell r="K39">
            <v>0</v>
          </cell>
          <cell r="L39">
            <v>0</v>
          </cell>
          <cell r="M39">
            <v>0</v>
          </cell>
          <cell r="N39">
            <v>0</v>
          </cell>
          <cell r="O39">
            <v>0</v>
          </cell>
          <cell r="P39">
            <v>0</v>
          </cell>
        </row>
        <row r="40">
          <cell r="E40">
            <v>4956</v>
          </cell>
          <cell r="F40">
            <v>4956</v>
          </cell>
          <cell r="G40">
            <v>4956</v>
          </cell>
          <cell r="H40">
            <v>4956</v>
          </cell>
          <cell r="I40">
            <v>4956</v>
          </cell>
          <cell r="J40">
            <v>4956</v>
          </cell>
          <cell r="K40">
            <v>4956</v>
          </cell>
          <cell r="L40">
            <v>4956</v>
          </cell>
          <cell r="M40">
            <v>4956</v>
          </cell>
          <cell r="N40">
            <v>4956</v>
          </cell>
          <cell r="O40">
            <v>4956</v>
          </cell>
          <cell r="P40">
            <v>4956</v>
          </cell>
        </row>
        <row r="41">
          <cell r="E41">
            <v>958</v>
          </cell>
          <cell r="F41">
            <v>958</v>
          </cell>
          <cell r="G41">
            <v>958</v>
          </cell>
          <cell r="H41">
            <v>958</v>
          </cell>
          <cell r="I41">
            <v>958</v>
          </cell>
          <cell r="J41">
            <v>958</v>
          </cell>
          <cell r="K41">
            <v>958</v>
          </cell>
          <cell r="L41">
            <v>958</v>
          </cell>
          <cell r="M41">
            <v>958</v>
          </cell>
          <cell r="N41">
            <v>958</v>
          </cell>
          <cell r="O41">
            <v>958</v>
          </cell>
          <cell r="P41">
            <v>958</v>
          </cell>
        </row>
        <row r="42">
          <cell r="E42">
            <v>5914</v>
          </cell>
          <cell r="F42">
            <v>5914</v>
          </cell>
          <cell r="G42">
            <v>5914</v>
          </cell>
          <cell r="H42">
            <v>5914</v>
          </cell>
          <cell r="I42">
            <v>5914</v>
          </cell>
          <cell r="J42">
            <v>5914</v>
          </cell>
          <cell r="K42">
            <v>5914</v>
          </cell>
          <cell r="L42">
            <v>5914</v>
          </cell>
          <cell r="M42">
            <v>5914</v>
          </cell>
          <cell r="N42">
            <v>5914</v>
          </cell>
          <cell r="O42">
            <v>5914</v>
          </cell>
          <cell r="P42">
            <v>5914</v>
          </cell>
        </row>
        <row r="43">
          <cell r="E43">
            <v>0</v>
          </cell>
          <cell r="F43">
            <v>0</v>
          </cell>
          <cell r="G43">
            <v>0</v>
          </cell>
          <cell r="H43">
            <v>0</v>
          </cell>
          <cell r="I43">
            <v>0</v>
          </cell>
          <cell r="J43">
            <v>0</v>
          </cell>
          <cell r="K43">
            <v>0</v>
          </cell>
          <cell r="L43">
            <v>0</v>
          </cell>
          <cell r="M43">
            <v>0</v>
          </cell>
          <cell r="N43">
            <v>0</v>
          </cell>
          <cell r="O43">
            <v>0</v>
          </cell>
          <cell r="P43">
            <v>0</v>
          </cell>
        </row>
        <row r="44">
          <cell r="E44">
            <v>0</v>
          </cell>
          <cell r="F44">
            <v>0</v>
          </cell>
          <cell r="G44">
            <v>0</v>
          </cell>
          <cell r="H44">
            <v>0</v>
          </cell>
          <cell r="I44">
            <v>0</v>
          </cell>
          <cell r="J44">
            <v>0</v>
          </cell>
          <cell r="K44">
            <v>0</v>
          </cell>
          <cell r="L44">
            <v>0</v>
          </cell>
          <cell r="M44">
            <v>0</v>
          </cell>
          <cell r="N44">
            <v>0</v>
          </cell>
          <cell r="O44">
            <v>0</v>
          </cell>
          <cell r="P44">
            <v>0</v>
          </cell>
        </row>
        <row r="45">
          <cell r="E45">
            <v>0</v>
          </cell>
          <cell r="F45">
            <v>0</v>
          </cell>
          <cell r="G45">
            <v>0</v>
          </cell>
          <cell r="H45">
            <v>0</v>
          </cell>
          <cell r="I45">
            <v>0</v>
          </cell>
          <cell r="J45">
            <v>0</v>
          </cell>
          <cell r="K45">
            <v>0</v>
          </cell>
          <cell r="L45">
            <v>0</v>
          </cell>
          <cell r="M45">
            <v>0</v>
          </cell>
          <cell r="N45">
            <v>0</v>
          </cell>
          <cell r="O45">
            <v>0</v>
          </cell>
          <cell r="P45">
            <v>0</v>
          </cell>
        </row>
        <row r="46">
          <cell r="E46">
            <v>0</v>
          </cell>
          <cell r="F46">
            <v>0</v>
          </cell>
          <cell r="G46">
            <v>0</v>
          </cell>
          <cell r="H46">
            <v>0</v>
          </cell>
          <cell r="I46">
            <v>0</v>
          </cell>
          <cell r="J46">
            <v>0</v>
          </cell>
          <cell r="K46">
            <v>0</v>
          </cell>
          <cell r="L46">
            <v>0</v>
          </cell>
          <cell r="M46">
            <v>0</v>
          </cell>
          <cell r="N46">
            <v>0</v>
          </cell>
          <cell r="O46">
            <v>0</v>
          </cell>
          <cell r="P46">
            <v>0</v>
          </cell>
        </row>
        <row r="47">
          <cell r="E47">
            <v>0</v>
          </cell>
          <cell r="F47">
            <v>0</v>
          </cell>
          <cell r="G47">
            <v>0</v>
          </cell>
          <cell r="H47">
            <v>0</v>
          </cell>
          <cell r="I47">
            <v>0</v>
          </cell>
          <cell r="J47">
            <v>0</v>
          </cell>
          <cell r="K47">
            <v>0</v>
          </cell>
          <cell r="L47">
            <v>0</v>
          </cell>
          <cell r="M47">
            <v>0</v>
          </cell>
          <cell r="N47">
            <v>0</v>
          </cell>
          <cell r="O47">
            <v>0</v>
          </cell>
          <cell r="P47">
            <v>0</v>
          </cell>
        </row>
        <row r="48">
          <cell r="E48">
            <v>0</v>
          </cell>
          <cell r="F48">
            <v>0</v>
          </cell>
          <cell r="G48">
            <v>0</v>
          </cell>
          <cell r="H48">
            <v>0</v>
          </cell>
          <cell r="I48">
            <v>0</v>
          </cell>
          <cell r="J48">
            <v>0</v>
          </cell>
          <cell r="K48">
            <v>0</v>
          </cell>
          <cell r="L48">
            <v>0</v>
          </cell>
          <cell r="M48">
            <v>0</v>
          </cell>
          <cell r="N48">
            <v>0</v>
          </cell>
          <cell r="O48">
            <v>0</v>
          </cell>
          <cell r="P48">
            <v>0</v>
          </cell>
        </row>
        <row r="49">
          <cell r="E49">
            <v>5914</v>
          </cell>
          <cell r="F49">
            <v>5914</v>
          </cell>
          <cell r="G49">
            <v>5914</v>
          </cell>
          <cell r="H49">
            <v>5914</v>
          </cell>
          <cell r="I49">
            <v>5914</v>
          </cell>
          <cell r="J49">
            <v>5914</v>
          </cell>
          <cell r="K49">
            <v>5914</v>
          </cell>
          <cell r="L49">
            <v>5914</v>
          </cell>
          <cell r="M49">
            <v>5914</v>
          </cell>
          <cell r="N49">
            <v>5914</v>
          </cell>
          <cell r="O49">
            <v>5914</v>
          </cell>
          <cell r="P49">
            <v>5914</v>
          </cell>
        </row>
        <row r="50">
          <cell r="E50">
            <v>4.2580800000000005</v>
          </cell>
          <cell r="F50">
            <v>4.2580800000000005</v>
          </cell>
          <cell r="G50">
            <v>4.2580800000000005</v>
          </cell>
          <cell r="H50">
            <v>4.2580800000000005</v>
          </cell>
          <cell r="I50">
            <v>4.2580800000000005</v>
          </cell>
          <cell r="J50">
            <v>4.2580800000000005</v>
          </cell>
          <cell r="K50">
            <v>4.2580800000000005</v>
          </cell>
          <cell r="L50">
            <v>4.2580800000000005</v>
          </cell>
          <cell r="M50">
            <v>4.2580800000000005</v>
          </cell>
          <cell r="N50">
            <v>4.2580800000000005</v>
          </cell>
          <cell r="O50">
            <v>4.2580800000000005</v>
          </cell>
          <cell r="P50">
            <v>4.2580800000000005</v>
          </cell>
        </row>
        <row r="51">
          <cell r="E51">
            <v>5918.2580799999996</v>
          </cell>
          <cell r="F51">
            <v>5918.2580799999996</v>
          </cell>
          <cell r="G51">
            <v>5918.2580799999996</v>
          </cell>
          <cell r="H51">
            <v>5918.2580799999996</v>
          </cell>
          <cell r="I51">
            <v>5918.2580799999996</v>
          </cell>
          <cell r="J51">
            <v>5918.2580799999996</v>
          </cell>
          <cell r="K51">
            <v>5918.2580799999996</v>
          </cell>
          <cell r="L51">
            <v>5918.2580799999996</v>
          </cell>
          <cell r="M51">
            <v>5918.2580799999996</v>
          </cell>
          <cell r="N51">
            <v>5918.2580799999996</v>
          </cell>
          <cell r="O51">
            <v>5918.2580799999996</v>
          </cell>
          <cell r="P51">
            <v>5918.2580799999996</v>
          </cell>
        </row>
        <row r="52">
          <cell r="E52">
            <v>0</v>
          </cell>
          <cell r="F52">
            <v>0</v>
          </cell>
          <cell r="G52">
            <v>0</v>
          </cell>
          <cell r="H52">
            <v>0</v>
          </cell>
          <cell r="I52">
            <v>0</v>
          </cell>
          <cell r="J52">
            <v>0</v>
          </cell>
          <cell r="K52">
            <v>0</v>
          </cell>
          <cell r="L52">
            <v>0</v>
          </cell>
          <cell r="M52">
            <v>0</v>
          </cell>
          <cell r="N52">
            <v>0</v>
          </cell>
          <cell r="O52">
            <v>0</v>
          </cell>
          <cell r="P52">
            <v>0</v>
          </cell>
        </row>
        <row r="53">
          <cell r="E53">
            <v>5918.2580799999996</v>
          </cell>
          <cell r="F53">
            <v>11836.516159999999</v>
          </cell>
          <cell r="G53">
            <v>17754.774239999999</v>
          </cell>
          <cell r="H53">
            <v>23673.032319999998</v>
          </cell>
          <cell r="I53">
            <v>29591.290399999998</v>
          </cell>
          <cell r="J53">
            <v>35509.548479999998</v>
          </cell>
          <cell r="K53">
            <v>41427.806559999997</v>
          </cell>
          <cell r="L53">
            <v>47346.064639999997</v>
          </cell>
          <cell r="M53">
            <v>53264.322719999996</v>
          </cell>
          <cell r="N53">
            <v>59182.580799999996</v>
          </cell>
          <cell r="O53">
            <v>65100.838879999996</v>
          </cell>
          <cell r="P53">
            <v>71019.096959999995</v>
          </cell>
        </row>
      </sheetData>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HIST20"/>
    </sheetNames>
    <definedNames>
      <definedName name="Print_Valmax"/>
    </defined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 case"/>
      <sheetName val="Def tax"/>
      <sheetName val="five year"/>
      <sheetName val="2002"/>
      <sheetName val="Board Format_DONT USE"/>
    </sheetNames>
    <sheetDataSet>
      <sheetData sheetId="0"/>
      <sheetData sheetId="1"/>
      <sheetData sheetId="2"/>
      <sheetData sheetId="3">
        <row r="1">
          <cell r="B1" t="str">
            <v>Eastern Shore Natural Gas Company</v>
          </cell>
        </row>
        <row r="2">
          <cell r="B2" t="str">
            <v>Capital Budget Summary - 2002</v>
          </cell>
        </row>
        <row r="3">
          <cell r="O3" t="str">
            <v xml:space="preserve"> </v>
          </cell>
        </row>
        <row r="4">
          <cell r="I4" t="str">
            <v xml:space="preserve"> </v>
          </cell>
          <cell r="M4" t="str">
            <v xml:space="preserve"> </v>
          </cell>
          <cell r="O4" t="str">
            <v xml:space="preserve"> </v>
          </cell>
        </row>
        <row r="5">
          <cell r="I5">
            <v>0</v>
          </cell>
        </row>
        <row r="6">
          <cell r="B6" t="str">
            <v>Budget</v>
          </cell>
          <cell r="C6" t="str">
            <v>Plant</v>
          </cell>
          <cell r="G6" t="str">
            <v>Contractor</v>
          </cell>
          <cell r="H6" t="str">
            <v>Other</v>
          </cell>
          <cell r="I6" t="str">
            <v>Overhead</v>
          </cell>
          <cell r="J6">
            <v>1.0749999999999999E-2</v>
          </cell>
          <cell r="K6" t="str">
            <v>Dept Charges</v>
          </cell>
          <cell r="M6" t="str">
            <v>Overhead</v>
          </cell>
        </row>
        <row r="7">
          <cell r="B7" t="str">
            <v>Group</v>
          </cell>
          <cell r="C7" t="str">
            <v>Account</v>
          </cell>
          <cell r="D7" t="str">
            <v>Description</v>
          </cell>
          <cell r="F7" t="str">
            <v>Material</v>
          </cell>
          <cell r="G7" t="str">
            <v>Charges</v>
          </cell>
          <cell r="I7" t="str">
            <v>Other</v>
          </cell>
          <cell r="J7" t="str">
            <v>Overheads</v>
          </cell>
          <cell r="K7" t="str">
            <v>With O/H</v>
          </cell>
          <cell r="M7" t="str">
            <v>Labor</v>
          </cell>
          <cell r="O7" t="str">
            <v>Total</v>
          </cell>
        </row>
        <row r="10">
          <cell r="B10">
            <v>1</v>
          </cell>
          <cell r="C10">
            <v>365</v>
          </cell>
          <cell r="D10" t="str">
            <v>Land - Right of ways</v>
          </cell>
        </row>
        <row r="11">
          <cell r="D11" t="str">
            <v>2002 System Expansion</v>
          </cell>
          <cell r="H11">
            <v>150000</v>
          </cell>
          <cell r="O11">
            <v>150000</v>
          </cell>
        </row>
        <row r="12">
          <cell r="F12">
            <v>0</v>
          </cell>
          <cell r="G12">
            <v>0</v>
          </cell>
          <cell r="H12">
            <v>150000</v>
          </cell>
          <cell r="I12">
            <v>0</v>
          </cell>
          <cell r="J12">
            <v>1.0749999999999999E-2</v>
          </cell>
          <cell r="K12">
            <v>0</v>
          </cell>
          <cell r="L12">
            <v>0</v>
          </cell>
          <cell r="M12">
            <v>0</v>
          </cell>
          <cell r="O12">
            <v>150000</v>
          </cell>
        </row>
        <row r="13">
          <cell r="B13" t="str">
            <v>03</v>
          </cell>
          <cell r="C13" t="str">
            <v>366</v>
          </cell>
          <cell r="D13" t="str">
            <v>Structures</v>
          </cell>
        </row>
        <row r="14">
          <cell r="D14" t="str">
            <v>Office upgrades</v>
          </cell>
          <cell r="H14">
            <v>25000</v>
          </cell>
          <cell r="O14">
            <v>25000</v>
          </cell>
        </row>
        <row r="15">
          <cell r="F15">
            <v>0</v>
          </cell>
          <cell r="G15">
            <v>0</v>
          </cell>
          <cell r="H15">
            <v>325000</v>
          </cell>
          <cell r="I15">
            <v>0</v>
          </cell>
          <cell r="J15">
            <v>1.0749999999999999E-2</v>
          </cell>
          <cell r="K15">
            <v>0</v>
          </cell>
          <cell r="L15">
            <v>0</v>
          </cell>
          <cell r="M15">
            <v>0</v>
          </cell>
          <cell r="O15">
            <v>25000</v>
          </cell>
        </row>
        <row r="17">
          <cell r="B17" t="str">
            <v>05</v>
          </cell>
          <cell r="C17">
            <v>367</v>
          </cell>
          <cell r="D17" t="str">
            <v>Mains New Customers</v>
          </cell>
        </row>
        <row r="18">
          <cell r="D18" t="str">
            <v>1.5 Miles of 16" Parkesburg looping-2002 Sys Expansion</v>
          </cell>
          <cell r="F18">
            <v>190000</v>
          </cell>
          <cell r="G18">
            <v>877222</v>
          </cell>
          <cell r="H18">
            <v>333578</v>
          </cell>
          <cell r="J18">
            <v>15865</v>
          </cell>
          <cell r="K18">
            <v>121111.542</v>
          </cell>
          <cell r="O18">
            <v>1537776.5419999999</v>
          </cell>
        </row>
        <row r="19">
          <cell r="D19" t="str">
            <v>Blanket Mains and New Customers</v>
          </cell>
          <cell r="G19">
            <v>35000</v>
          </cell>
          <cell r="H19">
            <v>10000</v>
          </cell>
          <cell r="J19">
            <v>483.74999999999994</v>
          </cell>
          <cell r="K19">
            <v>3649.3119999999999</v>
          </cell>
          <cell r="O19">
            <v>49133.061999999998</v>
          </cell>
        </row>
        <row r="20">
          <cell r="D20" t="str">
            <v>1.0 Miles of 16" Parkesburg looping-2002 Sys Expansion</v>
          </cell>
          <cell r="F20">
            <v>130000</v>
          </cell>
          <cell r="G20">
            <v>757000</v>
          </cell>
          <cell r="H20">
            <v>220200</v>
          </cell>
          <cell r="J20">
            <v>12709</v>
          </cell>
          <cell r="K20">
            <v>96934.849999999991</v>
          </cell>
          <cell r="O20">
            <v>1216843.8500000001</v>
          </cell>
        </row>
        <row r="21">
          <cell r="D21" t="str">
            <v>Carryover - Expansion 2000</v>
          </cell>
          <cell r="G21">
            <v>300000</v>
          </cell>
          <cell r="O21">
            <v>300000</v>
          </cell>
        </row>
        <row r="22">
          <cell r="D22" t="str">
            <v>Carryover - Expansion 1999</v>
          </cell>
          <cell r="G22">
            <v>200000</v>
          </cell>
          <cell r="O22">
            <v>200000</v>
          </cell>
        </row>
        <row r="23">
          <cell r="F23">
            <v>320000</v>
          </cell>
          <cell r="G23">
            <v>2169222</v>
          </cell>
          <cell r="H23">
            <v>563778</v>
          </cell>
          <cell r="I23">
            <v>0</v>
          </cell>
          <cell r="J23">
            <v>29057.75</v>
          </cell>
          <cell r="K23">
            <v>221695.704</v>
          </cell>
          <cell r="L23">
            <v>0</v>
          </cell>
          <cell r="M23">
            <v>0</v>
          </cell>
          <cell r="O23">
            <v>3303753.4539999999</v>
          </cell>
        </row>
        <row r="25">
          <cell r="B25" t="str">
            <v>07</v>
          </cell>
          <cell r="C25">
            <v>367</v>
          </cell>
          <cell r="D25" t="str">
            <v>Mains Reinforcement</v>
          </cell>
        </row>
        <row r="26">
          <cell r="D26" t="str">
            <v>North Street split casing</v>
          </cell>
          <cell r="G26">
            <v>25000</v>
          </cell>
          <cell r="H26">
            <v>3000</v>
          </cell>
          <cell r="J26">
            <v>301</v>
          </cell>
          <cell r="K26">
            <v>2280.8200000000002</v>
          </cell>
          <cell r="O26">
            <v>30581.82</v>
          </cell>
        </row>
        <row r="27">
          <cell r="O27">
            <v>0</v>
          </cell>
        </row>
        <row r="28">
          <cell r="O28">
            <v>0</v>
          </cell>
        </row>
        <row r="29">
          <cell r="O29">
            <v>0</v>
          </cell>
        </row>
        <row r="30">
          <cell r="D30" t="str">
            <v>Blanket Reinforcement</v>
          </cell>
          <cell r="H30">
            <v>50000</v>
          </cell>
          <cell r="K30">
            <v>4105.4759999999997</v>
          </cell>
          <cell r="O30">
            <v>54105.476000000002</v>
          </cell>
        </row>
        <row r="31">
          <cell r="D31" t="str">
            <v>Carryover - Porter relocation</v>
          </cell>
          <cell r="G31">
            <v>50000</v>
          </cell>
          <cell r="O31">
            <v>50000</v>
          </cell>
        </row>
        <row r="32">
          <cell r="F32">
            <v>0</v>
          </cell>
          <cell r="G32">
            <v>75000</v>
          </cell>
          <cell r="H32">
            <v>53000</v>
          </cell>
          <cell r="I32">
            <v>0</v>
          </cell>
          <cell r="J32">
            <v>301</v>
          </cell>
          <cell r="K32">
            <v>6386.2960000000003</v>
          </cell>
          <cell r="L32">
            <v>0</v>
          </cell>
          <cell r="M32">
            <v>0</v>
          </cell>
          <cell r="O32">
            <v>134687.296</v>
          </cell>
        </row>
        <row r="34">
          <cell r="B34">
            <v>32</v>
          </cell>
          <cell r="C34" t="str">
            <v>368</v>
          </cell>
          <cell r="D34" t="str">
            <v>Compressor Station Equipment</v>
          </cell>
        </row>
        <row r="35">
          <cell r="D35" t="str">
            <v>Maintenance platform - bridgeville</v>
          </cell>
          <cell r="G35">
            <v>10000</v>
          </cell>
          <cell r="H35">
            <v>3000</v>
          </cell>
          <cell r="J35">
            <v>139.75</v>
          </cell>
          <cell r="O35">
            <v>13139.75</v>
          </cell>
        </row>
        <row r="36">
          <cell r="D36" t="str">
            <v>BLANKET</v>
          </cell>
          <cell r="F36">
            <v>3500</v>
          </cell>
          <cell r="G36">
            <v>35000</v>
          </cell>
          <cell r="H36">
            <v>4000</v>
          </cell>
          <cell r="J36">
            <v>456.87499999999994</v>
          </cell>
          <cell r="O36">
            <v>42956.875</v>
          </cell>
        </row>
        <row r="37">
          <cell r="O37">
            <v>0</v>
          </cell>
        </row>
        <row r="38">
          <cell r="O38">
            <v>0</v>
          </cell>
        </row>
        <row r="39">
          <cell r="O39">
            <v>0</v>
          </cell>
        </row>
        <row r="40">
          <cell r="O40">
            <v>0</v>
          </cell>
        </row>
        <row r="41">
          <cell r="O41">
            <v>0</v>
          </cell>
        </row>
        <row r="42">
          <cell r="O42">
            <v>0</v>
          </cell>
        </row>
        <row r="43">
          <cell r="O43">
            <v>0</v>
          </cell>
        </row>
        <row r="44">
          <cell r="O44">
            <v>0</v>
          </cell>
        </row>
        <row r="45">
          <cell r="O45">
            <v>0</v>
          </cell>
        </row>
        <row r="46">
          <cell r="D46" t="str">
            <v>Delaware City EMS</v>
          </cell>
          <cell r="G46">
            <v>150000</v>
          </cell>
          <cell r="O46">
            <v>150000</v>
          </cell>
        </row>
        <row r="47">
          <cell r="F47">
            <v>3500</v>
          </cell>
          <cell r="G47">
            <v>195000</v>
          </cell>
          <cell r="H47">
            <v>7000</v>
          </cell>
          <cell r="I47">
            <v>0</v>
          </cell>
          <cell r="J47">
            <v>596.625</v>
          </cell>
          <cell r="K47">
            <v>0</v>
          </cell>
          <cell r="L47">
            <v>0</v>
          </cell>
          <cell r="M47">
            <v>0</v>
          </cell>
          <cell r="O47">
            <v>206096.625</v>
          </cell>
        </row>
        <row r="49">
          <cell r="B49" t="str">
            <v>08</v>
          </cell>
          <cell r="C49" t="str">
            <v>369</v>
          </cell>
          <cell r="D49" t="str">
            <v>M&amp;R Stations - General</v>
          </cell>
        </row>
        <row r="50">
          <cell r="D50" t="str">
            <v>Install MTL Safety Barriers</v>
          </cell>
          <cell r="G50">
            <v>12000</v>
          </cell>
          <cell r="J50">
            <v>129</v>
          </cell>
          <cell r="O50">
            <v>12129</v>
          </cell>
        </row>
        <row r="51">
          <cell r="D51" t="str">
            <v>Cheswold Upgrade</v>
          </cell>
          <cell r="F51">
            <v>2500</v>
          </cell>
          <cell r="G51">
            <v>4000</v>
          </cell>
          <cell r="J51">
            <v>69.875</v>
          </cell>
          <cell r="O51">
            <v>6569.875</v>
          </cell>
        </row>
        <row r="52">
          <cell r="D52" t="str">
            <v>BLANKET</v>
          </cell>
          <cell r="F52">
            <v>12500</v>
          </cell>
          <cell r="G52">
            <v>22500</v>
          </cell>
          <cell r="J52">
            <v>376.24999999999994</v>
          </cell>
          <cell r="O52">
            <v>35376.25</v>
          </cell>
        </row>
        <row r="53">
          <cell r="D53" t="str">
            <v>Carryover - Hockessan M&amp;R</v>
          </cell>
          <cell r="G53">
            <v>50000</v>
          </cell>
          <cell r="O53">
            <v>50000</v>
          </cell>
        </row>
        <row r="54">
          <cell r="F54">
            <v>15000</v>
          </cell>
          <cell r="G54">
            <v>88500</v>
          </cell>
          <cell r="H54">
            <v>0</v>
          </cell>
          <cell r="I54">
            <v>0</v>
          </cell>
          <cell r="J54">
            <v>575.125</v>
          </cell>
          <cell r="K54">
            <v>0</v>
          </cell>
          <cell r="L54">
            <v>0</v>
          </cell>
          <cell r="M54">
            <v>0</v>
          </cell>
          <cell r="O54">
            <v>104075.125</v>
          </cell>
        </row>
        <row r="55">
          <cell r="O55" t="str">
            <v/>
          </cell>
        </row>
        <row r="56">
          <cell r="B56" t="str">
            <v>22</v>
          </cell>
          <cell r="C56" t="str">
            <v>369</v>
          </cell>
          <cell r="D56" t="str">
            <v>M&amp;R Stations - Industrial</v>
          </cell>
        </row>
        <row r="57">
          <cell r="D57" t="str">
            <v>Playtex</v>
          </cell>
          <cell r="F57">
            <v>3500</v>
          </cell>
          <cell r="G57">
            <v>8000</v>
          </cell>
          <cell r="H57">
            <v>500</v>
          </cell>
          <cell r="J57">
            <v>129</v>
          </cell>
          <cell r="O57">
            <v>12129</v>
          </cell>
        </row>
        <row r="58">
          <cell r="D58" t="str">
            <v>Mckee Power Plant</v>
          </cell>
          <cell r="E58" t="str">
            <v xml:space="preserve"> </v>
          </cell>
          <cell r="F58">
            <v>3500</v>
          </cell>
          <cell r="G58">
            <v>8000</v>
          </cell>
          <cell r="H58">
            <v>500</v>
          </cell>
          <cell r="J58">
            <v>129</v>
          </cell>
          <cell r="O58">
            <v>12129</v>
          </cell>
        </row>
        <row r="59">
          <cell r="D59" t="str">
            <v>BLANKET</v>
          </cell>
          <cell r="E59" t="str">
            <v xml:space="preserve"> </v>
          </cell>
          <cell r="F59">
            <v>12500</v>
          </cell>
          <cell r="G59">
            <v>22500</v>
          </cell>
          <cell r="J59">
            <v>412.24999999999994</v>
          </cell>
          <cell r="O59">
            <v>35412.25</v>
          </cell>
        </row>
        <row r="60">
          <cell r="F60">
            <v>19500</v>
          </cell>
          <cell r="G60">
            <v>38500</v>
          </cell>
          <cell r="H60">
            <v>1000</v>
          </cell>
          <cell r="I60">
            <v>0</v>
          </cell>
          <cell r="J60">
            <v>670.25</v>
          </cell>
          <cell r="K60">
            <v>0</v>
          </cell>
          <cell r="L60">
            <v>0</v>
          </cell>
          <cell r="M60">
            <v>0</v>
          </cell>
          <cell r="O60">
            <v>59670.25</v>
          </cell>
        </row>
        <row r="62">
          <cell r="B62">
            <v>23</v>
          </cell>
          <cell r="C62" t="str">
            <v>369</v>
          </cell>
          <cell r="D62" t="str">
            <v>Office Equipment</v>
          </cell>
        </row>
        <row r="63">
          <cell r="D63" t="str">
            <v>PC for MISS UTILITY upgrade</v>
          </cell>
          <cell r="H63">
            <v>5000</v>
          </cell>
          <cell r="O63">
            <v>5000</v>
          </cell>
        </row>
        <row r="64">
          <cell r="D64" t="str">
            <v>PC for T&amp;S position</v>
          </cell>
          <cell r="H64">
            <v>3000</v>
          </cell>
          <cell r="O64">
            <v>3000</v>
          </cell>
        </row>
        <row r="65">
          <cell r="D65" t="str">
            <v>AutoDesk MAP 2002 Upgrade</v>
          </cell>
          <cell r="H65">
            <v>3500</v>
          </cell>
          <cell r="O65">
            <v>3500</v>
          </cell>
        </row>
        <row r="66">
          <cell r="F66">
            <v>0</v>
          </cell>
          <cell r="G66">
            <v>0</v>
          </cell>
          <cell r="H66">
            <v>11500</v>
          </cell>
          <cell r="I66">
            <v>0</v>
          </cell>
          <cell r="J66">
            <v>0</v>
          </cell>
          <cell r="K66">
            <v>0</v>
          </cell>
          <cell r="L66">
            <v>0</v>
          </cell>
          <cell r="M66">
            <v>0</v>
          </cell>
          <cell r="O66">
            <v>11500</v>
          </cell>
        </row>
        <row r="68">
          <cell r="B68" t="str">
            <v>25</v>
          </cell>
          <cell r="C68" t="str">
            <v>392</v>
          </cell>
          <cell r="D68" t="str">
            <v>Transportation Equipment</v>
          </cell>
        </row>
        <row r="69">
          <cell r="D69" t="str">
            <v>Replace unit OT-4060</v>
          </cell>
          <cell r="H69">
            <v>19500</v>
          </cell>
          <cell r="O69">
            <v>19500</v>
          </cell>
        </row>
        <row r="70">
          <cell r="D70" t="str">
            <v>Replace unit OT-4065</v>
          </cell>
          <cell r="H70">
            <v>23500</v>
          </cell>
          <cell r="O70">
            <v>23500</v>
          </cell>
        </row>
        <row r="71">
          <cell r="D71" t="str">
            <v>Replace unit OT-4066</v>
          </cell>
          <cell r="H71">
            <v>23500</v>
          </cell>
          <cell r="O71">
            <v>23500</v>
          </cell>
        </row>
        <row r="72">
          <cell r="D72" t="str">
            <v>Replace unit OT-4068</v>
          </cell>
          <cell r="H72">
            <v>25500</v>
          </cell>
          <cell r="O72">
            <v>25500</v>
          </cell>
        </row>
        <row r="73">
          <cell r="D73" t="str">
            <v>Replace unit AS-3038</v>
          </cell>
          <cell r="H73">
            <v>23500</v>
          </cell>
          <cell r="O73">
            <v>23500</v>
          </cell>
        </row>
        <row r="74">
          <cell r="F74">
            <v>0</v>
          </cell>
          <cell r="G74">
            <v>0</v>
          </cell>
          <cell r="H74">
            <v>115500</v>
          </cell>
          <cell r="I74">
            <v>0</v>
          </cell>
          <cell r="J74">
            <v>0</v>
          </cell>
          <cell r="K74">
            <v>0</v>
          </cell>
          <cell r="L74">
            <v>0</v>
          </cell>
          <cell r="M74">
            <v>0</v>
          </cell>
          <cell r="O74">
            <v>115500</v>
          </cell>
        </row>
        <row r="76">
          <cell r="B76">
            <v>24</v>
          </cell>
          <cell r="C76">
            <v>394</v>
          </cell>
          <cell r="D76" t="str">
            <v>Tools &amp; Work Eqpmt</v>
          </cell>
        </row>
        <row r="77">
          <cell r="D77" t="str">
            <v>TDW Stopple Equipment</v>
          </cell>
          <cell r="H77">
            <v>30000</v>
          </cell>
          <cell r="O77">
            <v>30000</v>
          </cell>
        </row>
        <row r="78">
          <cell r="D78" t="str">
            <v>Hydrostatic Test Console</v>
          </cell>
          <cell r="H78">
            <v>11000</v>
          </cell>
          <cell r="O78">
            <v>11000</v>
          </cell>
        </row>
        <row r="79">
          <cell r="D79" t="str">
            <v>Corrosion Testing Equipment</v>
          </cell>
          <cell r="H79">
            <v>1500</v>
          </cell>
          <cell r="O79">
            <v>1500</v>
          </cell>
        </row>
        <row r="80">
          <cell r="D80" t="str">
            <v>Meter boby</v>
          </cell>
          <cell r="H80">
            <v>2000</v>
          </cell>
          <cell r="O80">
            <v>2000</v>
          </cell>
        </row>
        <row r="81">
          <cell r="D81" t="str">
            <v>Drive Socket Set</v>
          </cell>
          <cell r="H81">
            <v>1500</v>
          </cell>
          <cell r="O81">
            <v>1500</v>
          </cell>
        </row>
        <row r="82">
          <cell r="F82">
            <v>0</v>
          </cell>
          <cell r="G82">
            <v>0</v>
          </cell>
          <cell r="H82">
            <v>46000</v>
          </cell>
          <cell r="I82">
            <v>0</v>
          </cell>
          <cell r="J82">
            <v>0</v>
          </cell>
          <cell r="K82">
            <v>0</v>
          </cell>
          <cell r="L82">
            <v>0</v>
          </cell>
          <cell r="M82">
            <v>0</v>
          </cell>
          <cell r="O82">
            <v>46000</v>
          </cell>
        </row>
        <row r="84">
          <cell r="B84" t="str">
            <v>27</v>
          </cell>
          <cell r="C84" t="str">
            <v>396</v>
          </cell>
          <cell r="D84" t="str">
            <v>Power Operated Equipment</v>
          </cell>
        </row>
        <row r="85">
          <cell r="O85">
            <v>0</v>
          </cell>
        </row>
        <row r="87">
          <cell r="D87" t="str">
            <v>Carryover - generator</v>
          </cell>
          <cell r="H87">
            <v>25000</v>
          </cell>
          <cell r="O87">
            <v>25000</v>
          </cell>
        </row>
        <row r="88">
          <cell r="F88">
            <v>0</v>
          </cell>
          <cell r="G88">
            <v>0</v>
          </cell>
          <cell r="H88">
            <v>25000</v>
          </cell>
          <cell r="I88">
            <v>0</v>
          </cell>
          <cell r="J88">
            <v>0</v>
          </cell>
          <cell r="K88">
            <v>0</v>
          </cell>
          <cell r="L88">
            <v>0</v>
          </cell>
          <cell r="M88">
            <v>0</v>
          </cell>
          <cell r="O88">
            <v>25000</v>
          </cell>
        </row>
        <row r="90">
          <cell r="B90">
            <v>28</v>
          </cell>
          <cell r="C90">
            <v>370</v>
          </cell>
          <cell r="D90" t="str">
            <v>Communication Equipment</v>
          </cell>
        </row>
        <row r="91">
          <cell r="O91">
            <v>0</v>
          </cell>
        </row>
        <row r="92">
          <cell r="F92">
            <v>0</v>
          </cell>
          <cell r="G92">
            <v>0</v>
          </cell>
          <cell r="H92">
            <v>0</v>
          </cell>
          <cell r="I92">
            <v>0</v>
          </cell>
          <cell r="J92">
            <v>0</v>
          </cell>
          <cell r="K92">
            <v>0</v>
          </cell>
          <cell r="L92">
            <v>0</v>
          </cell>
          <cell r="M92">
            <v>0</v>
          </cell>
          <cell r="O92">
            <v>0</v>
          </cell>
        </row>
        <row r="94">
          <cell r="D94" t="str">
            <v>Overheads - department costs (excluding benefits)</v>
          </cell>
          <cell r="J94">
            <v>24000</v>
          </cell>
          <cell r="O94">
            <v>24000</v>
          </cell>
        </row>
        <row r="95">
          <cell r="D95" t="str">
            <v>Overheads - department costs (benefits only)</v>
          </cell>
          <cell r="J95">
            <v>7200</v>
          </cell>
          <cell r="O95">
            <v>7200</v>
          </cell>
        </row>
        <row r="96">
          <cell r="J96">
            <v>-31200.760750000001</v>
          </cell>
          <cell r="O96">
            <v>-31200.760750000001</v>
          </cell>
        </row>
        <row r="97">
          <cell r="F97">
            <v>0</v>
          </cell>
          <cell r="G97">
            <v>0</v>
          </cell>
          <cell r="H97">
            <v>0</v>
          </cell>
          <cell r="I97">
            <v>0</v>
          </cell>
          <cell r="J97">
            <v>-0.76075000000128057</v>
          </cell>
          <cell r="K97">
            <v>0</v>
          </cell>
          <cell r="L97">
            <v>0</v>
          </cell>
          <cell r="M97">
            <v>0</v>
          </cell>
          <cell r="O97">
            <v>-0.76075000000128057</v>
          </cell>
        </row>
        <row r="100">
          <cell r="D100" t="str">
            <v>TOTAL</v>
          </cell>
          <cell r="F100">
            <v>358000</v>
          </cell>
          <cell r="G100">
            <v>2566222</v>
          </cell>
          <cell r="H100">
            <v>1297778</v>
          </cell>
          <cell r="I100">
            <v>0</v>
          </cell>
          <cell r="J100">
            <v>31200.010750000001</v>
          </cell>
          <cell r="K100">
            <v>228082</v>
          </cell>
          <cell r="L100">
            <v>0</v>
          </cell>
          <cell r="M100">
            <v>0</v>
          </cell>
          <cell r="O100">
            <v>4181281.9892500001</v>
          </cell>
        </row>
      </sheetData>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action Inputs"/>
      <sheetName val="Share Calculations"/>
      <sheetName val="Target 1"/>
      <sheetName val="Transaction Calculations"/>
      <sheetName val="Module1"/>
      <sheetName val="__FDSCACHE__"/>
      <sheetName val="Company Inputs"/>
      <sheetName val="Two-Way Presentation Output"/>
      <sheetName val="Acquiror"/>
      <sheetName val="Sheet3"/>
      <sheetName val="Two-Way EPS Calc"/>
      <sheetName val="Ability to Pay (II)"/>
      <sheetName val="Data Tables"/>
      <sheetName val="Target 2"/>
      <sheetName val="Valuation Matrix (2)"/>
      <sheetName val="Download Macro"/>
      <sheetName val="Data Table Macros"/>
    </sheetNames>
    <sheetDataSet>
      <sheetData sheetId="0" refreshError="1">
        <row r="15">
          <cell r="E15" t="str">
            <v>PROJECT TIMEPIECE</v>
          </cell>
        </row>
        <row r="19">
          <cell r="E19" t="str">
            <v>Total Renal</v>
          </cell>
        </row>
      </sheetData>
      <sheetData sheetId="1" refreshError="1">
        <row r="29">
          <cell r="K29">
            <v>81.172370000000001</v>
          </cell>
        </row>
      </sheetData>
      <sheetData sheetId="2" refreshError="1">
        <row r="8">
          <cell r="W8">
            <v>39.905000000000001</v>
          </cell>
        </row>
        <row r="11">
          <cell r="E11">
            <v>0.97</v>
          </cell>
        </row>
        <row r="20">
          <cell r="G20">
            <v>0</v>
          </cell>
        </row>
        <row r="22">
          <cell r="W22">
            <v>1344.1889999999999</v>
          </cell>
        </row>
        <row r="23">
          <cell r="G23">
            <v>0</v>
          </cell>
        </row>
        <row r="25">
          <cell r="G25">
            <v>330.1</v>
          </cell>
        </row>
        <row r="26">
          <cell r="W26">
            <v>511.83800000000002</v>
          </cell>
        </row>
      </sheetData>
      <sheetData sheetId="3" refreshError="1">
        <row r="22">
          <cell r="I22">
            <v>9.25</v>
          </cell>
        </row>
        <row r="29">
          <cell r="I29">
            <v>83.867002981818189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wards Hist &amp; Proj"/>
      <sheetName val="LBO Analysis - Ed"/>
      <sheetName val="DCF - Ed"/>
      <sheetName val="Regal  Hist &amp; Proj  "/>
      <sheetName val="DCF - Regal"/>
      <sheetName val="LBO Analysis - Regal"/>
      <sheetName val="United Artists"/>
      <sheetName val="Debt &amp; Shares"/>
      <sheetName val="LBO Analysis - UA"/>
      <sheetName val="WACC "/>
      <sheetName val="DCF - UA"/>
      <sheetName val="Equity Comps"/>
      <sheetName val="MA Comps"/>
      <sheetName val="Per Share Valuation"/>
      <sheetName val="UA v. REG"/>
      <sheetName val="Combined Hist &amp; Proj"/>
      <sheetName val="DCF - Combined"/>
      <sheetName val="Credit Stats"/>
      <sheetName val="Combo"/>
      <sheetName val="S&amp;U &amp; Cap"/>
      <sheetName val="Projections"/>
      <sheetName val="Ownership"/>
      <sheetName val="Ownership wo Cash"/>
      <sheetName val="Ownership w Others"/>
      <sheetName val="Ownership Adj"/>
      <sheetName val="Liquidit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attrition"/>
      <sheetName val="Sheet1"/>
      <sheetName val="IncStmt"/>
      <sheetName val="CashFlow"/>
      <sheetName val="BalSht"/>
      <sheetName val="Allowance"/>
      <sheetName val="CashEBITDA"/>
      <sheetName val="FxdChg"/>
      <sheetName val="Ratio"/>
      <sheetName val="Module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DBMJ"/>
      <sheetName val="Adecco"/>
      <sheetName val="LHH"/>
      <sheetName val="DBM"/>
      <sheetName val="Comparison"/>
      <sheetName val="QHist"/>
      <sheetName val="Historical"/>
      <sheetName val="Misc"/>
      <sheetName val="PrintManagerCode"/>
      <sheetName val="Control"/>
      <sheetName val="Assum"/>
      <sheetName val="Module1"/>
      <sheetName val="Module2"/>
      <sheetName val="Sheet1"/>
      <sheetName val="Hypothetical"/>
      <sheetName val="Transaction"/>
    </sheetNames>
    <sheetDataSet>
      <sheetData sheetId="0" refreshError="1">
        <row r="8">
          <cell r="D8">
            <v>12.65</v>
          </cell>
        </row>
      </sheetData>
      <sheetData sheetId="1"/>
      <sheetData sheetId="2"/>
      <sheetData sheetId="3"/>
      <sheetData sheetId="4"/>
      <sheetData sheetId="5"/>
      <sheetData sheetId="6"/>
      <sheetData sheetId="7"/>
      <sheetData sheetId="8"/>
      <sheetData sheetId="9" refreshError="1"/>
      <sheetData sheetId="10"/>
      <sheetData sheetId="11"/>
      <sheetData sheetId="12" refreshError="1"/>
      <sheetData sheetId="13" refreshError="1"/>
      <sheetData sheetId="14"/>
      <sheetData sheetId="15"/>
      <sheetData sheetId="16"/>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Sheet1"/>
      <sheetName val="NewValSum"/>
      <sheetName val="ValSum"/>
      <sheetName val="AdditionalPrintCode"/>
      <sheetName val="MainPrintCode"/>
      <sheetName val="Teaser"/>
      <sheetName val="DOXmatrix"/>
      <sheetName val="SumComp"/>
      <sheetName val="IncStat"/>
      <sheetName val="ValMatrix"/>
      <sheetName val="DCE"/>
      <sheetName val="DCEInputs"/>
      <sheetName val="MMInputs"/>
      <sheetName val="MMTransinputs"/>
      <sheetName val="Data"/>
      <sheetName val="QAccDil"/>
      <sheetName val="AccDil"/>
      <sheetName val="PFanalysis"/>
      <sheetName val="Acquiror"/>
      <sheetName val="Target"/>
      <sheetName val="Shares"/>
      <sheetName val="Calcs"/>
      <sheetName val="QuarterlyEPS"/>
      <sheetName val="EPS"/>
      <sheetName val="Merger Code"/>
      <sheetName val="MainPrint Code"/>
      <sheetName val="AdditionalPrint Code"/>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13">
          <cell r="M13">
            <v>16.775267999999997</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updated"/>
      <sheetName val="MAR-updated"/>
      <sheetName val="FLA-updated"/>
      <sheetName val="PPS-updated"/>
      <sheetName val="ESN-updated"/>
      <sheetName val="SHPFL-updated"/>
      <sheetName val="SHARP-updated"/>
      <sheetName val="Tolan-updated"/>
      <sheetName val="Douglas-updated"/>
      <sheetName val="Carroll-updated"/>
      <sheetName val="Start-Ups-updated"/>
      <sheetName val="EXC-updated"/>
      <sheetName val="SKIPJACK-updated"/>
      <sheetName val="Seaford Pwr Plant"/>
    </sheetNames>
    <sheetDataSet>
      <sheetData sheetId="0">
        <row r="11">
          <cell r="A11" t="str">
            <v>01S</v>
          </cell>
          <cell r="B11" t="str">
            <v>304</v>
          </cell>
          <cell r="G11" t="str">
            <v>Land and Land Rights</v>
          </cell>
        </row>
        <row r="13">
          <cell r="H13" t="str">
            <v>Subtotal Group 01S</v>
          </cell>
          <cell r="O13">
            <v>0</v>
          </cell>
        </row>
        <row r="15">
          <cell r="A15" t="str">
            <v>02S</v>
          </cell>
          <cell r="B15" t="str">
            <v>305</v>
          </cell>
          <cell r="G15" t="str">
            <v>Structures and Improvements</v>
          </cell>
        </row>
        <row r="16">
          <cell r="H16" t="str">
            <v>Subtotal Group 02S</v>
          </cell>
          <cell r="O16">
            <v>0</v>
          </cell>
        </row>
        <row r="18">
          <cell r="A18" t="str">
            <v>03</v>
          </cell>
          <cell r="B18" t="str">
            <v>311</v>
          </cell>
          <cell r="G18" t="str">
            <v>Propane Plant</v>
          </cell>
        </row>
        <row r="19">
          <cell r="A19" t="str">
            <v>03</v>
          </cell>
          <cell r="B19" t="str">
            <v>311</v>
          </cell>
          <cell r="C19">
            <v>36832</v>
          </cell>
          <cell r="D19">
            <v>37225</v>
          </cell>
          <cell r="E19" t="str">
            <v>DE-N DOVER</v>
          </cell>
          <cell r="F19" t="str">
            <v>PROPANE PLANT</v>
          </cell>
          <cell r="H19" t="str">
            <v>N. Dover Peak Shaving Plant (ADD $45,000)</v>
          </cell>
          <cell r="M19">
            <v>75365.47</v>
          </cell>
          <cell r="N19">
            <v>81000</v>
          </cell>
          <cell r="O19">
            <v>5634.5299999999988</v>
          </cell>
          <cell r="P19">
            <v>2448.5700000000002</v>
          </cell>
          <cell r="Q19">
            <v>824.1</v>
          </cell>
          <cell r="R19">
            <v>72092.800000000003</v>
          </cell>
        </row>
        <row r="20">
          <cell r="A20" t="str">
            <v>03</v>
          </cell>
          <cell r="B20" t="str">
            <v>311</v>
          </cell>
          <cell r="H20" t="str">
            <v>BLANKET</v>
          </cell>
          <cell r="M20">
            <v>0</v>
          </cell>
          <cell r="N20">
            <v>10400</v>
          </cell>
          <cell r="O20">
            <v>10400</v>
          </cell>
        </row>
        <row r="21">
          <cell r="H21" t="str">
            <v>Subtotal Group 03</v>
          </cell>
          <cell r="M21">
            <v>75365.47</v>
          </cell>
          <cell r="N21">
            <v>91400</v>
          </cell>
          <cell r="O21">
            <v>16034.529999999999</v>
          </cell>
        </row>
        <row r="23">
          <cell r="A23" t="str">
            <v>05</v>
          </cell>
          <cell r="B23" t="str">
            <v>376</v>
          </cell>
          <cell r="G23" t="str">
            <v>Mains - New Customers</v>
          </cell>
        </row>
        <row r="24">
          <cell r="A24" t="str">
            <v>05</v>
          </cell>
          <cell r="B24" t="str">
            <v>376</v>
          </cell>
          <cell r="H24" t="str">
            <v>Milford Project</v>
          </cell>
          <cell r="M24">
            <v>0</v>
          </cell>
          <cell r="N24">
            <v>1175</v>
          </cell>
          <cell r="O24">
            <v>1175</v>
          </cell>
        </row>
        <row r="25">
          <cell r="A25" t="str">
            <v>05</v>
          </cell>
          <cell r="B25" t="str">
            <v>376</v>
          </cell>
          <cell r="H25" t="str">
            <v>BLANKET</v>
          </cell>
          <cell r="M25">
            <v>0</v>
          </cell>
          <cell r="N25">
            <v>16748</v>
          </cell>
          <cell r="O25">
            <v>16748</v>
          </cell>
        </row>
        <row r="26">
          <cell r="A26" t="str">
            <v>05</v>
          </cell>
          <cell r="B26" t="str">
            <v>376</v>
          </cell>
          <cell r="C26">
            <v>36861</v>
          </cell>
          <cell r="D26">
            <v>37042</v>
          </cell>
          <cell r="E26" t="str">
            <v>DE-17&amp;23 LIBERTY DR</v>
          </cell>
          <cell r="F26" t="str">
            <v>MAIN-NEW CUST</v>
          </cell>
          <cell r="H26" t="str">
            <v>2000 DE-17 &amp; 23 LIBERTY DR-MAIN-NEW CUST</v>
          </cell>
          <cell r="J26">
            <v>390</v>
          </cell>
          <cell r="L26">
            <v>60</v>
          </cell>
          <cell r="M26">
            <v>202.82</v>
          </cell>
          <cell r="N26">
            <v>203</v>
          </cell>
          <cell r="O26">
            <v>0.18000000000000682</v>
          </cell>
          <cell r="P26">
            <v>202.82</v>
          </cell>
        </row>
        <row r="27">
          <cell r="A27" t="str">
            <v>05</v>
          </cell>
          <cell r="B27" t="str">
            <v>376</v>
          </cell>
          <cell r="C27">
            <v>36647</v>
          </cell>
          <cell r="D27">
            <v>36738</v>
          </cell>
          <cell r="E27" t="str">
            <v>DE-BON AYRE MHP</v>
          </cell>
          <cell r="F27" t="str">
            <v>MAIN NEW</v>
          </cell>
          <cell r="H27" t="str">
            <v>2000 Bon Ayre MHP Main</v>
          </cell>
          <cell r="K27">
            <v>235</v>
          </cell>
          <cell r="L27">
            <v>54</v>
          </cell>
          <cell r="M27">
            <v>334.29</v>
          </cell>
          <cell r="N27">
            <v>334</v>
          </cell>
          <cell r="O27">
            <v>-0.29000000000002046</v>
          </cell>
          <cell r="P27">
            <v>334.29</v>
          </cell>
        </row>
        <row r="28">
          <cell r="A28" t="str">
            <v>05</v>
          </cell>
          <cell r="B28" t="str">
            <v>376</v>
          </cell>
          <cell r="C28">
            <v>37158</v>
          </cell>
          <cell r="E28" t="str">
            <v>DE-BUNKER HILL</v>
          </cell>
          <cell r="F28" t="str">
            <v xml:space="preserve">MAIN NEW </v>
          </cell>
          <cell r="H28" t="str">
            <v>Install 3850'-6", 1050'-2" pl main-Bunker Hill Business Center</v>
          </cell>
          <cell r="I28">
            <v>4900</v>
          </cell>
          <cell r="J28">
            <v>1050</v>
          </cell>
          <cell r="K28">
            <v>3850</v>
          </cell>
          <cell r="L28">
            <v>45</v>
          </cell>
          <cell r="M28">
            <v>39451.67</v>
          </cell>
          <cell r="N28">
            <v>60993</v>
          </cell>
          <cell r="O28">
            <v>21541.33</v>
          </cell>
          <cell r="P28">
            <v>12476.67</v>
          </cell>
          <cell r="R28">
            <v>26975</v>
          </cell>
        </row>
        <row r="29">
          <cell r="A29" t="str">
            <v>05</v>
          </cell>
          <cell r="B29" t="str">
            <v>376</v>
          </cell>
          <cell r="C29">
            <v>37158</v>
          </cell>
          <cell r="E29" t="str">
            <v>DE-BUNKER HIL APPR</v>
          </cell>
          <cell r="F29" t="str">
            <v xml:space="preserve">MAIN NEW </v>
          </cell>
          <cell r="H29" t="str">
            <v>Install 1350'-6", from Doc Levinson Dr to Sandhill Dr entrance to Bunker Hill Ctr</v>
          </cell>
          <cell r="I29">
            <v>1350</v>
          </cell>
          <cell r="K29">
            <v>1350</v>
          </cell>
          <cell r="L29">
            <v>45</v>
          </cell>
          <cell r="M29">
            <v>4094.73</v>
          </cell>
          <cell r="N29">
            <v>19045</v>
          </cell>
          <cell r="O29">
            <v>14950.27</v>
          </cell>
          <cell r="P29">
            <v>4094.73</v>
          </cell>
        </row>
        <row r="30">
          <cell r="A30" t="str">
            <v>05</v>
          </cell>
          <cell r="B30" t="str">
            <v>376</v>
          </cell>
          <cell r="C30">
            <v>36949</v>
          </cell>
          <cell r="D30">
            <v>37195</v>
          </cell>
          <cell r="E30" t="str">
            <v>DE-CANTWELL RIDGE PH II</v>
          </cell>
          <cell r="F30" t="str">
            <v>MAIN NEW DEV</v>
          </cell>
          <cell r="H30" t="str">
            <v>Install 850'-4", 2250'-2" pl main-AppoquiniminkCt,SeamansCt,Drawyers Dr</v>
          </cell>
          <cell r="I30">
            <v>3100</v>
          </cell>
          <cell r="J30">
            <v>3850</v>
          </cell>
          <cell r="K30">
            <v>850</v>
          </cell>
          <cell r="L30">
            <v>46</v>
          </cell>
          <cell r="M30">
            <v>12114.68</v>
          </cell>
          <cell r="N30">
            <v>19612</v>
          </cell>
          <cell r="O30">
            <v>7497.32</v>
          </cell>
          <cell r="P30">
            <v>2033.48</v>
          </cell>
          <cell r="R30">
            <v>10081.200000000001</v>
          </cell>
        </row>
        <row r="31">
          <cell r="A31" t="str">
            <v>05</v>
          </cell>
          <cell r="B31" t="str">
            <v>376</v>
          </cell>
          <cell r="C31">
            <v>36777</v>
          </cell>
          <cell r="D31">
            <v>36951</v>
          </cell>
          <cell r="E31" t="str">
            <v>DE-CARDINAL HILL DEV</v>
          </cell>
          <cell r="F31" t="str">
            <v>MAINS NEW DEV</v>
          </cell>
          <cell r="H31" t="str">
            <v>2000 DE-CARDINAL HILL DEV - MAINS NEW DEV</v>
          </cell>
          <cell r="I31">
            <v>2825</v>
          </cell>
          <cell r="J31">
            <v>5320</v>
          </cell>
          <cell r="L31">
            <v>68</v>
          </cell>
          <cell r="M31">
            <v>13429.95</v>
          </cell>
          <cell r="N31">
            <v>16807</v>
          </cell>
          <cell r="O31">
            <v>3377.0499999999993</v>
          </cell>
          <cell r="P31">
            <v>2367.4499999999998</v>
          </cell>
          <cell r="R31">
            <v>11062.5</v>
          </cell>
        </row>
        <row r="32">
          <cell r="A32" t="str">
            <v>05</v>
          </cell>
          <cell r="B32" t="str">
            <v>376</v>
          </cell>
          <cell r="C32">
            <v>36920</v>
          </cell>
          <cell r="D32">
            <v>37041</v>
          </cell>
          <cell r="E32" t="str">
            <v>DE-CARLISLE DEV</v>
          </cell>
          <cell r="F32" t="str">
            <v>MAIN NEW</v>
          </cell>
          <cell r="H32" t="str">
            <v>Install 1200 ft, 2 pl main, Birchwood Court and Turning Leaf Court-Carlisle Dev</v>
          </cell>
          <cell r="I32">
            <v>1200</v>
          </cell>
          <cell r="J32">
            <v>1215</v>
          </cell>
          <cell r="L32">
            <v>59</v>
          </cell>
          <cell r="M32">
            <v>5629.27</v>
          </cell>
          <cell r="N32">
            <v>6846</v>
          </cell>
          <cell r="O32">
            <v>1216.7299999999996</v>
          </cell>
          <cell r="P32">
            <v>609.27</v>
          </cell>
          <cell r="R32">
            <v>5020</v>
          </cell>
        </row>
        <row r="33">
          <cell r="A33" t="str">
            <v>05</v>
          </cell>
          <cell r="B33" t="str">
            <v>376</v>
          </cell>
          <cell r="C33">
            <v>36839</v>
          </cell>
          <cell r="D33">
            <v>36891</v>
          </cell>
          <cell r="E33" t="str">
            <v>DE-CHIMNEY HILL DEV</v>
          </cell>
          <cell r="F33" t="str">
            <v>MAIN NEW CUST</v>
          </cell>
          <cell r="H33" t="str">
            <v>Inventory charges additional</v>
          </cell>
          <cell r="M33">
            <v>61.04</v>
          </cell>
          <cell r="N33">
            <v>61</v>
          </cell>
          <cell r="O33">
            <v>-3.9999999999999147E-2</v>
          </cell>
          <cell r="P33">
            <v>61.04</v>
          </cell>
        </row>
        <row r="34">
          <cell r="A34" t="str">
            <v>05</v>
          </cell>
          <cell r="B34" t="str">
            <v>376</v>
          </cell>
          <cell r="C34">
            <v>37209</v>
          </cell>
          <cell r="E34" t="str">
            <v>DE-CHIMNEY HILL DEV</v>
          </cell>
          <cell r="F34" t="str">
            <v xml:space="preserve">MAIN NEW </v>
          </cell>
          <cell r="H34" t="str">
            <v>Install 600' 4" pl &amp; 1320' 2" in this development</v>
          </cell>
          <cell r="I34">
            <v>1920</v>
          </cell>
          <cell r="J34">
            <v>500</v>
          </cell>
          <cell r="K34">
            <v>680</v>
          </cell>
          <cell r="L34">
            <v>69</v>
          </cell>
          <cell r="M34">
            <v>1402.23</v>
          </cell>
          <cell r="N34">
            <v>13662</v>
          </cell>
          <cell r="O34">
            <v>12259.77</v>
          </cell>
          <cell r="P34">
            <v>1402.23</v>
          </cell>
        </row>
        <row r="35">
          <cell r="A35" t="str">
            <v>05</v>
          </cell>
          <cell r="B35" t="str">
            <v>376</v>
          </cell>
          <cell r="C35">
            <v>37074</v>
          </cell>
          <cell r="D35">
            <v>37225</v>
          </cell>
          <cell r="E35" t="str">
            <v>DE-CRICKLEWOOD DEV</v>
          </cell>
          <cell r="F35" t="str">
            <v xml:space="preserve">MAIN NEW </v>
          </cell>
          <cell r="H35" t="str">
            <v>Extend 2"pl main E. Minglewood Dr, W. Minglewood Dr</v>
          </cell>
          <cell r="I35">
            <v>1788</v>
          </cell>
          <cell r="J35">
            <v>1500</v>
          </cell>
          <cell r="L35">
            <v>45</v>
          </cell>
          <cell r="M35">
            <v>7852.49</v>
          </cell>
          <cell r="N35">
            <v>10723</v>
          </cell>
          <cell r="O35">
            <v>2870.51</v>
          </cell>
          <cell r="P35">
            <v>600.99</v>
          </cell>
          <cell r="R35">
            <v>7251.5</v>
          </cell>
        </row>
        <row r="36">
          <cell r="A36" t="str">
            <v>05</v>
          </cell>
          <cell r="B36" t="str">
            <v>376</v>
          </cell>
          <cell r="C36">
            <v>37105</v>
          </cell>
          <cell r="D36">
            <v>37195</v>
          </cell>
          <cell r="E36" t="str">
            <v>DE-FOUR SEASONS</v>
          </cell>
          <cell r="F36" t="str">
            <v>MAIN DEV</v>
          </cell>
          <cell r="H36" t="str">
            <v xml:space="preserve">Install 4978 feet of 2"PL main.  43 Lots </v>
          </cell>
          <cell r="I36">
            <v>4978</v>
          </cell>
          <cell r="J36">
            <v>4975</v>
          </cell>
          <cell r="L36">
            <v>60</v>
          </cell>
          <cell r="M36">
            <v>19448.75</v>
          </cell>
          <cell r="N36">
            <v>14242</v>
          </cell>
          <cell r="O36">
            <v>-5206.75</v>
          </cell>
          <cell r="P36">
            <v>1728.58</v>
          </cell>
          <cell r="R36">
            <v>17720.169999999998</v>
          </cell>
        </row>
        <row r="37">
          <cell r="A37" t="str">
            <v>05</v>
          </cell>
          <cell r="B37" t="str">
            <v>376</v>
          </cell>
          <cell r="C37">
            <v>37074</v>
          </cell>
          <cell r="E37" t="str">
            <v>DE-GRAND OAKS</v>
          </cell>
          <cell r="F37" t="str">
            <v>MAIN NEW</v>
          </cell>
          <cell r="H37" t="str">
            <v>Install 2"pl main-Grand Oaks Dr,Arthur Ln,Jullian Ct. 1st phase</v>
          </cell>
          <cell r="I37">
            <v>2115</v>
          </cell>
          <cell r="J37">
            <v>2120</v>
          </cell>
          <cell r="L37">
            <v>64</v>
          </cell>
          <cell r="M37">
            <v>8773.11</v>
          </cell>
          <cell r="N37">
            <v>12909</v>
          </cell>
          <cell r="O37">
            <v>4135.8899999999994</v>
          </cell>
          <cell r="P37">
            <v>1050.6100000000001</v>
          </cell>
          <cell r="R37">
            <v>7722.5</v>
          </cell>
        </row>
        <row r="38">
          <cell r="A38" t="str">
            <v>05</v>
          </cell>
          <cell r="B38" t="str">
            <v>376</v>
          </cell>
          <cell r="C38">
            <v>36839</v>
          </cell>
          <cell r="D38">
            <v>37195</v>
          </cell>
          <cell r="E38" t="str">
            <v>DE-GREENLAWN</v>
          </cell>
          <cell r="F38" t="str">
            <v>MAIN NEW CUST</v>
          </cell>
          <cell r="H38" t="str">
            <v>ADD-Carryover-4" and 2" pl main-Millbranch at Greenlawn</v>
          </cell>
          <cell r="I38">
            <v>2550</v>
          </cell>
          <cell r="K38">
            <v>1400</v>
          </cell>
          <cell r="L38">
            <v>45</v>
          </cell>
          <cell r="M38">
            <v>12765.85</v>
          </cell>
          <cell r="N38">
            <v>10423</v>
          </cell>
          <cell r="O38">
            <v>-2342.8500000000004</v>
          </cell>
          <cell r="P38">
            <v>2028.85</v>
          </cell>
          <cell r="R38">
            <v>10737</v>
          </cell>
        </row>
        <row r="39">
          <cell r="A39" t="str">
            <v>05</v>
          </cell>
          <cell r="B39" t="str">
            <v>376</v>
          </cell>
          <cell r="C39">
            <v>37158</v>
          </cell>
          <cell r="E39" t="str">
            <v>DE-GREENLAWN</v>
          </cell>
          <cell r="F39" t="str">
            <v>MAIN NEW 2</v>
          </cell>
          <cell r="H39" t="str">
            <v>Install 2200' of 2" Main in Greenlawn Dev *This is separate from the carryover</v>
          </cell>
          <cell r="I39">
            <v>2200</v>
          </cell>
          <cell r="J39">
            <v>2000</v>
          </cell>
          <cell r="L39">
            <v>45</v>
          </cell>
          <cell r="M39">
            <v>970.88</v>
          </cell>
          <cell r="N39">
            <v>12554</v>
          </cell>
          <cell r="O39">
            <v>11583.12</v>
          </cell>
          <cell r="P39">
            <v>970.88</v>
          </cell>
        </row>
        <row r="40">
          <cell r="A40" t="str">
            <v>05</v>
          </cell>
          <cell r="B40" t="str">
            <v>376</v>
          </cell>
          <cell r="C40">
            <v>37060</v>
          </cell>
          <cell r="D40">
            <v>37195</v>
          </cell>
          <cell r="E40" t="str">
            <v>DE-LAKE FOREST ELEM</v>
          </cell>
          <cell r="F40" t="str">
            <v>MAIN NEW</v>
          </cell>
          <cell r="H40" t="str">
            <v>2" Pl main-Lake Forest School Ctrl Elem; $8920.10 Reimbursed</v>
          </cell>
          <cell r="I40">
            <v>940</v>
          </cell>
          <cell r="J40">
            <v>3000</v>
          </cell>
          <cell r="L40">
            <v>69</v>
          </cell>
          <cell r="M40">
            <v>702.10000000000105</v>
          </cell>
          <cell r="N40">
            <v>9635</v>
          </cell>
          <cell r="O40">
            <v>8932.9</v>
          </cell>
          <cell r="P40">
            <v>2429.63</v>
          </cell>
          <cell r="R40">
            <v>5940</v>
          </cell>
          <cell r="S40">
            <v>-8148</v>
          </cell>
          <cell r="T40">
            <v>480.47</v>
          </cell>
        </row>
        <row r="41">
          <cell r="A41" t="str">
            <v>05</v>
          </cell>
          <cell r="B41" t="str">
            <v>376</v>
          </cell>
          <cell r="C41">
            <v>36542</v>
          </cell>
          <cell r="D41">
            <v>37195</v>
          </cell>
          <cell r="E41" t="str">
            <v>DE-LAKESIDE DEV</v>
          </cell>
          <cell r="F41" t="str">
            <v>MAIN DEV</v>
          </cell>
          <cell r="H41" t="str">
            <v>Extend 2 in Pl main in Lakeside Dev off Broad St, Install 550', 2" main Littondale</v>
          </cell>
          <cell r="I41">
            <v>550</v>
          </cell>
          <cell r="J41">
            <v>2845</v>
          </cell>
          <cell r="L41">
            <v>45</v>
          </cell>
          <cell r="M41">
            <v>10889.93</v>
          </cell>
          <cell r="N41">
            <v>11647</v>
          </cell>
          <cell r="O41">
            <v>757.06999999999971</v>
          </cell>
          <cell r="P41">
            <v>723.32999999999993</v>
          </cell>
          <cell r="R41">
            <v>10166.6</v>
          </cell>
        </row>
        <row r="42">
          <cell r="A42" t="str">
            <v>05</v>
          </cell>
          <cell r="B42" t="str">
            <v>376</v>
          </cell>
          <cell r="C42">
            <v>37035</v>
          </cell>
          <cell r="D42">
            <v>37195</v>
          </cell>
          <cell r="E42" t="str">
            <v>DE-LAKESIDE DEV</v>
          </cell>
          <cell r="F42" t="str">
            <v>MAIN DEV 2</v>
          </cell>
          <cell r="H42" t="str">
            <v>Install 3405',2"pl main-1717'Ingleside Dr&amp;1688'Silver Lake Dr (57Lots)</v>
          </cell>
          <cell r="I42">
            <v>3405</v>
          </cell>
          <cell r="L42">
            <v>45</v>
          </cell>
          <cell r="M42">
            <v>12183</v>
          </cell>
          <cell r="N42">
            <v>18277</v>
          </cell>
          <cell r="O42">
            <v>6094</v>
          </cell>
          <cell r="R42">
            <v>12183</v>
          </cell>
        </row>
        <row r="43">
          <cell r="A43" t="str">
            <v>05</v>
          </cell>
          <cell r="B43" t="str">
            <v>376</v>
          </cell>
          <cell r="C43">
            <v>37189</v>
          </cell>
          <cell r="E43" t="str">
            <v>DE-LAKESIDE DEV</v>
          </cell>
          <cell r="F43" t="str">
            <v>MAIN DEV 3</v>
          </cell>
          <cell r="H43" t="str">
            <v>ADD-Install 450' of 2" pl in the woods of Lakeside on Beckington Ct</v>
          </cell>
          <cell r="I43">
            <v>450</v>
          </cell>
          <cell r="J43">
            <v>1850</v>
          </cell>
          <cell r="L43">
            <v>45</v>
          </cell>
          <cell r="M43">
            <v>730.98</v>
          </cell>
          <cell r="N43">
            <v>2799</v>
          </cell>
          <cell r="O43">
            <v>2068.02</v>
          </cell>
          <cell r="P43">
            <v>730.98</v>
          </cell>
        </row>
        <row r="44">
          <cell r="A44" t="str">
            <v>05</v>
          </cell>
          <cell r="B44" t="str">
            <v>376</v>
          </cell>
          <cell r="C44">
            <v>36927</v>
          </cell>
          <cell r="D44">
            <v>36973</v>
          </cell>
          <cell r="E44" t="str">
            <v>DE-LINKSIDE COMM</v>
          </cell>
          <cell r="F44" t="str">
            <v>MAIN NEW</v>
          </cell>
          <cell r="H44" t="str">
            <v>Install 1000 ft, 4 inch pl main, Linkside Commercial Complex-S. St Street Ext</v>
          </cell>
          <cell r="I44">
            <v>1000</v>
          </cell>
          <cell r="K44">
            <v>1150</v>
          </cell>
          <cell r="L44">
            <v>64</v>
          </cell>
          <cell r="M44">
            <v>7363.46</v>
          </cell>
          <cell r="N44">
            <v>10030</v>
          </cell>
          <cell r="O44">
            <v>2666.54</v>
          </cell>
          <cell r="P44">
            <v>1613.46</v>
          </cell>
          <cell r="R44">
            <v>5750</v>
          </cell>
        </row>
        <row r="45">
          <cell r="A45" t="str">
            <v>05</v>
          </cell>
          <cell r="B45" t="str">
            <v>376</v>
          </cell>
          <cell r="C45">
            <v>36826</v>
          </cell>
          <cell r="D45">
            <v>37164</v>
          </cell>
          <cell r="E45" t="str">
            <v>DE-LONGMDW DEV</v>
          </cell>
          <cell r="F45" t="str">
            <v>MAIN NEW</v>
          </cell>
          <cell r="H45" t="str">
            <v>ADD-Carryover-2" pl main in Longmeadows Development</v>
          </cell>
          <cell r="I45">
            <v>5250</v>
          </cell>
          <cell r="J45">
            <v>5250</v>
          </cell>
          <cell r="L45">
            <v>44</v>
          </cell>
          <cell r="M45">
            <v>11892.72</v>
          </cell>
          <cell r="N45">
            <v>14328</v>
          </cell>
          <cell r="O45">
            <v>2435.2800000000007</v>
          </cell>
          <cell r="P45">
            <v>1842.72</v>
          </cell>
          <cell r="R45">
            <v>10050</v>
          </cell>
        </row>
        <row r="46">
          <cell r="A46" t="str">
            <v>05</v>
          </cell>
          <cell r="B46" t="str">
            <v>376</v>
          </cell>
          <cell r="C46">
            <v>37172</v>
          </cell>
          <cell r="E46" t="str">
            <v>DE-MAPLE GLEN</v>
          </cell>
          <cell r="F46" t="str">
            <v>MAIN NEW</v>
          </cell>
          <cell r="H46" t="str">
            <v>ADD-Install 940' of 4" pl main from Carlisle Dr to entrance of Maple Glen Dev</v>
          </cell>
          <cell r="I46">
            <v>940</v>
          </cell>
          <cell r="K46">
            <v>24</v>
          </cell>
          <cell r="L46">
            <v>59</v>
          </cell>
          <cell r="M46">
            <v>858.54</v>
          </cell>
          <cell r="N46">
            <v>29714</v>
          </cell>
          <cell r="O46">
            <v>28855.46</v>
          </cell>
          <cell r="P46">
            <v>858.54</v>
          </cell>
        </row>
        <row r="47">
          <cell r="A47" t="str">
            <v>05</v>
          </cell>
          <cell r="B47" t="str">
            <v>376</v>
          </cell>
          <cell r="C47">
            <v>37214</v>
          </cell>
          <cell r="E47" t="str">
            <v>DE-MIDDLETOWN COMMONS</v>
          </cell>
          <cell r="F47" t="str">
            <v>MAIN NEW</v>
          </cell>
          <cell r="H47" t="str">
            <v>ADD-Install 1210' 4" pl from Industrial Rd to Entrance; Install 2100' of 2" in Commons</v>
          </cell>
          <cell r="I47">
            <v>3310</v>
          </cell>
          <cell r="K47">
            <v>1160</v>
          </cell>
          <cell r="L47">
            <v>46</v>
          </cell>
          <cell r="M47">
            <v>1651.78</v>
          </cell>
          <cell r="N47">
            <v>24540</v>
          </cell>
          <cell r="O47">
            <v>22888.22</v>
          </cell>
          <cell r="P47">
            <v>1601.22</v>
          </cell>
          <cell r="R47">
            <v>50.56</v>
          </cell>
        </row>
        <row r="48">
          <cell r="A48" t="str">
            <v>05</v>
          </cell>
          <cell r="B48" t="str">
            <v>376</v>
          </cell>
          <cell r="C48">
            <v>36920</v>
          </cell>
          <cell r="D48">
            <v>37195</v>
          </cell>
          <cell r="E48" t="str">
            <v>DE-MIDDLETOWN VILLG</v>
          </cell>
          <cell r="F48" t="str">
            <v>MAIN NEW</v>
          </cell>
          <cell r="H48" t="str">
            <v>Install 4065 ft, 2 inch pl main, W. Harvest Lane and North Ramunno Dr.</v>
          </cell>
          <cell r="I48">
            <v>6665</v>
          </cell>
          <cell r="J48">
            <v>18845</v>
          </cell>
          <cell r="K48">
            <v>12530</v>
          </cell>
          <cell r="L48">
            <v>45</v>
          </cell>
          <cell r="M48">
            <v>20853.59</v>
          </cell>
          <cell r="N48">
            <v>37663</v>
          </cell>
          <cell r="O48">
            <v>16809.41</v>
          </cell>
          <cell r="P48">
            <v>3891.59</v>
          </cell>
          <cell r="R48">
            <v>16962</v>
          </cell>
        </row>
        <row r="49">
          <cell r="A49" t="str">
            <v>05</v>
          </cell>
          <cell r="B49" t="str">
            <v>376</v>
          </cell>
          <cell r="C49">
            <v>37215</v>
          </cell>
          <cell r="E49" t="str">
            <v>DE-MIDDLETOWN VILLG</v>
          </cell>
          <cell r="F49" t="str">
            <v>MAIN NEW PH2</v>
          </cell>
          <cell r="H49" t="str">
            <v>ADD-Install 1000' of 2" pl on Rosie Dr &amp; 260' of 2" on Edgerow Dr</v>
          </cell>
          <cell r="I49">
            <v>1260</v>
          </cell>
          <cell r="L49">
            <v>46</v>
          </cell>
          <cell r="M49">
            <v>0</v>
          </cell>
          <cell r="N49">
            <v>8050</v>
          </cell>
          <cell r="O49">
            <v>8050</v>
          </cell>
        </row>
        <row r="50">
          <cell r="A50" t="str">
            <v>05</v>
          </cell>
          <cell r="B50" t="str">
            <v>376</v>
          </cell>
          <cell r="C50">
            <v>37235</v>
          </cell>
          <cell r="E50" t="str">
            <v>DE-MIDDLETOWN VILLG</v>
          </cell>
          <cell r="F50" t="str">
            <v>MAIN NEW PH3</v>
          </cell>
          <cell r="H50" t="str">
            <v xml:space="preserve">Install 200' of 2" pl on Marian Dr </v>
          </cell>
          <cell r="I50">
            <v>200</v>
          </cell>
          <cell r="L50">
            <v>46</v>
          </cell>
          <cell r="M50">
            <v>0</v>
          </cell>
          <cell r="N50">
            <v>1615</v>
          </cell>
          <cell r="O50">
            <v>1615</v>
          </cell>
        </row>
        <row r="51">
          <cell r="A51" t="str">
            <v>05</v>
          </cell>
          <cell r="B51" t="str">
            <v>376</v>
          </cell>
          <cell r="C51">
            <v>36935</v>
          </cell>
          <cell r="D51">
            <v>37134</v>
          </cell>
          <cell r="E51" t="str">
            <v>DE-MILFORD</v>
          </cell>
          <cell r="F51" t="str">
            <v>AREA 1</v>
          </cell>
          <cell r="H51" t="str">
            <v>Install 6850ft-4" pl main-Milford Business Park-Airport Road</v>
          </cell>
          <cell r="I51">
            <v>6850</v>
          </cell>
          <cell r="J51">
            <v>2250</v>
          </cell>
          <cell r="K51">
            <v>5800</v>
          </cell>
          <cell r="L51">
            <v>75</v>
          </cell>
          <cell r="M51">
            <v>44122.71</v>
          </cell>
          <cell r="N51">
            <v>65612</v>
          </cell>
          <cell r="O51">
            <v>21489.29</v>
          </cell>
          <cell r="P51">
            <v>2953.46</v>
          </cell>
          <cell r="R51">
            <v>41169.25</v>
          </cell>
        </row>
        <row r="52">
          <cell r="A52" t="str">
            <v>05</v>
          </cell>
          <cell r="B52" t="str">
            <v>376</v>
          </cell>
          <cell r="C52">
            <v>36962</v>
          </cell>
          <cell r="D52">
            <v>37164</v>
          </cell>
          <cell r="E52" t="str">
            <v>DE-MILFORD</v>
          </cell>
          <cell r="F52" t="str">
            <v>AREA 2A</v>
          </cell>
          <cell r="H52" t="str">
            <v>Install 275ft-6inch and 800ft-4inch pl main-Milford Project Area 2-A</v>
          </cell>
          <cell r="I52">
            <v>1075</v>
          </cell>
          <cell r="L52">
            <v>75</v>
          </cell>
          <cell r="M52">
            <v>14440.83</v>
          </cell>
          <cell r="N52">
            <v>22884</v>
          </cell>
          <cell r="O52">
            <v>8443.17</v>
          </cell>
          <cell r="P52">
            <v>1537.04</v>
          </cell>
          <cell r="Q52">
            <v>556.37</v>
          </cell>
          <cell r="R52">
            <v>12293.28</v>
          </cell>
          <cell r="T52">
            <v>54.14</v>
          </cell>
        </row>
        <row r="53">
          <cell r="A53" t="str">
            <v>05</v>
          </cell>
          <cell r="B53" t="str">
            <v>376</v>
          </cell>
          <cell r="C53">
            <v>37158</v>
          </cell>
          <cell r="E53" t="str">
            <v>DE-MILFORD</v>
          </cell>
          <cell r="F53" t="str">
            <v>AREA 2A</v>
          </cell>
          <cell r="H53" t="str">
            <v>Install 700' of 2" from Wal-Mart to Milford Landing</v>
          </cell>
          <cell r="I53">
            <v>700</v>
          </cell>
          <cell r="L53">
            <v>75</v>
          </cell>
          <cell r="M53">
            <v>0</v>
          </cell>
          <cell r="N53">
            <v>6452</v>
          </cell>
          <cell r="O53">
            <v>6452</v>
          </cell>
        </row>
        <row r="54">
          <cell r="A54" t="str">
            <v>05</v>
          </cell>
          <cell r="B54" t="str">
            <v>376</v>
          </cell>
          <cell r="C54">
            <v>36962</v>
          </cell>
          <cell r="D54">
            <v>37164</v>
          </cell>
          <cell r="E54" t="str">
            <v>DE-MILFORD</v>
          </cell>
          <cell r="F54" t="str">
            <v>AREA 2B</v>
          </cell>
          <cell r="H54" t="str">
            <v>Install 935ft-4inch and 750ft-2inch pl main-Milfor Project-Area 2-B</v>
          </cell>
          <cell r="I54">
            <v>1685</v>
          </cell>
          <cell r="L54">
            <v>75</v>
          </cell>
          <cell r="M54">
            <v>39492.909999999996</v>
          </cell>
          <cell r="N54">
            <v>43055</v>
          </cell>
          <cell r="O54">
            <v>3562.0900000000038</v>
          </cell>
          <cell r="P54">
            <v>1279.2</v>
          </cell>
          <cell r="Q54">
            <v>2042.5</v>
          </cell>
          <cell r="R54">
            <v>36171.21</v>
          </cell>
        </row>
        <row r="55">
          <cell r="A55" t="str">
            <v>05</v>
          </cell>
          <cell r="B55" t="str">
            <v>376</v>
          </cell>
          <cell r="C55">
            <v>37028</v>
          </cell>
          <cell r="D55">
            <v>37225</v>
          </cell>
          <cell r="E55" t="str">
            <v>DE-MILFORD</v>
          </cell>
          <cell r="F55" t="str">
            <v>AREA 2C</v>
          </cell>
          <cell r="H55" t="str">
            <v>Install 475', 4" Pl main on Rt 113 frm WalMart entance North to Food Lion</v>
          </cell>
          <cell r="I55">
            <v>475</v>
          </cell>
          <cell r="L55">
            <v>75</v>
          </cell>
          <cell r="M55">
            <v>0</v>
          </cell>
          <cell r="N55">
            <v>145</v>
          </cell>
          <cell r="O55">
            <v>145</v>
          </cell>
          <cell r="P55">
            <v>-63.9</v>
          </cell>
          <cell r="R55">
            <v>63.899999999999977</v>
          </cell>
        </row>
        <row r="56">
          <cell r="A56" t="str">
            <v>05</v>
          </cell>
          <cell r="B56" t="str">
            <v>376</v>
          </cell>
          <cell r="C56" t="str">
            <v>05/17/200</v>
          </cell>
          <cell r="E56" t="str">
            <v>DE-MILFORD</v>
          </cell>
          <cell r="F56" t="str">
            <v>AREA 3A</v>
          </cell>
          <cell r="H56" t="str">
            <v>Install 3085', 6" Pl main-Airport Rd(Rosa Rd) to North of Stevenson House</v>
          </cell>
          <cell r="I56">
            <v>3085</v>
          </cell>
          <cell r="L56">
            <v>75</v>
          </cell>
          <cell r="M56">
            <v>0</v>
          </cell>
          <cell r="N56">
            <v>0</v>
          </cell>
          <cell r="O56">
            <v>0</v>
          </cell>
        </row>
        <row r="57">
          <cell r="A57" t="str">
            <v>05</v>
          </cell>
          <cell r="B57" t="str">
            <v>376</v>
          </cell>
          <cell r="C57">
            <v>37028</v>
          </cell>
          <cell r="E57" t="str">
            <v>DE-MILFORD</v>
          </cell>
          <cell r="F57" t="str">
            <v>AREA 3C</v>
          </cell>
          <cell r="H57" t="str">
            <v>Install 385',6" Pl &amp; 2245', 4" Pl main-N. Stevenson House to Milford Plaza Shp Ctr</v>
          </cell>
          <cell r="I57">
            <v>2630</v>
          </cell>
          <cell r="J57">
            <v>250</v>
          </cell>
          <cell r="L57">
            <v>75</v>
          </cell>
          <cell r="M57">
            <v>0</v>
          </cell>
          <cell r="N57">
            <v>0</v>
          </cell>
          <cell r="O57">
            <v>0</v>
          </cell>
          <cell r="P57">
            <v>-687.73</v>
          </cell>
          <cell r="Q57">
            <v>687.73</v>
          </cell>
        </row>
        <row r="58">
          <cell r="A58" t="str">
            <v>05</v>
          </cell>
          <cell r="B58" t="str">
            <v>376</v>
          </cell>
          <cell r="C58">
            <v>37166</v>
          </cell>
          <cell r="D58">
            <v>37225</v>
          </cell>
          <cell r="E58" t="str">
            <v>DE-MILFORD</v>
          </cell>
          <cell r="F58" t="str">
            <v>AREA 5</v>
          </cell>
          <cell r="H58" t="str">
            <v>Install 220' of 6" @ Sea Watch to Rehoboth Blvd</v>
          </cell>
          <cell r="I58">
            <v>220</v>
          </cell>
          <cell r="L58">
            <v>75</v>
          </cell>
          <cell r="M58">
            <v>9047.48</v>
          </cell>
          <cell r="N58">
            <v>7458</v>
          </cell>
          <cell r="O58">
            <v>-1589.4799999999996</v>
          </cell>
          <cell r="P58">
            <v>1147.48</v>
          </cell>
          <cell r="R58">
            <v>7900</v>
          </cell>
        </row>
        <row r="59">
          <cell r="A59" t="str">
            <v>05</v>
          </cell>
          <cell r="B59" t="str">
            <v>376</v>
          </cell>
          <cell r="C59">
            <v>37240</v>
          </cell>
          <cell r="E59" t="str">
            <v>DE-MILFORD PARK CENTER</v>
          </cell>
          <cell r="F59" t="str">
            <v>MAIN NEW</v>
          </cell>
          <cell r="H59" t="str">
            <v>Install 1600' of 2" pl to Milford Park Center - this is off Buccaneer Dr</v>
          </cell>
          <cell r="I59">
            <v>1600</v>
          </cell>
          <cell r="L59">
            <v>75</v>
          </cell>
          <cell r="M59">
            <v>0</v>
          </cell>
          <cell r="N59">
            <v>11415</v>
          </cell>
          <cell r="O59">
            <v>11415</v>
          </cell>
        </row>
        <row r="60">
          <cell r="A60" t="str">
            <v>05</v>
          </cell>
          <cell r="B60" t="str">
            <v>376</v>
          </cell>
          <cell r="C60">
            <v>37168</v>
          </cell>
          <cell r="E60" t="str">
            <v>DE-ORCHARD CREEK</v>
          </cell>
          <cell r="F60" t="str">
            <v>MAIN NEW</v>
          </cell>
          <cell r="H60" t="str">
            <v>Install 2580' of 4" and 290' of 2" in Orchard Creek Dev</v>
          </cell>
          <cell r="I60">
            <v>2870</v>
          </cell>
          <cell r="J60">
            <v>500</v>
          </cell>
          <cell r="K60">
            <v>2930</v>
          </cell>
          <cell r="L60">
            <v>64</v>
          </cell>
          <cell r="M60">
            <v>19948.18</v>
          </cell>
          <cell r="N60">
            <v>23848</v>
          </cell>
          <cell r="O60">
            <v>3899.8199999999997</v>
          </cell>
          <cell r="P60">
            <v>2863.67</v>
          </cell>
          <cell r="R60">
            <v>17084.510000000002</v>
          </cell>
        </row>
        <row r="61">
          <cell r="A61" t="str">
            <v>05</v>
          </cell>
          <cell r="B61" t="str">
            <v>376</v>
          </cell>
          <cell r="C61">
            <v>37043</v>
          </cell>
          <cell r="D61">
            <v>37195</v>
          </cell>
          <cell r="E61" t="str">
            <v>DE-ORCHARDS</v>
          </cell>
          <cell r="F61" t="str">
            <v>MAIN NEW</v>
          </cell>
          <cell r="H61" t="str">
            <v>Install 790', 4", and 2665', 2" pl main in Orchards Dev</v>
          </cell>
          <cell r="I61">
            <v>3455</v>
          </cell>
          <cell r="J61">
            <v>3250</v>
          </cell>
          <cell r="K61">
            <v>1320</v>
          </cell>
          <cell r="L61">
            <v>64</v>
          </cell>
          <cell r="M61">
            <v>16276.21</v>
          </cell>
          <cell r="N61">
            <v>22243</v>
          </cell>
          <cell r="O61">
            <v>5966.7900000000009</v>
          </cell>
          <cell r="P61">
            <v>2817.46</v>
          </cell>
          <cell r="R61">
            <v>13458.75</v>
          </cell>
        </row>
        <row r="62">
          <cell r="A62" t="str">
            <v>05</v>
          </cell>
          <cell r="B62" t="str">
            <v>376</v>
          </cell>
          <cell r="C62">
            <v>37189</v>
          </cell>
          <cell r="D62">
            <v>37225</v>
          </cell>
          <cell r="E62" t="str">
            <v>DE-ORCHARDS</v>
          </cell>
          <cell r="F62" t="str">
            <v>MAIN NEW 2</v>
          </cell>
          <cell r="H62" t="str">
            <v>ADD-Install 345' of 4" pl on Pear Blossom Ln in Orchards Dev</v>
          </cell>
          <cell r="I62">
            <v>345</v>
          </cell>
          <cell r="J62">
            <v>1000</v>
          </cell>
          <cell r="L62">
            <v>64</v>
          </cell>
          <cell r="M62">
            <v>2509.86</v>
          </cell>
          <cell r="N62">
            <v>3409</v>
          </cell>
          <cell r="O62">
            <v>899.13999999999987</v>
          </cell>
          <cell r="P62">
            <v>371.11</v>
          </cell>
          <cell r="R62">
            <v>2138.75</v>
          </cell>
        </row>
        <row r="63">
          <cell r="A63" t="str">
            <v>05</v>
          </cell>
          <cell r="B63">
            <v>376</v>
          </cell>
          <cell r="C63">
            <v>36818</v>
          </cell>
          <cell r="D63">
            <v>36891</v>
          </cell>
          <cell r="E63" t="str">
            <v>DE-PAYNTERS VILLAGE</v>
          </cell>
          <cell r="F63" t="str">
            <v>MAIN NEW CUST DEV</v>
          </cell>
          <cell r="H63" t="str">
            <v>Install 125', 2" and 350', 1 1/4" PL Main in Paynters Village Dev</v>
          </cell>
          <cell r="J63">
            <v>1500</v>
          </cell>
          <cell r="K63">
            <v>200</v>
          </cell>
          <cell r="M63">
            <v>825.75</v>
          </cell>
          <cell r="N63">
            <v>826</v>
          </cell>
          <cell r="O63">
            <v>0.25</v>
          </cell>
          <cell r="P63">
            <v>825.75</v>
          </cell>
        </row>
        <row r="64">
          <cell r="A64" t="str">
            <v>05</v>
          </cell>
          <cell r="B64" t="str">
            <v>376</v>
          </cell>
          <cell r="C64">
            <v>37048</v>
          </cell>
          <cell r="D64">
            <v>37195</v>
          </cell>
          <cell r="E64" t="str">
            <v>DE-PINE TREE CRNR</v>
          </cell>
          <cell r="F64" t="str">
            <v>MAIN NEW</v>
          </cell>
          <cell r="H64" t="str">
            <v>Install 2" high press steel main for CGATE at Rt1 &amp; Pinetree Corners</v>
          </cell>
          <cell r="L64">
            <v>46</v>
          </cell>
          <cell r="M64">
            <v>10400</v>
          </cell>
          <cell r="N64">
            <v>22169</v>
          </cell>
          <cell r="O64">
            <v>11769</v>
          </cell>
          <cell r="R64">
            <v>10400</v>
          </cell>
        </row>
        <row r="65">
          <cell r="A65" t="str">
            <v>05</v>
          </cell>
          <cell r="B65" t="str">
            <v>376</v>
          </cell>
          <cell r="C65">
            <v>37035</v>
          </cell>
          <cell r="D65">
            <v>37225</v>
          </cell>
          <cell r="E65" t="str">
            <v>DE-PLANTERS RUN</v>
          </cell>
          <cell r="F65" t="str">
            <v>MAIN NEW</v>
          </cell>
          <cell r="H65" t="str">
            <v>Install 2" pl main in the Planters Run Dev off Rt10(Lebannon Rd)</v>
          </cell>
          <cell r="I65">
            <v>3955</v>
          </cell>
          <cell r="J65">
            <v>3250</v>
          </cell>
          <cell r="L65">
            <v>64</v>
          </cell>
          <cell r="M65">
            <v>7262.38</v>
          </cell>
          <cell r="N65">
            <v>21209</v>
          </cell>
          <cell r="O65">
            <v>13946.619999999999</v>
          </cell>
          <cell r="P65">
            <v>1302.18</v>
          </cell>
          <cell r="R65">
            <v>5960.2</v>
          </cell>
        </row>
        <row r="66">
          <cell r="A66" t="str">
            <v>05</v>
          </cell>
          <cell r="B66" t="str">
            <v>376</v>
          </cell>
          <cell r="C66">
            <v>37074</v>
          </cell>
          <cell r="D66">
            <v>37195</v>
          </cell>
          <cell r="E66" t="str">
            <v>DE-PLANTERS WOODS DEV</v>
          </cell>
          <cell r="F66" t="str">
            <v>MAIN NEW</v>
          </cell>
          <cell r="H66" t="str">
            <v>Extend 2" pl main on Cantwell Dr,Canary Ct,and Tall Tree Ct. (31 lots)</v>
          </cell>
          <cell r="J66">
            <v>2400</v>
          </cell>
          <cell r="L66">
            <v>59</v>
          </cell>
          <cell r="M66">
            <v>10634.63</v>
          </cell>
          <cell r="N66">
            <v>14599</v>
          </cell>
          <cell r="O66">
            <v>3964.3700000000008</v>
          </cell>
          <cell r="P66">
            <v>980.88</v>
          </cell>
          <cell r="R66">
            <v>9653.75</v>
          </cell>
        </row>
        <row r="67">
          <cell r="A67" t="str">
            <v>05</v>
          </cell>
          <cell r="B67" t="str">
            <v>376</v>
          </cell>
          <cell r="C67">
            <v>36858</v>
          </cell>
          <cell r="D67">
            <v>36891</v>
          </cell>
          <cell r="E67" t="str">
            <v>DE-SAFEWAY MAIN</v>
          </cell>
          <cell r="F67" t="str">
            <v>MAIN NEW APPR</v>
          </cell>
          <cell r="H67" t="str">
            <v>2000 Safeway main, Install 2 Inch pl, Dover Crossing</v>
          </cell>
          <cell r="J67">
            <v>30</v>
          </cell>
          <cell r="L67">
            <v>60</v>
          </cell>
          <cell r="M67">
            <v>311.89999999999998</v>
          </cell>
          <cell r="N67">
            <v>312</v>
          </cell>
          <cell r="O67">
            <v>0.10000000000002274</v>
          </cell>
          <cell r="P67">
            <v>311.89999999999998</v>
          </cell>
        </row>
        <row r="68">
          <cell r="A68" t="str">
            <v>05</v>
          </cell>
          <cell r="B68" t="str">
            <v>376</v>
          </cell>
          <cell r="C68">
            <v>37011</v>
          </cell>
          <cell r="D68">
            <v>37164</v>
          </cell>
          <cell r="E68" t="str">
            <v>DE-SPRING CREEK DEV</v>
          </cell>
          <cell r="F68" t="str">
            <v>MAIN NEW</v>
          </cell>
          <cell r="H68" t="str">
            <v xml:space="preserve">Install 465',4"pl main in Spring Creek Dev off State Rd,Install 2" Setter Ct, 350' Spaniel Ct </v>
          </cell>
          <cell r="I68">
            <v>1230</v>
          </cell>
          <cell r="J68">
            <v>1765</v>
          </cell>
          <cell r="K68">
            <v>925</v>
          </cell>
          <cell r="L68">
            <v>46</v>
          </cell>
          <cell r="M68">
            <v>9659.43</v>
          </cell>
          <cell r="N68">
            <v>11607</v>
          </cell>
          <cell r="O68">
            <v>1947.5699999999997</v>
          </cell>
          <cell r="P68">
            <v>2579.7299999999996</v>
          </cell>
          <cell r="R68">
            <v>7079.7</v>
          </cell>
        </row>
        <row r="69">
          <cell r="A69" t="str">
            <v>05</v>
          </cell>
          <cell r="B69" t="str">
            <v>376</v>
          </cell>
          <cell r="C69">
            <v>37174</v>
          </cell>
          <cell r="D69">
            <v>37225</v>
          </cell>
          <cell r="E69" t="str">
            <v>DE-SPRING CREEK DEV 2</v>
          </cell>
          <cell r="F69" t="str">
            <v>MAIN NEW</v>
          </cell>
          <cell r="H69" t="str">
            <v>ADD- Install 550' of 4" on Spring Creek Dr 830' of 2" on Labrador Ln &amp; 500' of 2" on Shepherd Ct</v>
          </cell>
          <cell r="I69">
            <v>1880</v>
          </cell>
          <cell r="K69">
            <v>675</v>
          </cell>
          <cell r="L69">
            <v>46</v>
          </cell>
          <cell r="M69">
            <v>9235.83</v>
          </cell>
          <cell r="N69">
            <v>13260</v>
          </cell>
          <cell r="O69">
            <v>4024.17</v>
          </cell>
          <cell r="P69">
            <v>937.08</v>
          </cell>
          <cell r="R69">
            <v>8298.75</v>
          </cell>
        </row>
        <row r="70">
          <cell r="A70" t="str">
            <v>05</v>
          </cell>
          <cell r="B70" t="str">
            <v>376</v>
          </cell>
          <cell r="C70">
            <v>36826</v>
          </cell>
          <cell r="D70">
            <v>37225</v>
          </cell>
          <cell r="E70" t="str">
            <v>DE-SPRINGMILL</v>
          </cell>
          <cell r="F70" t="str">
            <v>MAIN NEW</v>
          </cell>
          <cell r="H70" t="str">
            <v>ADD-Carryover-4" and 2" pl main Springmill Development</v>
          </cell>
          <cell r="I70">
            <v>3711</v>
          </cell>
          <cell r="J70">
            <v>2750</v>
          </cell>
          <cell r="L70">
            <v>45</v>
          </cell>
          <cell r="M70">
            <v>21258.07</v>
          </cell>
          <cell r="N70">
            <v>23183</v>
          </cell>
          <cell r="O70">
            <v>1924.9300000000003</v>
          </cell>
          <cell r="P70">
            <v>1375.4699999999998</v>
          </cell>
          <cell r="R70">
            <v>19930.599999999999</v>
          </cell>
          <cell r="S70">
            <v>-48</v>
          </cell>
        </row>
        <row r="71">
          <cell r="A71" t="str">
            <v>05</v>
          </cell>
          <cell r="B71" t="str">
            <v>376</v>
          </cell>
          <cell r="C71">
            <v>36678</v>
          </cell>
          <cell r="D71">
            <v>36707</v>
          </cell>
          <cell r="E71" t="str">
            <v>DE-ST JONES</v>
          </cell>
          <cell r="F71" t="str">
            <v>MAINS NEW</v>
          </cell>
          <cell r="H71" t="str">
            <v>2000 DE-STJONES</v>
          </cell>
          <cell r="K71">
            <v>2230</v>
          </cell>
          <cell r="M71">
            <v>3172.23</v>
          </cell>
          <cell r="N71">
            <v>3200</v>
          </cell>
          <cell r="O71">
            <v>27.769999999999982</v>
          </cell>
          <cell r="P71">
            <v>3172.23</v>
          </cell>
        </row>
        <row r="72">
          <cell r="A72" t="str">
            <v>05</v>
          </cell>
          <cell r="B72" t="str">
            <v>376</v>
          </cell>
          <cell r="C72">
            <v>37156</v>
          </cell>
          <cell r="D72">
            <v>37195</v>
          </cell>
          <cell r="E72" t="str">
            <v>DE-ST JONES</v>
          </cell>
          <cell r="F72" t="str">
            <v>MAINS NEW</v>
          </cell>
          <cell r="H72" t="str">
            <v>2001 DE-STJONES 1550' of 2"</v>
          </cell>
          <cell r="I72">
            <v>1550</v>
          </cell>
          <cell r="J72">
            <v>1550</v>
          </cell>
          <cell r="M72">
            <v>7013.67</v>
          </cell>
          <cell r="N72">
            <v>11498.23</v>
          </cell>
          <cell r="O72">
            <v>4484.5599999999995</v>
          </cell>
          <cell r="P72">
            <v>548.73</v>
          </cell>
          <cell r="R72">
            <v>6464.94</v>
          </cell>
        </row>
        <row r="73">
          <cell r="A73" t="str">
            <v>05</v>
          </cell>
          <cell r="B73" t="str">
            <v>376</v>
          </cell>
          <cell r="C73">
            <v>36908</v>
          </cell>
          <cell r="D73">
            <v>37195</v>
          </cell>
          <cell r="E73" t="str">
            <v>DE-STONEFIELD</v>
          </cell>
          <cell r="F73" t="str">
            <v>MAIN NEW</v>
          </cell>
          <cell r="H73" t="str">
            <v>Install 500 ft, 2 inch pl, Conquina Ct, 940ft 2 in pl-Basalt St, 80ft, 4 in-Olivine Cl</v>
          </cell>
          <cell r="I73">
            <v>1520</v>
          </cell>
          <cell r="J73">
            <v>1250</v>
          </cell>
          <cell r="L73">
            <v>46</v>
          </cell>
          <cell r="M73">
            <v>5635.97</v>
          </cell>
          <cell r="N73">
            <v>9424</v>
          </cell>
          <cell r="O73">
            <v>3788.0299999999997</v>
          </cell>
          <cell r="P73">
            <v>544.47</v>
          </cell>
          <cell r="R73">
            <v>5091.5</v>
          </cell>
        </row>
        <row r="74">
          <cell r="A74" t="str">
            <v>05</v>
          </cell>
          <cell r="B74" t="str">
            <v>376</v>
          </cell>
          <cell r="C74">
            <v>36910</v>
          </cell>
          <cell r="D74">
            <v>37164</v>
          </cell>
          <cell r="E74" t="str">
            <v>DE-SUNNYSIDE VILLG</v>
          </cell>
          <cell r="F74" t="str">
            <v>MAIN NEW</v>
          </cell>
          <cell r="H74" t="str">
            <v>Install 320 ft, 2inch pl main, Sunnyside Village Dev-Smyrna</v>
          </cell>
          <cell r="I74">
            <v>320</v>
          </cell>
          <cell r="J74">
            <v>2405</v>
          </cell>
          <cell r="K74">
            <v>1485</v>
          </cell>
          <cell r="L74">
            <v>54</v>
          </cell>
          <cell r="M74">
            <v>5365.09</v>
          </cell>
          <cell r="N74">
            <v>5213</v>
          </cell>
          <cell r="O74">
            <v>-152.09000000000015</v>
          </cell>
          <cell r="P74">
            <v>3254.8399999999997</v>
          </cell>
          <cell r="R74">
            <v>2110.25</v>
          </cell>
        </row>
        <row r="75">
          <cell r="A75" t="str">
            <v>05</v>
          </cell>
          <cell r="B75" t="str">
            <v>376</v>
          </cell>
          <cell r="C75">
            <v>37172</v>
          </cell>
          <cell r="D75">
            <v>37195</v>
          </cell>
          <cell r="E75" t="str">
            <v>DE-SUNNYSIDE VILLG 2</v>
          </cell>
          <cell r="F75" t="str">
            <v>MAIN NEW</v>
          </cell>
          <cell r="H75" t="str">
            <v>ADD-Install 720' of 2" pl main on Dairy Dr in Sunnyside Village Dev</v>
          </cell>
          <cell r="I75">
            <v>720</v>
          </cell>
          <cell r="J75">
            <v>720</v>
          </cell>
          <cell r="L75">
            <v>54</v>
          </cell>
          <cell r="M75">
            <v>3489.16</v>
          </cell>
          <cell r="N75">
            <v>5725</v>
          </cell>
          <cell r="O75">
            <v>2235.84</v>
          </cell>
          <cell r="P75">
            <v>289.16000000000003</v>
          </cell>
          <cell r="R75">
            <v>3200</v>
          </cell>
        </row>
        <row r="76">
          <cell r="A76" t="str">
            <v>05</v>
          </cell>
          <cell r="B76" t="str">
            <v>376</v>
          </cell>
          <cell r="C76">
            <v>36669</v>
          </cell>
          <cell r="D76">
            <v>37195</v>
          </cell>
          <cell r="E76" t="str">
            <v>DE-THE LEGENDS</v>
          </cell>
          <cell r="F76" t="str">
            <v>MAIN NEW</v>
          </cell>
          <cell r="H76" t="str">
            <v>ADD-Carryover-4" and 2" pl main The Legends Development</v>
          </cell>
          <cell r="I76">
            <v>5350</v>
          </cell>
          <cell r="J76">
            <v>3750</v>
          </cell>
          <cell r="L76">
            <v>45</v>
          </cell>
          <cell r="M76">
            <v>6945.99</v>
          </cell>
          <cell r="N76">
            <v>12816</v>
          </cell>
          <cell r="O76">
            <v>5870.01</v>
          </cell>
          <cell r="P76">
            <v>1264.3899999999999</v>
          </cell>
          <cell r="R76">
            <v>5681.6</v>
          </cell>
        </row>
        <row r="77">
          <cell r="A77" t="str">
            <v>05</v>
          </cell>
          <cell r="B77" t="str">
            <v>376</v>
          </cell>
          <cell r="C77">
            <v>37188</v>
          </cell>
          <cell r="E77" t="str">
            <v>DE-THE LEGENDS WEST</v>
          </cell>
          <cell r="F77" t="str">
            <v>MAIN NEW</v>
          </cell>
          <cell r="H77" t="str">
            <v>ADD-1550' of 4"pl -Palmer; 500' of 4" -Betsy Rawls; 500' of 4" on Porky Oliver; 800' of 2" on Jackie Circle; 600' of 2" on O'Meara Ct</v>
          </cell>
          <cell r="I77">
            <v>4500</v>
          </cell>
          <cell r="J77">
            <v>2450</v>
          </cell>
          <cell r="K77">
            <v>2600</v>
          </cell>
          <cell r="L77">
            <v>45</v>
          </cell>
          <cell r="M77">
            <v>4597.01</v>
          </cell>
          <cell r="N77">
            <v>29900</v>
          </cell>
          <cell r="O77">
            <v>25302.989999999998</v>
          </cell>
          <cell r="P77">
            <v>4597.01</v>
          </cell>
        </row>
        <row r="78">
          <cell r="A78" t="str">
            <v>05</v>
          </cell>
          <cell r="B78" t="str">
            <v>376</v>
          </cell>
          <cell r="C78">
            <v>37204</v>
          </cell>
          <cell r="E78" t="str">
            <v>DE-THOMAS COVE DEV</v>
          </cell>
          <cell r="F78" t="str">
            <v>MAIN NEW</v>
          </cell>
          <cell r="H78" t="str">
            <v>ADD-Install 3375' of 2" pl; 1775' on Middessa Dr; 650' -Jersey Ct; 550' -Guernsey Dr; 400' -Holstein Ct</v>
          </cell>
          <cell r="I78">
            <v>3375</v>
          </cell>
          <cell r="J78">
            <v>3112</v>
          </cell>
          <cell r="L78">
            <v>46</v>
          </cell>
          <cell r="M78">
            <v>8526.77</v>
          </cell>
          <cell r="N78">
            <v>19595</v>
          </cell>
          <cell r="O78">
            <v>11068.23</v>
          </cell>
          <cell r="P78">
            <v>1026.77</v>
          </cell>
          <cell r="R78">
            <v>7500</v>
          </cell>
        </row>
        <row r="79">
          <cell r="A79" t="str">
            <v>05</v>
          </cell>
          <cell r="B79" t="str">
            <v>376</v>
          </cell>
          <cell r="C79">
            <v>37180</v>
          </cell>
          <cell r="D79">
            <v>37195</v>
          </cell>
          <cell r="E79" t="str">
            <v>DE-THOMAS LANDING RD</v>
          </cell>
          <cell r="F79" t="str">
            <v>MAIN NEW</v>
          </cell>
          <cell r="H79" t="str">
            <v>ADD-Install 388' of 2" pl from Thomas Landing Rd to East</v>
          </cell>
          <cell r="I79">
            <v>388</v>
          </cell>
          <cell r="J79">
            <v>388</v>
          </cell>
          <cell r="L79">
            <v>46</v>
          </cell>
          <cell r="M79">
            <v>2589.1999999999998</v>
          </cell>
          <cell r="N79">
            <v>3702</v>
          </cell>
          <cell r="O79">
            <v>1112.8000000000002</v>
          </cell>
          <cell r="P79">
            <v>137.19999999999999</v>
          </cell>
          <cell r="R79">
            <v>2452</v>
          </cell>
        </row>
        <row r="80">
          <cell r="A80" t="str">
            <v>05</v>
          </cell>
          <cell r="B80" t="str">
            <v>376</v>
          </cell>
          <cell r="C80">
            <v>36678</v>
          </cell>
          <cell r="D80">
            <v>36739</v>
          </cell>
          <cell r="E80" t="str">
            <v>DE-VIOLATON CTR</v>
          </cell>
          <cell r="F80" t="str">
            <v>MAIN-NEW APPRO</v>
          </cell>
          <cell r="H80" t="str">
            <v>2000 DE-Violation Center-Main New Approach</v>
          </cell>
          <cell r="J80">
            <v>800</v>
          </cell>
          <cell r="K80">
            <v>1990</v>
          </cell>
          <cell r="L80">
            <v>48</v>
          </cell>
          <cell r="M80">
            <v>2830.83</v>
          </cell>
          <cell r="N80">
            <v>2900</v>
          </cell>
          <cell r="O80">
            <v>69.170000000000073</v>
          </cell>
          <cell r="P80">
            <v>2830.83</v>
          </cell>
        </row>
        <row r="81">
          <cell r="A81" t="str">
            <v>05</v>
          </cell>
          <cell r="B81">
            <v>376</v>
          </cell>
          <cell r="C81">
            <v>37140</v>
          </cell>
          <cell r="D81">
            <v>37195</v>
          </cell>
          <cell r="E81" t="str">
            <v>DE-WHEATLEY POND</v>
          </cell>
          <cell r="F81" t="str">
            <v>MAIN NEW</v>
          </cell>
          <cell r="H81" t="str">
            <v>Install 1500' 2" plastic main in Wheatley Pond Development</v>
          </cell>
          <cell r="I81">
            <v>1500</v>
          </cell>
          <cell r="J81">
            <v>1750</v>
          </cell>
          <cell r="L81">
            <v>51</v>
          </cell>
          <cell r="M81">
            <v>7377.37</v>
          </cell>
          <cell r="N81">
            <v>9974</v>
          </cell>
          <cell r="O81">
            <v>2596.63</v>
          </cell>
          <cell r="P81">
            <v>752.37</v>
          </cell>
          <cell r="R81">
            <v>6625</v>
          </cell>
        </row>
        <row r="82">
          <cell r="A82" t="str">
            <v>05</v>
          </cell>
          <cell r="B82" t="str">
            <v>376</v>
          </cell>
          <cell r="C82">
            <v>36949</v>
          </cell>
          <cell r="D82">
            <v>36994</v>
          </cell>
          <cell r="E82" t="str">
            <v>DE-WILD MEADOWS</v>
          </cell>
          <cell r="F82" t="str">
            <v>MAIN NEW APPR</v>
          </cell>
          <cell r="H82" t="str">
            <v>Install 285'-6" pl approach main to srve Wild Meadows Dev</v>
          </cell>
          <cell r="I82">
            <v>285</v>
          </cell>
          <cell r="K82">
            <v>300</v>
          </cell>
          <cell r="L82">
            <v>61</v>
          </cell>
          <cell r="M82">
            <v>8483.93</v>
          </cell>
          <cell r="N82">
            <v>11705</v>
          </cell>
          <cell r="O82">
            <v>3221.0699999999997</v>
          </cell>
          <cell r="P82">
            <v>1035.93</v>
          </cell>
          <cell r="R82">
            <v>7448</v>
          </cell>
        </row>
        <row r="83">
          <cell r="A83" t="str">
            <v>05</v>
          </cell>
          <cell r="B83" t="str">
            <v>376</v>
          </cell>
          <cell r="C83">
            <v>36949</v>
          </cell>
          <cell r="D83">
            <v>36994</v>
          </cell>
          <cell r="E83" t="str">
            <v>DE-WILD MEADOWS</v>
          </cell>
          <cell r="F83" t="str">
            <v>MAIN NEW DEV</v>
          </cell>
          <cell r="H83" t="str">
            <v>Install 1300'-2"pl main-Kurt Dr, Persimmon Circle West and Holland Ct</v>
          </cell>
          <cell r="I83">
            <v>1300</v>
          </cell>
          <cell r="J83">
            <v>3523</v>
          </cell>
          <cell r="L83">
            <v>61</v>
          </cell>
          <cell r="M83">
            <v>16247.66</v>
          </cell>
          <cell r="N83">
            <v>20402</v>
          </cell>
          <cell r="O83">
            <v>4154.34</v>
          </cell>
          <cell r="P83">
            <v>1508.66</v>
          </cell>
          <cell r="R83">
            <v>14739</v>
          </cell>
        </row>
        <row r="84">
          <cell r="A84" t="str">
            <v>05</v>
          </cell>
          <cell r="B84" t="str">
            <v>376</v>
          </cell>
          <cell r="C84">
            <v>36967</v>
          </cell>
          <cell r="D84">
            <v>37195</v>
          </cell>
          <cell r="E84" t="str">
            <v>DE-WOODFIELD DEV</v>
          </cell>
          <cell r="F84" t="str">
            <v>MAIN NEW DEV</v>
          </cell>
          <cell r="H84" t="str">
            <v>Install 350ft-2 in pl main -Forest Glen Rd, 300ft-4in pl mn-Sunny meadow Dr</v>
          </cell>
          <cell r="J84">
            <v>300</v>
          </cell>
          <cell r="K84">
            <v>300</v>
          </cell>
          <cell r="L84">
            <v>64</v>
          </cell>
          <cell r="M84">
            <v>3220.2200000000003</v>
          </cell>
          <cell r="N84">
            <v>4911</v>
          </cell>
          <cell r="O84">
            <v>1690.7799999999997</v>
          </cell>
          <cell r="P84">
            <v>610.22</v>
          </cell>
          <cell r="R84">
            <v>2610</v>
          </cell>
        </row>
        <row r="85">
          <cell r="A85" t="str">
            <v>05</v>
          </cell>
          <cell r="B85" t="str">
            <v>376</v>
          </cell>
          <cell r="C85">
            <v>37083</v>
          </cell>
          <cell r="D85">
            <v>37195</v>
          </cell>
          <cell r="E85" t="str">
            <v>DE-WOODFIELD DEV</v>
          </cell>
          <cell r="F85" t="str">
            <v>MAIN NEW DEV PH3</v>
          </cell>
          <cell r="H85" t="str">
            <v>Install 985ft-4" and 2691ft-2"--Woodfield Development (Extension)</v>
          </cell>
          <cell r="I85">
            <v>3676</v>
          </cell>
          <cell r="J85">
            <v>2691</v>
          </cell>
          <cell r="K85">
            <v>985</v>
          </cell>
          <cell r="L85">
            <v>64</v>
          </cell>
          <cell r="M85">
            <v>18278.400000000001</v>
          </cell>
          <cell r="N85">
            <v>24622</v>
          </cell>
          <cell r="O85">
            <v>6343.5999999999985</v>
          </cell>
          <cell r="P85">
            <v>2467.25</v>
          </cell>
          <cell r="R85">
            <v>15811.15</v>
          </cell>
        </row>
        <row r="86">
          <cell r="A86" t="str">
            <v>05</v>
          </cell>
          <cell r="B86">
            <v>376</v>
          </cell>
          <cell r="D86">
            <v>36922</v>
          </cell>
          <cell r="E86" t="str">
            <v>DE-WYNN WOOD DEV</v>
          </cell>
          <cell r="F86" t="str">
            <v>MAIN NEW</v>
          </cell>
          <cell r="H86" t="str">
            <v>2000 Project</v>
          </cell>
          <cell r="I86">
            <v>1500</v>
          </cell>
          <cell r="L86">
            <v>51</v>
          </cell>
          <cell r="M86">
            <v>2172.37</v>
          </cell>
          <cell r="N86">
            <v>2172</v>
          </cell>
          <cell r="O86">
            <v>-0.36999999999989086</v>
          </cell>
          <cell r="P86">
            <v>27.37</v>
          </cell>
          <cell r="R86">
            <v>2145</v>
          </cell>
        </row>
        <row r="87">
          <cell r="H87" t="str">
            <v>Subtotal Group 05</v>
          </cell>
          <cell r="M87">
            <v>515029.89999999997</v>
          </cell>
          <cell r="N87">
            <v>876080.23</v>
          </cell>
          <cell r="O87">
            <v>361050.33</v>
          </cell>
        </row>
        <row r="89">
          <cell r="A89" t="str">
            <v>05S</v>
          </cell>
          <cell r="B89" t="str">
            <v>376</v>
          </cell>
          <cell r="G89" t="str">
            <v>Mains - New Customers</v>
          </cell>
        </row>
        <row r="90">
          <cell r="A90" t="str">
            <v>05S</v>
          </cell>
          <cell r="B90" t="str">
            <v>376</v>
          </cell>
          <cell r="H90" t="str">
            <v>BLANKET</v>
          </cell>
          <cell r="M90">
            <v>0</v>
          </cell>
          <cell r="N90">
            <v>0</v>
          </cell>
          <cell r="O90">
            <v>0</v>
          </cell>
        </row>
        <row r="91">
          <cell r="A91" t="str">
            <v>05S</v>
          </cell>
          <cell r="B91">
            <v>376</v>
          </cell>
          <cell r="C91">
            <v>36956</v>
          </cell>
          <cell r="D91">
            <v>37225</v>
          </cell>
          <cell r="E91" t="str">
            <v>DE-HOLLY OAK MHP II</v>
          </cell>
          <cell r="F91" t="str">
            <v>MAIN NEW DEV</v>
          </cell>
          <cell r="H91" t="str">
            <v>Install 2400 ft- 2" main, Holly Oak MHP II, 40 New lots</v>
          </cell>
          <cell r="I91">
            <v>2400</v>
          </cell>
          <cell r="J91">
            <v>2125</v>
          </cell>
          <cell r="L91">
            <v>90</v>
          </cell>
          <cell r="M91">
            <v>9900.75</v>
          </cell>
          <cell r="N91">
            <v>12488</v>
          </cell>
          <cell r="O91">
            <v>2587.25</v>
          </cell>
          <cell r="P91">
            <v>1025.75</v>
          </cell>
          <cell r="R91">
            <v>8875</v>
          </cell>
        </row>
        <row r="92">
          <cell r="A92" t="str">
            <v>05S</v>
          </cell>
          <cell r="B92">
            <v>376</v>
          </cell>
          <cell r="C92">
            <v>36956</v>
          </cell>
          <cell r="D92">
            <v>37134</v>
          </cell>
          <cell r="E92" t="str">
            <v>DE-LITTLE MEADOW</v>
          </cell>
          <cell r="F92" t="str">
            <v>MAIN NEW APPR</v>
          </cell>
          <cell r="H92" t="str">
            <v>Extend main to Little Meadows Development(Approach Mn)-4 inch pl</v>
          </cell>
          <cell r="I92">
            <v>685</v>
          </cell>
          <cell r="J92">
            <v>930</v>
          </cell>
          <cell r="K92">
            <v>1757</v>
          </cell>
          <cell r="L92">
            <v>84</v>
          </cell>
          <cell r="M92">
            <v>9930.0400000000009</v>
          </cell>
          <cell r="N92">
            <v>10506</v>
          </cell>
          <cell r="O92">
            <v>575.95999999999913</v>
          </cell>
          <cell r="P92">
            <v>3505.04</v>
          </cell>
          <cell r="R92">
            <v>6425</v>
          </cell>
        </row>
        <row r="93">
          <cell r="A93" t="str">
            <v>05S</v>
          </cell>
          <cell r="B93">
            <v>376</v>
          </cell>
          <cell r="C93">
            <v>36956</v>
          </cell>
          <cell r="D93">
            <v>37134</v>
          </cell>
          <cell r="E93" t="str">
            <v>DE-LITTLE MEADOW</v>
          </cell>
          <cell r="F93" t="str">
            <v>MAIN NEW DEV</v>
          </cell>
          <cell r="H93" t="str">
            <v>Extend main to Little Meadows Development(DEV-Main)-2 inch pl</v>
          </cell>
          <cell r="I93">
            <v>3800</v>
          </cell>
          <cell r="J93">
            <v>3750</v>
          </cell>
          <cell r="L93">
            <v>84</v>
          </cell>
          <cell r="M93">
            <v>11539.130000000001</v>
          </cell>
          <cell r="N93">
            <v>17006</v>
          </cell>
          <cell r="O93">
            <v>5466.869999999999</v>
          </cell>
          <cell r="P93">
            <v>2635.38</v>
          </cell>
          <cell r="R93">
            <v>8903.75</v>
          </cell>
        </row>
        <row r="94">
          <cell r="A94" t="str">
            <v>05S</v>
          </cell>
          <cell r="B94">
            <v>376</v>
          </cell>
          <cell r="C94">
            <v>37035</v>
          </cell>
          <cell r="D94">
            <v>37134</v>
          </cell>
          <cell r="E94" t="str">
            <v>DE-YORKTOWN WOODS</v>
          </cell>
          <cell r="F94" t="str">
            <v>MAIN NEW APPR</v>
          </cell>
          <cell r="H94" t="str">
            <v>ADD-Extend new main 1000',2"pl to Yorktowne Woods Dev, Nylon Ave Seaford</v>
          </cell>
          <cell r="I94">
            <v>1000</v>
          </cell>
          <cell r="J94">
            <v>1130</v>
          </cell>
          <cell r="L94">
            <v>81</v>
          </cell>
          <cell r="M94">
            <v>5259.97</v>
          </cell>
          <cell r="N94">
            <v>5415</v>
          </cell>
          <cell r="O94">
            <v>155.02999999999975</v>
          </cell>
          <cell r="P94">
            <v>522.47</v>
          </cell>
          <cell r="R94">
            <v>4737.5</v>
          </cell>
        </row>
        <row r="95">
          <cell r="H95" t="str">
            <v>Subtotal Group 05S</v>
          </cell>
          <cell r="M95">
            <v>36629.89</v>
          </cell>
          <cell r="N95">
            <v>45415</v>
          </cell>
          <cell r="O95">
            <v>8785.1099999999969</v>
          </cell>
        </row>
        <row r="97">
          <cell r="A97" t="str">
            <v>06</v>
          </cell>
          <cell r="B97" t="str">
            <v>376</v>
          </cell>
          <cell r="G97" t="str">
            <v>Mains - Replacement</v>
          </cell>
        </row>
        <row r="98">
          <cell r="A98" t="str">
            <v>06</v>
          </cell>
          <cell r="B98" t="str">
            <v>376</v>
          </cell>
          <cell r="H98" t="str">
            <v>Replace 2" Bare Steel Main with 2" Plastic Main (2500')</v>
          </cell>
          <cell r="M98">
            <v>116.69</v>
          </cell>
          <cell r="N98">
            <v>22100</v>
          </cell>
          <cell r="O98">
            <v>21983.31</v>
          </cell>
          <cell r="P98">
            <v>116.69</v>
          </cell>
        </row>
        <row r="99">
          <cell r="A99" t="str">
            <v>06</v>
          </cell>
          <cell r="B99">
            <v>376</v>
          </cell>
          <cell r="C99">
            <v>37032</v>
          </cell>
          <cell r="D99">
            <v>37195</v>
          </cell>
          <cell r="E99" t="str">
            <v>DE-BROAD ST</v>
          </cell>
          <cell r="F99" t="str">
            <v>MAIN REPLACE</v>
          </cell>
          <cell r="H99" t="str">
            <v>ADD-Replace 2" BS, main on Broad St in Wyoming from Mech St West to End</v>
          </cell>
          <cell r="I99">
            <v>326</v>
          </cell>
          <cell r="J99">
            <v>330</v>
          </cell>
          <cell r="L99">
            <v>66</v>
          </cell>
          <cell r="M99">
            <v>2482</v>
          </cell>
          <cell r="N99">
            <v>3481</v>
          </cell>
          <cell r="O99">
            <v>999</v>
          </cell>
          <cell r="R99">
            <v>2482</v>
          </cell>
        </row>
        <row r="100">
          <cell r="A100" t="str">
            <v>06</v>
          </cell>
          <cell r="B100" t="str">
            <v>376</v>
          </cell>
          <cell r="C100">
            <v>36896</v>
          </cell>
          <cell r="D100">
            <v>36950</v>
          </cell>
          <cell r="E100" t="str">
            <v>DE-DOV SHOP CTR</v>
          </cell>
          <cell r="F100" t="str">
            <v>MAIN REPLACE</v>
          </cell>
          <cell r="H100" t="str">
            <v>Replace @300ft 2inch pl main, Center of Dover Shopping Center</v>
          </cell>
          <cell r="I100">
            <v>300</v>
          </cell>
          <cell r="J100">
            <v>300</v>
          </cell>
          <cell r="L100">
            <v>60</v>
          </cell>
          <cell r="M100">
            <v>3631.27</v>
          </cell>
          <cell r="N100">
            <v>4577</v>
          </cell>
          <cell r="O100">
            <v>945.73</v>
          </cell>
          <cell r="P100">
            <v>131.27000000000001</v>
          </cell>
          <cell r="R100">
            <v>3500</v>
          </cell>
        </row>
        <row r="101">
          <cell r="A101" t="str">
            <v>06</v>
          </cell>
          <cell r="B101">
            <v>376</v>
          </cell>
          <cell r="C101">
            <v>37141</v>
          </cell>
          <cell r="D101">
            <v>37195</v>
          </cell>
          <cell r="E101" t="str">
            <v>DE-EAST ST</v>
          </cell>
          <cell r="F101" t="str">
            <v>MAIN REPLACE</v>
          </cell>
          <cell r="H101" t="str">
            <v>ADD-Replace 700' 2" Bare Steel Main with 2" Plastic Main</v>
          </cell>
          <cell r="I101">
            <v>700</v>
          </cell>
          <cell r="J101">
            <v>700</v>
          </cell>
          <cell r="L101">
            <v>65</v>
          </cell>
          <cell r="M101">
            <v>13155.38</v>
          </cell>
          <cell r="N101">
            <v>19450</v>
          </cell>
          <cell r="O101">
            <v>6294.6200000000008</v>
          </cell>
          <cell r="P101">
            <v>247.53</v>
          </cell>
          <cell r="Q101">
            <v>17.850000000000001</v>
          </cell>
          <cell r="R101">
            <v>12890</v>
          </cell>
        </row>
        <row r="102">
          <cell r="A102" t="str">
            <v>06</v>
          </cell>
          <cell r="B102">
            <v>376</v>
          </cell>
          <cell r="C102">
            <v>37215</v>
          </cell>
          <cell r="E102" t="str">
            <v>DE-EDGEHILL &amp; HALSEY</v>
          </cell>
          <cell r="F102" t="str">
            <v>MAIN REPLACE</v>
          </cell>
          <cell r="H102" t="str">
            <v>ADD-Replace 735' of 2" bare steel on Edgehill &amp; 540' on S Halsey with 2" pl</v>
          </cell>
          <cell r="I102">
            <v>1275</v>
          </cell>
          <cell r="L102">
            <v>60</v>
          </cell>
          <cell r="M102">
            <v>0</v>
          </cell>
          <cell r="N102">
            <v>23096</v>
          </cell>
          <cell r="O102">
            <v>23096</v>
          </cell>
        </row>
        <row r="103">
          <cell r="A103" t="str">
            <v>06</v>
          </cell>
          <cell r="B103">
            <v>376</v>
          </cell>
          <cell r="C103">
            <v>37147</v>
          </cell>
          <cell r="D103">
            <v>37225</v>
          </cell>
          <cell r="E103" t="str">
            <v>DE-HIGHLAND AVE</v>
          </cell>
          <cell r="F103" t="str">
            <v>MAIN REPLACE</v>
          </cell>
          <cell r="H103" t="str">
            <v>Replace 710' of 2" Bare Steel with 2" plastic on Highland Ave in Clayton</v>
          </cell>
          <cell r="I103">
            <v>710</v>
          </cell>
          <cell r="L103">
            <v>51</v>
          </cell>
          <cell r="M103">
            <v>10111.040000000001</v>
          </cell>
          <cell r="N103">
            <v>14872.59</v>
          </cell>
          <cell r="O103">
            <v>4761.5499999999993</v>
          </cell>
          <cell r="P103">
            <v>361.04</v>
          </cell>
          <cell r="R103">
            <v>9750</v>
          </cell>
        </row>
        <row r="104">
          <cell r="A104" t="str">
            <v>06</v>
          </cell>
          <cell r="B104">
            <v>376</v>
          </cell>
          <cell r="C104">
            <v>37033</v>
          </cell>
          <cell r="D104">
            <v>37195</v>
          </cell>
          <cell r="E104" t="str">
            <v>DE-MECHANIC ST</v>
          </cell>
          <cell r="F104" t="str">
            <v>MAIN REPLACE</v>
          </cell>
          <cell r="H104" t="str">
            <v>Replace 2" BS, main on Mechanic St in Wyoming from 3rd St to Grant St</v>
          </cell>
          <cell r="I104">
            <v>680</v>
          </cell>
          <cell r="J104">
            <v>500</v>
          </cell>
          <cell r="L104">
            <v>66</v>
          </cell>
          <cell r="M104">
            <v>10991.279999999999</v>
          </cell>
          <cell r="N104">
            <v>16543</v>
          </cell>
          <cell r="O104">
            <v>5551.7200000000012</v>
          </cell>
          <cell r="P104">
            <v>181.89</v>
          </cell>
          <cell r="R104">
            <v>10809.39</v>
          </cell>
        </row>
        <row r="105">
          <cell r="A105" t="str">
            <v>06</v>
          </cell>
          <cell r="B105">
            <v>376</v>
          </cell>
          <cell r="C105">
            <v>37165</v>
          </cell>
          <cell r="E105" t="str">
            <v>DE-MESSINA HILL RD</v>
          </cell>
          <cell r="F105" t="str">
            <v>MAIN REPLACE</v>
          </cell>
          <cell r="H105" t="str">
            <v>ADD-Replace 3100' of 4" Bare Steel with 6" Plastic on Messina Hill Rd in Cheswold</v>
          </cell>
          <cell r="I105">
            <v>3100</v>
          </cell>
          <cell r="K105">
            <v>2200</v>
          </cell>
          <cell r="L105">
            <v>57</v>
          </cell>
          <cell r="M105">
            <v>0</v>
          </cell>
          <cell r="N105">
            <v>63712</v>
          </cell>
          <cell r="O105">
            <v>63712</v>
          </cell>
        </row>
        <row r="106">
          <cell r="A106" t="str">
            <v>06</v>
          </cell>
          <cell r="B106">
            <v>376</v>
          </cell>
          <cell r="C106">
            <v>37033</v>
          </cell>
          <cell r="D106">
            <v>37195</v>
          </cell>
          <cell r="E106" t="str">
            <v>DE-SO STATE ST DOV</v>
          </cell>
          <cell r="F106" t="str">
            <v>MAIN RELOCATE</v>
          </cell>
          <cell r="H106" t="str">
            <v>Relocate of existing 4" due to conflicts w/storm drain wk performed by DELDOT</v>
          </cell>
          <cell r="J106">
            <v>100</v>
          </cell>
          <cell r="L106">
            <v>60</v>
          </cell>
          <cell r="M106">
            <v>30894.61</v>
          </cell>
          <cell r="N106">
            <v>24000</v>
          </cell>
          <cell r="O106">
            <v>-6894.6100000000006</v>
          </cell>
          <cell r="P106">
            <v>618.73</v>
          </cell>
          <cell r="R106">
            <v>27784</v>
          </cell>
          <cell r="T106">
            <v>2491.88</v>
          </cell>
        </row>
        <row r="107">
          <cell r="A107" t="str">
            <v>06</v>
          </cell>
          <cell r="B107">
            <v>376</v>
          </cell>
          <cell r="C107">
            <v>36949</v>
          </cell>
          <cell r="D107">
            <v>37164</v>
          </cell>
          <cell r="E107" t="str">
            <v>DE-THE MEADOWS</v>
          </cell>
          <cell r="F107" t="str">
            <v>MAIN RELOC</v>
          </cell>
          <cell r="H107" t="str">
            <v>Replace &amp; Relocate-2" pl main in the Meadows Housing Dev</v>
          </cell>
          <cell r="I107">
            <v>580</v>
          </cell>
          <cell r="J107">
            <v>580</v>
          </cell>
          <cell r="L107">
            <v>60</v>
          </cell>
          <cell r="M107">
            <v>3732.93</v>
          </cell>
          <cell r="N107">
            <v>4880</v>
          </cell>
          <cell r="O107">
            <v>1147.0700000000002</v>
          </cell>
          <cell r="P107">
            <v>232.93</v>
          </cell>
          <cell r="R107">
            <v>3500</v>
          </cell>
        </row>
        <row r="108">
          <cell r="A108" t="str">
            <v>06</v>
          </cell>
          <cell r="B108">
            <v>376</v>
          </cell>
          <cell r="C108">
            <v>37147</v>
          </cell>
          <cell r="D108">
            <v>37225</v>
          </cell>
          <cell r="E108" t="str">
            <v>DE-WEST MAIN</v>
          </cell>
          <cell r="F108" t="str">
            <v>MAIN REPLACE</v>
          </cell>
          <cell r="H108" t="str">
            <v>Replace 630' of 2" Bare Steel with 2" plastic on West Main in Clayton</v>
          </cell>
          <cell r="I108">
            <v>630</v>
          </cell>
          <cell r="J108">
            <v>650</v>
          </cell>
          <cell r="L108">
            <v>51</v>
          </cell>
          <cell r="M108">
            <v>9339.85</v>
          </cell>
          <cell r="N108">
            <v>23040.11</v>
          </cell>
          <cell r="O108">
            <v>13700.26</v>
          </cell>
          <cell r="P108">
            <v>229.85</v>
          </cell>
          <cell r="R108">
            <v>9110</v>
          </cell>
        </row>
        <row r="109">
          <cell r="A109" t="str">
            <v>06</v>
          </cell>
          <cell r="B109" t="str">
            <v>376</v>
          </cell>
          <cell r="H109" t="str">
            <v>BLANKET</v>
          </cell>
          <cell r="M109">
            <v>0</v>
          </cell>
          <cell r="N109">
            <v>0</v>
          </cell>
          <cell r="O109">
            <v>0</v>
          </cell>
        </row>
        <row r="110">
          <cell r="H110" t="str">
            <v>Subtotal Group 06</v>
          </cell>
          <cell r="M110">
            <v>84455.05</v>
          </cell>
          <cell r="N110">
            <v>219751.7</v>
          </cell>
          <cell r="O110">
            <v>135296.65000000002</v>
          </cell>
        </row>
        <row r="112">
          <cell r="A112" t="str">
            <v>06S</v>
          </cell>
          <cell r="B112" t="str">
            <v>376</v>
          </cell>
          <cell r="G112" t="str">
            <v>Mains - Replacement</v>
          </cell>
        </row>
        <row r="113">
          <cell r="A113" t="str">
            <v>06S</v>
          </cell>
          <cell r="B113" t="str">
            <v>376</v>
          </cell>
          <cell r="H113" t="str">
            <v>Replace 1000', 4" Bare Steel Main-Seaford/Lrl Hwy (13A) with 4" PL</v>
          </cell>
          <cell r="M113">
            <v>0</v>
          </cell>
          <cell r="N113">
            <v>22800</v>
          </cell>
          <cell r="O113">
            <v>22800</v>
          </cell>
        </row>
        <row r="114">
          <cell r="A114" t="str">
            <v>06S</v>
          </cell>
          <cell r="B114" t="str">
            <v>376</v>
          </cell>
          <cell r="H114" t="str">
            <v>Replace 1000', 4" Bare Steel Main-Rt 13A Laurel-Seaford with 4" PL</v>
          </cell>
          <cell r="M114">
            <v>0</v>
          </cell>
          <cell r="N114">
            <v>22800</v>
          </cell>
          <cell r="O114">
            <v>22800</v>
          </cell>
        </row>
        <row r="115">
          <cell r="A115" t="str">
            <v>06S</v>
          </cell>
          <cell r="B115" t="str">
            <v>376</v>
          </cell>
          <cell r="H115" t="str">
            <v>Replace 500', 2" Bare Steel Main-E. Sixth St-Laurel with 2" PL</v>
          </cell>
          <cell r="M115">
            <v>0</v>
          </cell>
          <cell r="N115">
            <v>0</v>
          </cell>
          <cell r="O115">
            <v>0</v>
          </cell>
        </row>
        <row r="116">
          <cell r="A116" t="str">
            <v>06S</v>
          </cell>
          <cell r="B116" t="str">
            <v>376</v>
          </cell>
          <cell r="H116" t="str">
            <v>BLANKET</v>
          </cell>
          <cell r="M116">
            <v>0</v>
          </cell>
          <cell r="N116">
            <v>15000</v>
          </cell>
          <cell r="O116">
            <v>15000</v>
          </cell>
        </row>
        <row r="117">
          <cell r="H117" t="str">
            <v>Subtotal Group 06S</v>
          </cell>
          <cell r="M117">
            <v>0</v>
          </cell>
          <cell r="N117">
            <v>60600</v>
          </cell>
          <cell r="O117">
            <v>60600</v>
          </cell>
        </row>
        <row r="120">
          <cell r="A120" t="str">
            <v>07</v>
          </cell>
          <cell r="B120" t="str">
            <v>376</v>
          </cell>
          <cell r="G120" t="str">
            <v>Mains - Reinforcement</v>
          </cell>
        </row>
        <row r="121">
          <cell r="H121" t="str">
            <v>Subtotal Group 07</v>
          </cell>
          <cell r="N121">
            <v>0</v>
          </cell>
        </row>
        <row r="123">
          <cell r="A123" t="str">
            <v>07</v>
          </cell>
          <cell r="B123" t="str">
            <v>376</v>
          </cell>
          <cell r="G123" t="str">
            <v>Mains - Reinforcement</v>
          </cell>
        </row>
        <row r="124">
          <cell r="A124" t="str">
            <v>07</v>
          </cell>
          <cell r="B124" t="str">
            <v>376</v>
          </cell>
          <cell r="C124">
            <v>36892</v>
          </cell>
          <cell r="D124">
            <v>36922</v>
          </cell>
          <cell r="E124" t="str">
            <v>DE-S STATE DOV</v>
          </cell>
          <cell r="F124" t="str">
            <v>MAIN REINFORCE</v>
          </cell>
          <cell r="H124" t="str">
            <v>ADD-Carryover-Main Reinforcement 4" pl main-(S. State)</v>
          </cell>
          <cell r="I124">
            <v>2800</v>
          </cell>
          <cell r="K124">
            <v>2700</v>
          </cell>
          <cell r="L124">
            <v>65</v>
          </cell>
          <cell r="M124">
            <v>58435.25</v>
          </cell>
          <cell r="N124">
            <v>69847</v>
          </cell>
          <cell r="O124">
            <v>11411.75</v>
          </cell>
          <cell r="P124">
            <v>1383.06</v>
          </cell>
          <cell r="Q124">
            <v>386</v>
          </cell>
          <cell r="R124">
            <v>56084</v>
          </cell>
          <cell r="T124">
            <v>582.19000000000005</v>
          </cell>
        </row>
        <row r="125">
          <cell r="H125" t="str">
            <v>Subtotal Group 07</v>
          </cell>
          <cell r="M125">
            <v>58435.25</v>
          </cell>
          <cell r="N125">
            <v>69847</v>
          </cell>
          <cell r="O125">
            <v>11411.75</v>
          </cell>
        </row>
        <row r="127">
          <cell r="A127" t="str">
            <v>07S</v>
          </cell>
          <cell r="B127" t="str">
            <v>376</v>
          </cell>
          <cell r="G127" t="str">
            <v>Mains - Reinforcement</v>
          </cell>
        </row>
        <row r="128">
          <cell r="A128" t="str">
            <v>07S</v>
          </cell>
          <cell r="B128" t="str">
            <v>376</v>
          </cell>
          <cell r="H128" t="str">
            <v>BLANKET</v>
          </cell>
          <cell r="M128">
            <v>0</v>
          </cell>
          <cell r="N128">
            <v>0</v>
          </cell>
          <cell r="O128">
            <v>0</v>
          </cell>
        </row>
        <row r="129">
          <cell r="H129" t="str">
            <v>Subtotal Group 07S</v>
          </cell>
          <cell r="M129">
            <v>0</v>
          </cell>
          <cell r="N129">
            <v>0</v>
          </cell>
          <cell r="O129">
            <v>0</v>
          </cell>
        </row>
        <row r="131">
          <cell r="A131" t="str">
            <v>08</v>
          </cell>
          <cell r="B131" t="str">
            <v>378</v>
          </cell>
          <cell r="G131" t="str">
            <v>M &amp; R Stations - General</v>
          </cell>
        </row>
        <row r="132">
          <cell r="A132" t="str">
            <v>08</v>
          </cell>
          <cell r="B132" t="str">
            <v>378</v>
          </cell>
          <cell r="C132">
            <v>37202</v>
          </cell>
          <cell r="E132" t="str">
            <v>DE-LAKE FOREST HS</v>
          </cell>
          <cell r="F132" t="str">
            <v>MR GEN</v>
          </cell>
          <cell r="H132" t="str">
            <v>Install a Ditrict Regulator set @ Lake Forrest HS</v>
          </cell>
          <cell r="L132">
            <v>69</v>
          </cell>
          <cell r="M132">
            <v>3784</v>
          </cell>
          <cell r="N132">
            <v>8470</v>
          </cell>
          <cell r="O132">
            <v>4686</v>
          </cell>
          <cell r="R132">
            <v>3784</v>
          </cell>
        </row>
        <row r="133">
          <cell r="A133" t="str">
            <v>08</v>
          </cell>
          <cell r="B133" t="str">
            <v>378</v>
          </cell>
          <cell r="H133" t="str">
            <v>BLANKET</v>
          </cell>
          <cell r="M133">
            <v>0</v>
          </cell>
          <cell r="N133">
            <v>1310</v>
          </cell>
          <cell r="O133">
            <v>1310</v>
          </cell>
        </row>
        <row r="134">
          <cell r="H134" t="str">
            <v>Subtotal Group 08</v>
          </cell>
          <cell r="M134">
            <v>3784</v>
          </cell>
          <cell r="N134">
            <v>9780</v>
          </cell>
          <cell r="O134">
            <v>5996</v>
          </cell>
        </row>
        <row r="136">
          <cell r="A136" t="str">
            <v>08S</v>
          </cell>
          <cell r="B136" t="str">
            <v>378</v>
          </cell>
          <cell r="D136">
            <v>36891</v>
          </cell>
          <cell r="E136" t="str">
            <v>DE-M&amp;R GEN</v>
          </cell>
          <cell r="F136" t="str">
            <v>DELMAR HIGH</v>
          </cell>
          <cell r="H136" t="str">
            <v>Delmar High M&amp;R</v>
          </cell>
          <cell r="M136">
            <v>199.44</v>
          </cell>
          <cell r="N136">
            <v>0</v>
          </cell>
          <cell r="O136">
            <v>-199.44</v>
          </cell>
          <cell r="P136">
            <v>199.44</v>
          </cell>
        </row>
        <row r="137">
          <cell r="H137" t="str">
            <v>Subtotal Group 08S</v>
          </cell>
          <cell r="M137">
            <v>199.44</v>
          </cell>
          <cell r="N137">
            <v>0</v>
          </cell>
          <cell r="O137">
            <v>-199.44</v>
          </cell>
        </row>
        <row r="139">
          <cell r="A139" t="str">
            <v>08S</v>
          </cell>
          <cell r="B139" t="str">
            <v>378</v>
          </cell>
          <cell r="G139" t="str">
            <v>M &amp; R Stations - General</v>
          </cell>
        </row>
        <row r="142">
          <cell r="A142" t="str">
            <v>09</v>
          </cell>
          <cell r="B142" t="str">
            <v>379</v>
          </cell>
          <cell r="G142" t="str">
            <v>M &amp; R Stations - City Gate</v>
          </cell>
        </row>
        <row r="143">
          <cell r="A143" t="str">
            <v>09</v>
          </cell>
          <cell r="B143" t="str">
            <v>379</v>
          </cell>
          <cell r="H143" t="str">
            <v>BLANKET</v>
          </cell>
          <cell r="M143">
            <v>0</v>
          </cell>
          <cell r="N143">
            <v>0</v>
          </cell>
          <cell r="O143">
            <v>0</v>
          </cell>
        </row>
        <row r="144">
          <cell r="H144" t="str">
            <v>Subtotal group 09</v>
          </cell>
          <cell r="M144">
            <v>0</v>
          </cell>
          <cell r="N144">
            <v>0</v>
          </cell>
          <cell r="O144">
            <v>0</v>
          </cell>
        </row>
        <row r="146">
          <cell r="A146" t="str">
            <v>09S</v>
          </cell>
          <cell r="B146" t="str">
            <v>379</v>
          </cell>
          <cell r="G146" t="str">
            <v>M &amp; R Stations - City Gate</v>
          </cell>
        </row>
        <row r="147">
          <cell r="A147" t="str">
            <v>09S</v>
          </cell>
          <cell r="B147" t="str">
            <v>379</v>
          </cell>
          <cell r="H147" t="str">
            <v>BLANKET</v>
          </cell>
          <cell r="M147">
            <v>0</v>
          </cell>
          <cell r="N147">
            <v>0</v>
          </cell>
          <cell r="O147">
            <v>0</v>
          </cell>
        </row>
        <row r="148">
          <cell r="H148" t="str">
            <v>Subtotal Group 09S</v>
          </cell>
          <cell r="M148">
            <v>0</v>
          </cell>
          <cell r="N148">
            <v>0</v>
          </cell>
          <cell r="O148">
            <v>0</v>
          </cell>
        </row>
        <row r="150">
          <cell r="A150" t="str">
            <v>10</v>
          </cell>
          <cell r="B150" t="str">
            <v>380</v>
          </cell>
          <cell r="G150" t="str">
            <v>Services - 1/2"</v>
          </cell>
        </row>
        <row r="151">
          <cell r="A151" t="str">
            <v>10</v>
          </cell>
          <cell r="B151" t="str">
            <v>380</v>
          </cell>
          <cell r="C151">
            <v>36892</v>
          </cell>
          <cell r="E151" t="str">
            <v>DE-SVC</v>
          </cell>
          <cell r="F151" t="str">
            <v>1/2 INCH-DOV</v>
          </cell>
          <cell r="H151" t="str">
            <v>BLANKET</v>
          </cell>
          <cell r="M151">
            <v>2002.3</v>
          </cell>
          <cell r="N151">
            <v>7920</v>
          </cell>
          <cell r="O151">
            <v>5917.7</v>
          </cell>
          <cell r="P151">
            <v>-8.69</v>
          </cell>
          <cell r="T151">
            <v>2010.99</v>
          </cell>
        </row>
        <row r="152">
          <cell r="H152" t="str">
            <v>Subtotal Group 10</v>
          </cell>
          <cell r="M152">
            <v>2002.3</v>
          </cell>
          <cell r="N152">
            <v>7920</v>
          </cell>
          <cell r="O152">
            <v>5917.7</v>
          </cell>
        </row>
        <row r="154">
          <cell r="A154" t="str">
            <v>10S</v>
          </cell>
          <cell r="B154" t="str">
            <v>380</v>
          </cell>
          <cell r="G154" t="str">
            <v>Services - 1/2"</v>
          </cell>
        </row>
        <row r="157">
          <cell r="A157" t="str">
            <v>10S</v>
          </cell>
          <cell r="B157" t="str">
            <v>380</v>
          </cell>
          <cell r="G157" t="str">
            <v>Services - 1/2"</v>
          </cell>
        </row>
        <row r="158">
          <cell r="A158" t="str">
            <v>10S</v>
          </cell>
          <cell r="B158" t="str">
            <v>380</v>
          </cell>
          <cell r="C158">
            <v>36892</v>
          </cell>
          <cell r="E158" t="str">
            <v>DE-SVC</v>
          </cell>
          <cell r="F158" t="str">
            <v>1/2 INCH-SUS</v>
          </cell>
          <cell r="H158" t="str">
            <v>BLANKET</v>
          </cell>
          <cell r="J158">
            <v>75</v>
          </cell>
          <cell r="M158">
            <v>6231.9299999999994</v>
          </cell>
          <cell r="N158">
            <v>4500</v>
          </cell>
          <cell r="O158">
            <v>-1731.9299999999994</v>
          </cell>
          <cell r="P158">
            <v>400.12</v>
          </cell>
          <cell r="T158">
            <v>5831.8099999999995</v>
          </cell>
        </row>
        <row r="159">
          <cell r="H159" t="str">
            <v>Subtotal Group 10S</v>
          </cell>
          <cell r="M159">
            <v>6231.9299999999994</v>
          </cell>
          <cell r="N159">
            <v>4500</v>
          </cell>
          <cell r="O159">
            <v>-1731.9299999999994</v>
          </cell>
        </row>
        <row r="161">
          <cell r="A161" t="str">
            <v>11</v>
          </cell>
          <cell r="B161" t="str">
            <v>380</v>
          </cell>
          <cell r="E161" t="str">
            <v>DE-SVC</v>
          </cell>
          <cell r="F161" t="str">
            <v>3/4 INCH-DOV</v>
          </cell>
          <cell r="G161" t="str">
            <v>Services - 3/4"</v>
          </cell>
        </row>
        <row r="162">
          <cell r="A162" t="str">
            <v>11</v>
          </cell>
          <cell r="B162" t="str">
            <v>380</v>
          </cell>
          <cell r="C162">
            <v>36892</v>
          </cell>
          <cell r="E162" t="str">
            <v>DE-SVC INTERNAL</v>
          </cell>
          <cell r="F162" t="str">
            <v>3/4 INCH-DOV</v>
          </cell>
          <cell r="H162" t="str">
            <v>BLANKET-Installations performed Internally</v>
          </cell>
          <cell r="J162">
            <v>83821</v>
          </cell>
          <cell r="M162">
            <v>366473.94</v>
          </cell>
          <cell r="N162">
            <v>336341</v>
          </cell>
          <cell r="O162">
            <v>-30132.940000000002</v>
          </cell>
          <cell r="P162">
            <v>33676.869999999995</v>
          </cell>
          <cell r="Q162">
            <v>1125</v>
          </cell>
          <cell r="R162">
            <v>1201.01</v>
          </cell>
          <cell r="T162">
            <v>330471.06</v>
          </cell>
        </row>
        <row r="163">
          <cell r="A163" t="str">
            <v>11</v>
          </cell>
          <cell r="B163" t="str">
            <v>380</v>
          </cell>
          <cell r="C163">
            <v>36892</v>
          </cell>
          <cell r="E163" t="str">
            <v>DE-SVC CONTR</v>
          </cell>
          <cell r="F163" t="str">
            <v>3/4 INCH-DOV</v>
          </cell>
          <cell r="H163" t="str">
            <v>BLANKET-Installatons performed by Contractor</v>
          </cell>
          <cell r="J163">
            <v>51852</v>
          </cell>
          <cell r="K163">
            <v>550</v>
          </cell>
          <cell r="M163">
            <v>278639.17000000004</v>
          </cell>
          <cell r="N163">
            <v>280179</v>
          </cell>
          <cell r="O163">
            <v>1539.8299999999581</v>
          </cell>
          <cell r="P163">
            <v>33990.26</v>
          </cell>
          <cell r="Q163">
            <v>20773.510000000002</v>
          </cell>
          <cell r="R163">
            <v>208273</v>
          </cell>
          <cell r="S163">
            <v>15602.4</v>
          </cell>
        </row>
        <row r="164">
          <cell r="H164" t="str">
            <v>Subtotal Group 11</v>
          </cell>
          <cell r="M164">
            <v>645113.1100000001</v>
          </cell>
          <cell r="N164">
            <v>616520</v>
          </cell>
          <cell r="O164">
            <v>-28593.110000000044</v>
          </cell>
        </row>
        <row r="166">
          <cell r="A166" t="str">
            <v>11S</v>
          </cell>
          <cell r="B166" t="str">
            <v>380</v>
          </cell>
          <cell r="E166" t="str">
            <v>DE-SVC</v>
          </cell>
          <cell r="F166" t="str">
            <v>3/4 INCH-SUS</v>
          </cell>
          <cell r="G166" t="str">
            <v>Services - 3/4"</v>
          </cell>
        </row>
        <row r="167">
          <cell r="A167" t="str">
            <v>11S</v>
          </cell>
          <cell r="B167" t="str">
            <v>380</v>
          </cell>
          <cell r="C167">
            <v>36892</v>
          </cell>
          <cell r="E167" t="str">
            <v>DE-SVC INTERNAL</v>
          </cell>
          <cell r="F167" t="str">
            <v>3/4 INCH-SUS</v>
          </cell>
          <cell r="H167" t="str">
            <v>BLANKET-Installations performed Internally</v>
          </cell>
          <cell r="J167">
            <v>9632</v>
          </cell>
          <cell r="K167">
            <v>1680</v>
          </cell>
          <cell r="M167">
            <v>32874.649999999994</v>
          </cell>
          <cell r="N167">
            <v>69340</v>
          </cell>
          <cell r="O167">
            <v>36465.350000000006</v>
          </cell>
          <cell r="P167">
            <v>8525.36</v>
          </cell>
          <cell r="T167">
            <v>24349.289999999997</v>
          </cell>
        </row>
        <row r="168">
          <cell r="A168" t="str">
            <v>11S</v>
          </cell>
          <cell r="B168" t="str">
            <v>380</v>
          </cell>
          <cell r="C168">
            <v>36892</v>
          </cell>
          <cell r="E168" t="str">
            <v>DE-SVC CONTR</v>
          </cell>
          <cell r="F168" t="str">
            <v>3/4 INCH-SUS</v>
          </cell>
          <cell r="H168" t="str">
            <v>BLANKET-Installations performed by Contractor</v>
          </cell>
          <cell r="M168">
            <v>7304.11</v>
          </cell>
          <cell r="N168">
            <v>26660</v>
          </cell>
          <cell r="O168">
            <v>19355.89</v>
          </cell>
          <cell r="R168">
            <v>7304.11</v>
          </cell>
        </row>
        <row r="169">
          <cell r="H169" t="str">
            <v>Subtotal Group 11S</v>
          </cell>
          <cell r="M169">
            <v>40178.759999999995</v>
          </cell>
          <cell r="N169">
            <v>96000</v>
          </cell>
          <cell r="O169">
            <v>55821.240000000005</v>
          </cell>
        </row>
        <row r="171">
          <cell r="A171" t="str">
            <v>12</v>
          </cell>
          <cell r="B171" t="str">
            <v>380</v>
          </cell>
          <cell r="G171" t="str">
            <v>Services - 1"</v>
          </cell>
        </row>
        <row r="173">
          <cell r="A173" t="str">
            <v>13</v>
          </cell>
          <cell r="B173" t="str">
            <v>380</v>
          </cell>
          <cell r="G173" t="str">
            <v>Services - 1 1/4"</v>
          </cell>
        </row>
        <row r="174">
          <cell r="A174" t="str">
            <v>13</v>
          </cell>
          <cell r="B174" t="str">
            <v>380</v>
          </cell>
          <cell r="C174">
            <v>36892</v>
          </cell>
          <cell r="E174" t="str">
            <v>DE-SVC</v>
          </cell>
          <cell r="F174" t="str">
            <v>1 1/4 INCH-DOV</v>
          </cell>
          <cell r="H174" t="str">
            <v>BLANKET</v>
          </cell>
          <cell r="M174">
            <v>0</v>
          </cell>
          <cell r="N174">
            <v>0</v>
          </cell>
          <cell r="O174">
            <v>0</v>
          </cell>
        </row>
        <row r="175">
          <cell r="A175" t="str">
            <v>13</v>
          </cell>
          <cell r="B175" t="str">
            <v>380</v>
          </cell>
          <cell r="C175">
            <v>36892</v>
          </cell>
          <cell r="E175" t="str">
            <v>DE-SVC INTERNAL</v>
          </cell>
          <cell r="F175" t="str">
            <v>1 1/4 INCH-DOV</v>
          </cell>
          <cell r="H175" t="str">
            <v>Services - Internal</v>
          </cell>
          <cell r="J175">
            <v>11211</v>
          </cell>
          <cell r="M175">
            <v>28436.959999999999</v>
          </cell>
          <cell r="N175">
            <v>34175</v>
          </cell>
          <cell r="O175">
            <v>5738.0400000000009</v>
          </cell>
          <cell r="P175">
            <v>4848.66</v>
          </cell>
          <cell r="R175">
            <v>187.85</v>
          </cell>
          <cell r="T175">
            <v>23400.45</v>
          </cell>
        </row>
        <row r="176">
          <cell r="A176" t="str">
            <v>13</v>
          </cell>
          <cell r="B176" t="str">
            <v>380</v>
          </cell>
          <cell r="C176">
            <v>36892</v>
          </cell>
          <cell r="E176" t="str">
            <v>DE-SVC CONTR</v>
          </cell>
          <cell r="F176" t="str">
            <v>1 1/4 INCH-DOV</v>
          </cell>
          <cell r="H176" t="str">
            <v>Services - Contractor</v>
          </cell>
          <cell r="J176">
            <v>1400</v>
          </cell>
          <cell r="M176">
            <v>11853.170000000002</v>
          </cell>
          <cell r="N176">
            <v>9744</v>
          </cell>
          <cell r="O176">
            <v>-2109.1700000000019</v>
          </cell>
          <cell r="P176">
            <v>702.84</v>
          </cell>
          <cell r="R176">
            <v>11150.330000000002</v>
          </cell>
        </row>
        <row r="177">
          <cell r="H177" t="str">
            <v>Subtotal Group 13</v>
          </cell>
          <cell r="M177">
            <v>40290.130000000005</v>
          </cell>
          <cell r="N177">
            <v>43919</v>
          </cell>
          <cell r="O177">
            <v>3628.869999999999</v>
          </cell>
        </row>
        <row r="179">
          <cell r="A179" t="str">
            <v>13S</v>
          </cell>
          <cell r="B179" t="str">
            <v>380</v>
          </cell>
          <cell r="G179" t="str">
            <v>Services - 1 1/4"</v>
          </cell>
        </row>
        <row r="182">
          <cell r="A182" t="str">
            <v>13S</v>
          </cell>
          <cell r="B182" t="str">
            <v>380</v>
          </cell>
          <cell r="G182" t="str">
            <v>Services - 1 1/4"</v>
          </cell>
        </row>
        <row r="183">
          <cell r="A183" t="str">
            <v>13S</v>
          </cell>
          <cell r="B183" t="str">
            <v>380</v>
          </cell>
          <cell r="C183">
            <v>36892</v>
          </cell>
          <cell r="E183" t="str">
            <v>DE-SVC</v>
          </cell>
          <cell r="F183" t="str">
            <v>1 1/4 INCH-SUS</v>
          </cell>
          <cell r="H183" t="str">
            <v>BLANKET</v>
          </cell>
          <cell r="M183">
            <v>0</v>
          </cell>
          <cell r="N183">
            <v>0</v>
          </cell>
          <cell r="O183">
            <v>0</v>
          </cell>
        </row>
        <row r="184">
          <cell r="A184" t="str">
            <v>13S</v>
          </cell>
          <cell r="B184" t="str">
            <v>380</v>
          </cell>
          <cell r="C184">
            <v>36892</v>
          </cell>
          <cell r="E184" t="str">
            <v>DE-SVC INTERNAL</v>
          </cell>
          <cell r="F184" t="str">
            <v>1 1/4 INCH-SUS</v>
          </cell>
          <cell r="H184" t="str">
            <v>Services Internal</v>
          </cell>
          <cell r="J184">
            <v>545</v>
          </cell>
          <cell r="M184">
            <v>5462.98</v>
          </cell>
          <cell r="N184">
            <v>5000</v>
          </cell>
          <cell r="O184">
            <v>-462.97999999999956</v>
          </cell>
          <cell r="P184">
            <v>595</v>
          </cell>
          <cell r="T184">
            <v>4867.9799999999996</v>
          </cell>
        </row>
        <row r="185">
          <cell r="A185" t="str">
            <v>13S</v>
          </cell>
          <cell r="B185" t="str">
            <v>380</v>
          </cell>
          <cell r="C185">
            <v>36892</v>
          </cell>
          <cell r="E185" t="str">
            <v>DE-SVC CONTR</v>
          </cell>
          <cell r="F185" t="str">
            <v>1 1/4 INCH-SUS</v>
          </cell>
          <cell r="H185" t="str">
            <v>Services Contractor</v>
          </cell>
          <cell r="M185">
            <v>0</v>
          </cell>
          <cell r="N185">
            <v>0</v>
          </cell>
          <cell r="O185">
            <v>0</v>
          </cell>
        </row>
        <row r="186">
          <cell r="H186" t="str">
            <v>Subtotal Group 13S</v>
          </cell>
          <cell r="M186">
            <v>5462.98</v>
          </cell>
          <cell r="N186">
            <v>5000</v>
          </cell>
          <cell r="O186">
            <v>-462.97999999999956</v>
          </cell>
        </row>
        <row r="188">
          <cell r="A188" t="str">
            <v>14</v>
          </cell>
          <cell r="B188" t="str">
            <v>380</v>
          </cell>
          <cell r="G188" t="str">
            <v>Services 2"</v>
          </cell>
        </row>
        <row r="189">
          <cell r="A189" t="str">
            <v>14</v>
          </cell>
          <cell r="B189" t="str">
            <v>380</v>
          </cell>
          <cell r="H189" t="str">
            <v>Milford Project</v>
          </cell>
          <cell r="M189">
            <v>0</v>
          </cell>
          <cell r="N189">
            <v>0</v>
          </cell>
          <cell r="O189">
            <v>0</v>
          </cell>
        </row>
        <row r="190">
          <cell r="A190" t="str">
            <v>14</v>
          </cell>
          <cell r="B190" t="str">
            <v>380</v>
          </cell>
          <cell r="H190" t="str">
            <v>BLANKET- working to determine actual project</v>
          </cell>
          <cell r="M190">
            <v>233.62</v>
          </cell>
          <cell r="N190">
            <v>0</v>
          </cell>
          <cell r="O190">
            <v>-233.62</v>
          </cell>
          <cell r="P190">
            <v>76.62</v>
          </cell>
          <cell r="R190">
            <v>157</v>
          </cell>
        </row>
        <row r="191">
          <cell r="A191">
            <v>14</v>
          </cell>
          <cell r="B191">
            <v>380</v>
          </cell>
          <cell r="C191">
            <v>37240</v>
          </cell>
          <cell r="E191" t="str">
            <v>DE-DEL STATE UNIV</v>
          </cell>
          <cell r="F191" t="str">
            <v>NEW 2 INCH SERV</v>
          </cell>
          <cell r="H191" t="str">
            <v>Install 210' of 2" pl to new Del State Admin/Student bldg @ Del State Univ on Rte 13 Dover</v>
          </cell>
          <cell r="I191">
            <v>60</v>
          </cell>
          <cell r="M191">
            <v>0</v>
          </cell>
          <cell r="N191">
            <v>3014</v>
          </cell>
          <cell r="O191">
            <v>3014</v>
          </cell>
        </row>
        <row r="192">
          <cell r="A192">
            <v>14</v>
          </cell>
          <cell r="B192">
            <v>380</v>
          </cell>
          <cell r="C192">
            <v>37213</v>
          </cell>
          <cell r="E192" t="str">
            <v>DE-LOWES</v>
          </cell>
          <cell r="F192" t="str">
            <v>NEW 2 INCH SERV</v>
          </cell>
          <cell r="H192" t="str">
            <v>ADD-Install 60' of 2" svc to Lowe's of Middletown</v>
          </cell>
          <cell r="I192">
            <v>60</v>
          </cell>
          <cell r="M192">
            <v>0</v>
          </cell>
          <cell r="N192">
            <v>636</v>
          </cell>
          <cell r="O192">
            <v>636</v>
          </cell>
        </row>
        <row r="193">
          <cell r="A193">
            <v>14</v>
          </cell>
          <cell r="B193">
            <v>380</v>
          </cell>
          <cell r="C193">
            <v>37237</v>
          </cell>
          <cell r="E193" t="str">
            <v>DE-MIDDLETOWN SCHOOL</v>
          </cell>
          <cell r="F193" t="str">
            <v>NEW 2 INCH SERV</v>
          </cell>
          <cell r="H193" t="str">
            <v>ADD-Install 725' of 2" svc to Middletown H.S. - for new addition school on Rte 299</v>
          </cell>
          <cell r="I193">
            <v>725</v>
          </cell>
          <cell r="J193">
            <v>750</v>
          </cell>
          <cell r="M193">
            <v>0</v>
          </cell>
          <cell r="N193">
            <v>7029</v>
          </cell>
          <cell r="O193">
            <v>7029</v>
          </cell>
        </row>
        <row r="194">
          <cell r="A194">
            <v>14</v>
          </cell>
          <cell r="B194">
            <v>380</v>
          </cell>
          <cell r="C194">
            <v>36777</v>
          </cell>
          <cell r="D194">
            <v>37134</v>
          </cell>
          <cell r="E194" t="str">
            <v>DE-MILFORD H.S.</v>
          </cell>
          <cell r="F194" t="str">
            <v>NEW 2 INCH SERVICE</v>
          </cell>
          <cell r="H194" t="str">
            <v>Install 2 inch pl svc to serve Milford HS</v>
          </cell>
          <cell r="J194">
            <v>1400</v>
          </cell>
          <cell r="M194">
            <v>8194.83</v>
          </cell>
          <cell r="N194">
            <v>0</v>
          </cell>
          <cell r="O194">
            <v>-8194.83</v>
          </cell>
          <cell r="P194">
            <v>1712.83</v>
          </cell>
          <cell r="R194">
            <v>6482</v>
          </cell>
        </row>
        <row r="195">
          <cell r="A195" t="str">
            <v>14</v>
          </cell>
          <cell r="B195" t="str">
            <v>380</v>
          </cell>
          <cell r="C195">
            <v>36776</v>
          </cell>
          <cell r="D195">
            <v>36891</v>
          </cell>
          <cell r="E195" t="str">
            <v>DE-MILFORD WAL-MART</v>
          </cell>
          <cell r="F195" t="str">
            <v>NEW 2 INCH SERV</v>
          </cell>
          <cell r="H195" t="str">
            <v>2000 MILFORD WAL-MART</v>
          </cell>
          <cell r="K195">
            <v>40</v>
          </cell>
          <cell r="M195">
            <v>251.02</v>
          </cell>
          <cell r="N195">
            <v>251</v>
          </cell>
          <cell r="O195">
            <v>-2.0000000000010232E-2</v>
          </cell>
          <cell r="P195">
            <v>251.02</v>
          </cell>
        </row>
        <row r="196">
          <cell r="A196" t="str">
            <v>14</v>
          </cell>
          <cell r="B196" t="str">
            <v>380</v>
          </cell>
          <cell r="C196">
            <v>37040</v>
          </cell>
          <cell r="D196">
            <v>37195</v>
          </cell>
          <cell r="E196" t="str">
            <v>DE-MOOSE LODGE</v>
          </cell>
          <cell r="F196" t="str">
            <v>NEW 2 INCH SERV</v>
          </cell>
          <cell r="H196" t="str">
            <v>Install 2 inch pl svc to the Camden-Wyoming Moose Lodge</v>
          </cell>
          <cell r="I196">
            <v>1000</v>
          </cell>
          <cell r="J196">
            <v>1000</v>
          </cell>
          <cell r="L196">
            <v>64</v>
          </cell>
          <cell r="M196">
            <v>5032.62</v>
          </cell>
          <cell r="N196">
            <v>7225</v>
          </cell>
          <cell r="O196">
            <v>2192.38</v>
          </cell>
          <cell r="P196">
            <v>353.61</v>
          </cell>
          <cell r="R196">
            <v>4679.01</v>
          </cell>
        </row>
        <row r="197">
          <cell r="A197" t="str">
            <v>14</v>
          </cell>
          <cell r="B197" t="str">
            <v>380</v>
          </cell>
          <cell r="C197">
            <v>37230</v>
          </cell>
          <cell r="E197" t="str">
            <v>DE-NEW SMYRNA M.S.</v>
          </cell>
          <cell r="F197" t="str">
            <v>NEW 2 INCH SERV</v>
          </cell>
          <cell r="H197" t="str">
            <v xml:space="preserve">ADD-Install1000' of 2" svc to New Smyrna Middle School on Duck Creek Pkwy </v>
          </cell>
          <cell r="I197">
            <v>1000</v>
          </cell>
          <cell r="L197">
            <v>54</v>
          </cell>
          <cell r="M197">
            <v>0</v>
          </cell>
          <cell r="N197">
            <v>7842</v>
          </cell>
          <cell r="O197">
            <v>7842</v>
          </cell>
        </row>
        <row r="198">
          <cell r="A198" t="str">
            <v>14</v>
          </cell>
          <cell r="B198" t="str">
            <v>380</v>
          </cell>
          <cell r="C198">
            <v>37161</v>
          </cell>
          <cell r="D198">
            <v>37225</v>
          </cell>
          <cell r="E198" t="str">
            <v>DE-ST ANN EPISCOPAL</v>
          </cell>
          <cell r="F198" t="str">
            <v>NEW 2 INCH SERV</v>
          </cell>
          <cell r="H198" t="str">
            <v>Install 2" from Silverlake to St. Ann's Episcopal School</v>
          </cell>
          <cell r="I198">
            <v>1720</v>
          </cell>
          <cell r="J198">
            <v>1720</v>
          </cell>
          <cell r="L198">
            <v>45</v>
          </cell>
          <cell r="M198">
            <v>7936.8099999999995</v>
          </cell>
          <cell r="N198">
            <v>10789</v>
          </cell>
          <cell r="O198">
            <v>2852.1900000000005</v>
          </cell>
          <cell r="P198">
            <v>726.81</v>
          </cell>
          <cell r="R198">
            <v>7210</v>
          </cell>
        </row>
        <row r="199">
          <cell r="A199" t="str">
            <v>14</v>
          </cell>
          <cell r="B199" t="str">
            <v>380</v>
          </cell>
          <cell r="C199">
            <v>36621</v>
          </cell>
          <cell r="D199">
            <v>36739</v>
          </cell>
          <cell r="E199" t="str">
            <v>DE-VIOLATION CTR</v>
          </cell>
          <cell r="F199" t="str">
            <v>NEW 2 INCH SERV</v>
          </cell>
          <cell r="H199" t="str">
            <v>2000 Violation Center</v>
          </cell>
          <cell r="J199">
            <v>800</v>
          </cell>
          <cell r="M199">
            <v>336.45</v>
          </cell>
          <cell r="N199">
            <v>336</v>
          </cell>
          <cell r="O199">
            <v>-0.44999999999998863</v>
          </cell>
          <cell r="P199">
            <v>336.45</v>
          </cell>
        </row>
        <row r="200">
          <cell r="H200" t="str">
            <v>Subtotal Group 14</v>
          </cell>
          <cell r="M200">
            <v>21985.350000000002</v>
          </cell>
          <cell r="N200">
            <v>37122</v>
          </cell>
          <cell r="O200">
            <v>15136.650000000001</v>
          </cell>
        </row>
        <row r="202">
          <cell r="A202" t="str">
            <v>14S</v>
          </cell>
          <cell r="B202" t="str">
            <v>380</v>
          </cell>
          <cell r="G202" t="str">
            <v>Services 2"</v>
          </cell>
        </row>
        <row r="204">
          <cell r="H204" t="str">
            <v>Subtotal Group 14S</v>
          </cell>
        </row>
        <row r="205">
          <cell r="A205" t="str">
            <v>15</v>
          </cell>
          <cell r="B205" t="str">
            <v>380</v>
          </cell>
          <cell r="G205" t="str">
            <v>Services Over 2"</v>
          </cell>
        </row>
        <row r="206">
          <cell r="A206" t="str">
            <v>15</v>
          </cell>
          <cell r="B206" t="str">
            <v>380</v>
          </cell>
          <cell r="H206" t="str">
            <v>Milford</v>
          </cell>
          <cell r="M206">
            <v>0</v>
          </cell>
          <cell r="N206">
            <v>708</v>
          </cell>
          <cell r="O206">
            <v>708</v>
          </cell>
        </row>
        <row r="207">
          <cell r="A207" t="str">
            <v>15</v>
          </cell>
          <cell r="B207" t="str">
            <v>380</v>
          </cell>
          <cell r="C207">
            <v>37161</v>
          </cell>
          <cell r="D207">
            <v>37225</v>
          </cell>
          <cell r="E207" t="str">
            <v>DE-SEA WATCH</v>
          </cell>
          <cell r="F207" t="str">
            <v>NEW 4 INCH SERV</v>
          </cell>
          <cell r="H207" t="str">
            <v xml:space="preserve">625' 4" Service to Sea Watch </v>
          </cell>
          <cell r="K207">
            <v>880</v>
          </cell>
          <cell r="M207">
            <v>8203.84</v>
          </cell>
          <cell r="N207">
            <v>11474</v>
          </cell>
          <cell r="O207">
            <v>3270.16</v>
          </cell>
          <cell r="P207">
            <v>1428.8400000000001</v>
          </cell>
          <cell r="R207">
            <v>6775</v>
          </cell>
        </row>
        <row r="208">
          <cell r="H208" t="str">
            <v>Subtotal Group 15</v>
          </cell>
          <cell r="M208">
            <v>8203.84</v>
          </cell>
          <cell r="N208">
            <v>12182</v>
          </cell>
          <cell r="O208">
            <v>3978.16</v>
          </cell>
        </row>
        <row r="210">
          <cell r="A210" t="str">
            <v>16</v>
          </cell>
          <cell r="B210" t="str">
            <v>381</v>
          </cell>
          <cell r="G210" t="str">
            <v>Meters 275 and Under</v>
          </cell>
        </row>
        <row r="211">
          <cell r="A211" t="str">
            <v>16</v>
          </cell>
          <cell r="B211" t="str">
            <v>381</v>
          </cell>
          <cell r="C211">
            <v>36892</v>
          </cell>
          <cell r="E211" t="str">
            <v>DE-MTR</v>
          </cell>
          <cell r="F211" t="str">
            <v>UNDER 275</v>
          </cell>
          <cell r="H211" t="str">
            <v>BLANKET - ADD- Purchase 400 Rockwell 275s</v>
          </cell>
          <cell r="M211">
            <v>86590.98000000001</v>
          </cell>
          <cell r="N211">
            <v>93000</v>
          </cell>
          <cell r="O211">
            <v>6409.0199999999895</v>
          </cell>
          <cell r="P211">
            <v>86590.98000000001</v>
          </cell>
        </row>
        <row r="212">
          <cell r="H212" t="str">
            <v>Subtotal Group 16</v>
          </cell>
          <cell r="M212">
            <v>86590.98000000001</v>
          </cell>
          <cell r="N212">
            <v>93000</v>
          </cell>
          <cell r="O212">
            <v>6409.0199999999895</v>
          </cell>
        </row>
        <row r="214">
          <cell r="A214" t="str">
            <v>16S</v>
          </cell>
          <cell r="B214" t="str">
            <v>381</v>
          </cell>
          <cell r="G214" t="str">
            <v>Meters 275 and Under</v>
          </cell>
        </row>
        <row r="215">
          <cell r="A215" t="str">
            <v>16S</v>
          </cell>
          <cell r="B215" t="str">
            <v>381</v>
          </cell>
          <cell r="C215">
            <v>37064</v>
          </cell>
          <cell r="D215">
            <v>37225</v>
          </cell>
          <cell r="E215" t="str">
            <v>DE-MTR</v>
          </cell>
          <cell r="F215" t="str">
            <v>UNDER 275 SUS</v>
          </cell>
          <cell r="H215" t="str">
            <v>Purchase (125) 275 Meters</v>
          </cell>
          <cell r="M215">
            <v>5254.37</v>
          </cell>
          <cell r="N215">
            <v>6250</v>
          </cell>
          <cell r="O215">
            <v>995.63000000000011</v>
          </cell>
          <cell r="P215">
            <v>5254.37</v>
          </cell>
        </row>
        <row r="216">
          <cell r="A216" t="str">
            <v>16S</v>
          </cell>
          <cell r="B216" t="str">
            <v>381</v>
          </cell>
          <cell r="E216" t="str">
            <v>DE-MTR</v>
          </cell>
          <cell r="H216" t="str">
            <v>BLANKET</v>
          </cell>
          <cell r="M216">
            <v>5245.89</v>
          </cell>
          <cell r="N216">
            <v>15000</v>
          </cell>
          <cell r="O216">
            <v>9754.11</v>
          </cell>
          <cell r="P216">
            <v>5245.89</v>
          </cell>
        </row>
        <row r="217">
          <cell r="H217" t="str">
            <v>Subtotal Group 16S</v>
          </cell>
          <cell r="M217">
            <v>10500.26</v>
          </cell>
          <cell r="N217">
            <v>21250</v>
          </cell>
          <cell r="O217">
            <v>10749.740000000002</v>
          </cell>
        </row>
        <row r="220">
          <cell r="A220" t="str">
            <v>17</v>
          </cell>
          <cell r="B220" t="str">
            <v>381</v>
          </cell>
          <cell r="G220" t="str">
            <v>Meters - Over 275</v>
          </cell>
        </row>
        <row r="221">
          <cell r="A221" t="str">
            <v>17</v>
          </cell>
          <cell r="B221" t="str">
            <v>381</v>
          </cell>
          <cell r="H221" t="str">
            <v>Milford Project</v>
          </cell>
          <cell r="M221">
            <v>0</v>
          </cell>
          <cell r="N221">
            <v>17950</v>
          </cell>
          <cell r="O221">
            <v>17950</v>
          </cell>
        </row>
        <row r="222">
          <cell r="A222">
            <v>17</v>
          </cell>
          <cell r="B222">
            <v>381</v>
          </cell>
          <cell r="C222">
            <v>37130</v>
          </cell>
          <cell r="D222">
            <v>37195</v>
          </cell>
          <cell r="E222" t="str">
            <v>DE-MTR</v>
          </cell>
          <cell r="F222" t="str">
            <v>ROTARY MTRS -DOV</v>
          </cell>
          <cell r="H222" t="str">
            <v>ADD - Purchase 13 Rotary Meters</v>
          </cell>
          <cell r="M222">
            <v>11900.619999999999</v>
          </cell>
          <cell r="N222">
            <v>18000</v>
          </cell>
          <cell r="O222">
            <v>6099.380000000001</v>
          </cell>
          <cell r="P222">
            <v>11900.619999999999</v>
          </cell>
        </row>
        <row r="223">
          <cell r="A223" t="str">
            <v>17</v>
          </cell>
          <cell r="B223" t="str">
            <v>381</v>
          </cell>
          <cell r="H223" t="str">
            <v>BLANKET</v>
          </cell>
          <cell r="M223">
            <v>55853.75</v>
          </cell>
          <cell r="N223">
            <v>33200</v>
          </cell>
          <cell r="O223">
            <v>-22653.75</v>
          </cell>
          <cell r="P223">
            <v>55853.75</v>
          </cell>
        </row>
        <row r="224">
          <cell r="H224" t="str">
            <v>Subtotal Group 17</v>
          </cell>
          <cell r="M224">
            <v>67754.37</v>
          </cell>
          <cell r="N224">
            <v>69150</v>
          </cell>
          <cell r="O224">
            <v>1395.630000000001</v>
          </cell>
        </row>
        <row r="226">
          <cell r="A226" t="str">
            <v>17S</v>
          </cell>
          <cell r="B226" t="str">
            <v>381</v>
          </cell>
          <cell r="G226" t="str">
            <v>Meters - Over 275</v>
          </cell>
        </row>
        <row r="227">
          <cell r="A227" t="str">
            <v>17S</v>
          </cell>
          <cell r="B227" t="str">
            <v>381</v>
          </cell>
          <cell r="C227">
            <v>37202</v>
          </cell>
          <cell r="E227" t="str">
            <v>DE-MTR</v>
          </cell>
          <cell r="F227" t="str">
            <v>425 MTRS-SUS</v>
          </cell>
          <cell r="H227" t="str">
            <v>Purchase 425 Meters (10)</v>
          </cell>
          <cell r="M227">
            <v>0</v>
          </cell>
          <cell r="N227">
            <v>2000</v>
          </cell>
          <cell r="O227">
            <v>2000</v>
          </cell>
        </row>
        <row r="228">
          <cell r="A228" t="str">
            <v>17S</v>
          </cell>
          <cell r="B228" t="str">
            <v>381</v>
          </cell>
          <cell r="C228">
            <v>37202</v>
          </cell>
          <cell r="E228" t="str">
            <v>DE-MTR</v>
          </cell>
          <cell r="F228" t="str">
            <v>750 MTRS-SUS</v>
          </cell>
          <cell r="H228" t="str">
            <v>Purchase 750 Meters (5)</v>
          </cell>
          <cell r="M228">
            <v>0</v>
          </cell>
          <cell r="N228">
            <v>2875</v>
          </cell>
          <cell r="O228">
            <v>2875</v>
          </cell>
        </row>
        <row r="229">
          <cell r="A229" t="str">
            <v>17S</v>
          </cell>
          <cell r="B229" t="str">
            <v>381</v>
          </cell>
          <cell r="C229">
            <v>36976</v>
          </cell>
          <cell r="D229">
            <v>37195</v>
          </cell>
          <cell r="E229" t="str">
            <v>DE-MTR</v>
          </cell>
          <cell r="F229" t="str">
            <v>ROTARY MTRS-SUS</v>
          </cell>
          <cell r="H229" t="str">
            <v>Purchase - (5) 15c Dresser Roots, (1) 5m Dresser Roots</v>
          </cell>
          <cell r="L229">
            <v>22</v>
          </cell>
          <cell r="M229">
            <v>5024</v>
          </cell>
          <cell r="N229">
            <v>5024</v>
          </cell>
          <cell r="O229">
            <v>0</v>
          </cell>
          <cell r="P229">
            <v>5024</v>
          </cell>
        </row>
        <row r="230">
          <cell r="A230" t="str">
            <v>17S</v>
          </cell>
          <cell r="B230" t="str">
            <v>381</v>
          </cell>
          <cell r="C230">
            <v>37202</v>
          </cell>
          <cell r="E230" t="str">
            <v>DE-MTR</v>
          </cell>
          <cell r="F230" t="str">
            <v>ROTARY MTRS-SUS</v>
          </cell>
          <cell r="H230" t="str">
            <v>Purchase - (1)15C,(1)3M,(1)5M,(1)7M</v>
          </cell>
          <cell r="M230">
            <v>0</v>
          </cell>
          <cell r="N230">
            <v>4476</v>
          </cell>
          <cell r="O230">
            <v>4476</v>
          </cell>
        </row>
        <row r="231">
          <cell r="A231" t="str">
            <v>17S</v>
          </cell>
          <cell r="B231" t="str">
            <v>381</v>
          </cell>
          <cell r="H231" t="str">
            <v>BLANKET (Rotary)</v>
          </cell>
          <cell r="M231">
            <v>0</v>
          </cell>
          <cell r="N231">
            <v>0</v>
          </cell>
          <cell r="O231">
            <v>0</v>
          </cell>
        </row>
        <row r="232">
          <cell r="H232" t="str">
            <v>Subtotal Group 17S</v>
          </cell>
          <cell r="M232">
            <v>5024</v>
          </cell>
          <cell r="N232">
            <v>14375</v>
          </cell>
          <cell r="O232">
            <v>9351</v>
          </cell>
        </row>
        <row r="234">
          <cell r="A234" t="str">
            <v>18</v>
          </cell>
          <cell r="B234" t="str">
            <v>381</v>
          </cell>
          <cell r="G234" t="str">
            <v>Other Meter Devices</v>
          </cell>
        </row>
        <row r="235">
          <cell r="A235" t="str">
            <v>18</v>
          </cell>
          <cell r="B235" t="str">
            <v>381</v>
          </cell>
          <cell r="H235" t="str">
            <v>Milford Project</v>
          </cell>
          <cell r="M235">
            <v>0</v>
          </cell>
          <cell r="N235">
            <v>26000</v>
          </cell>
          <cell r="O235">
            <v>26000</v>
          </cell>
        </row>
        <row r="236">
          <cell r="A236" t="str">
            <v>18</v>
          </cell>
          <cell r="B236" t="str">
            <v>381</v>
          </cell>
          <cell r="H236" t="str">
            <v>Purchase Itron Interrogation software</v>
          </cell>
          <cell r="M236">
            <v>0</v>
          </cell>
          <cell r="N236">
            <v>0</v>
          </cell>
          <cell r="O236">
            <v>0</v>
          </cell>
        </row>
        <row r="237">
          <cell r="A237" t="str">
            <v>18</v>
          </cell>
          <cell r="B237" t="str">
            <v>381</v>
          </cell>
          <cell r="H237" t="str">
            <v>Install low pressure alarm system(cell phones and paging system)</v>
          </cell>
          <cell r="M237">
            <v>0</v>
          </cell>
          <cell r="N237">
            <v>18100</v>
          </cell>
          <cell r="O237">
            <v>18100</v>
          </cell>
        </row>
        <row r="238">
          <cell r="A238" t="str">
            <v>18</v>
          </cell>
          <cell r="B238" t="str">
            <v>381</v>
          </cell>
          <cell r="C238">
            <v>37033</v>
          </cell>
          <cell r="D238">
            <v>37225</v>
          </cell>
          <cell r="E238" t="str">
            <v>DE-OTH MTR DEV</v>
          </cell>
          <cell r="F238" t="str">
            <v>ERTS</v>
          </cell>
          <cell r="H238" t="str">
            <v>Purchase 120 ERT'S</v>
          </cell>
          <cell r="M238">
            <v>4063.56</v>
          </cell>
          <cell r="N238">
            <v>6960</v>
          </cell>
          <cell r="O238">
            <v>2896.44</v>
          </cell>
          <cell r="P238">
            <v>483.07</v>
          </cell>
          <cell r="Q238">
            <v>84.11</v>
          </cell>
          <cell r="R238">
            <v>3496.38</v>
          </cell>
        </row>
        <row r="239">
          <cell r="A239" t="str">
            <v>18</v>
          </cell>
          <cell r="B239" t="str">
            <v>381</v>
          </cell>
          <cell r="C239">
            <v>36994</v>
          </cell>
          <cell r="D239">
            <v>37164</v>
          </cell>
          <cell r="E239" t="str">
            <v>DE-OTH MTR DEV</v>
          </cell>
          <cell r="F239" t="str">
            <v>MINI AT</v>
          </cell>
          <cell r="H239" t="str">
            <v>Purchase (5) Mercury Mini AT'S-(Needed for new mtr ins and replacements</v>
          </cell>
          <cell r="M239">
            <v>7723.65</v>
          </cell>
          <cell r="N239">
            <v>8720</v>
          </cell>
          <cell r="O239">
            <v>996.35000000000036</v>
          </cell>
          <cell r="P239">
            <v>7723.65</v>
          </cell>
        </row>
        <row r="240">
          <cell r="A240" t="str">
            <v>18</v>
          </cell>
          <cell r="B240" t="str">
            <v>381</v>
          </cell>
          <cell r="C240">
            <v>36994</v>
          </cell>
          <cell r="D240">
            <v>37164</v>
          </cell>
          <cell r="E240" t="str">
            <v>DE-OTH MTR DEV</v>
          </cell>
          <cell r="F240" t="str">
            <v>MINI MAX</v>
          </cell>
          <cell r="H240" t="str">
            <v>Purchase (5) Mercury Mini Max-(Needed for new mtr ins and replacements</v>
          </cell>
          <cell r="M240">
            <v>4528.0200000000004</v>
          </cell>
          <cell r="N240">
            <v>5370</v>
          </cell>
          <cell r="O240">
            <v>841.97999999999956</v>
          </cell>
          <cell r="P240">
            <v>4528.0200000000004</v>
          </cell>
        </row>
        <row r="241">
          <cell r="A241" t="str">
            <v>18</v>
          </cell>
          <cell r="B241" t="str">
            <v>381</v>
          </cell>
          <cell r="H241" t="str">
            <v>BLANKET</v>
          </cell>
          <cell r="M241">
            <v>0</v>
          </cell>
          <cell r="N241">
            <v>400</v>
          </cell>
          <cell r="O241">
            <v>400</v>
          </cell>
        </row>
        <row r="242">
          <cell r="H242" t="str">
            <v>Subtotal Group 18</v>
          </cell>
          <cell r="M242">
            <v>16315.23</v>
          </cell>
          <cell r="N242">
            <v>65550</v>
          </cell>
          <cell r="O242">
            <v>49234.770000000004</v>
          </cell>
        </row>
        <row r="244">
          <cell r="A244" t="str">
            <v>18S</v>
          </cell>
          <cell r="B244" t="str">
            <v>381</v>
          </cell>
          <cell r="G244" t="str">
            <v>Other Meter Devices</v>
          </cell>
        </row>
        <row r="245">
          <cell r="A245" t="str">
            <v>18S</v>
          </cell>
          <cell r="B245" t="str">
            <v>381</v>
          </cell>
          <cell r="C245">
            <v>37202</v>
          </cell>
          <cell r="E245" t="str">
            <v>DE-OTH MTR DEV</v>
          </cell>
          <cell r="F245" t="str">
            <v>MERC ER-SUS</v>
          </cell>
          <cell r="H245" t="str">
            <v>Purchase Mercury ER's (3)</v>
          </cell>
          <cell r="M245">
            <v>0</v>
          </cell>
          <cell r="N245">
            <v>5601</v>
          </cell>
          <cell r="O245">
            <v>5601</v>
          </cell>
        </row>
        <row r="246">
          <cell r="A246" t="str">
            <v>18S</v>
          </cell>
          <cell r="B246" t="str">
            <v>381</v>
          </cell>
          <cell r="C246">
            <v>37202</v>
          </cell>
          <cell r="E246" t="str">
            <v>DE-OTH MTR DEV</v>
          </cell>
          <cell r="F246" t="str">
            <v>MINI AT-SUS</v>
          </cell>
          <cell r="H246" t="str">
            <v>Purchase Mercury Mini-AT's (2)</v>
          </cell>
          <cell r="M246">
            <v>0</v>
          </cell>
          <cell r="N246">
            <v>3120</v>
          </cell>
          <cell r="O246">
            <v>3120</v>
          </cell>
        </row>
        <row r="247">
          <cell r="A247" t="str">
            <v>18S</v>
          </cell>
          <cell r="B247" t="str">
            <v>381</v>
          </cell>
          <cell r="C247">
            <v>37202</v>
          </cell>
          <cell r="E247" t="str">
            <v>DE-OTH MTR DEV</v>
          </cell>
          <cell r="F247" t="str">
            <v>MINI MAX-SUS</v>
          </cell>
          <cell r="H247" t="str">
            <v>Purchase Mercury Mini-Max (3)</v>
          </cell>
          <cell r="M247">
            <v>0</v>
          </cell>
          <cell r="N247">
            <v>3000</v>
          </cell>
          <cell r="O247">
            <v>3000</v>
          </cell>
        </row>
        <row r="248">
          <cell r="A248" t="str">
            <v>18S</v>
          </cell>
          <cell r="B248" t="str">
            <v>381</v>
          </cell>
          <cell r="H248" t="str">
            <v>Install Modem Telephone service (3)</v>
          </cell>
          <cell r="M248">
            <v>0</v>
          </cell>
          <cell r="N248">
            <v>0</v>
          </cell>
          <cell r="O248">
            <v>0</v>
          </cell>
        </row>
        <row r="249">
          <cell r="H249" t="str">
            <v>Subtotal Group 18S</v>
          </cell>
          <cell r="M249">
            <v>0</v>
          </cell>
          <cell r="N249">
            <v>11721</v>
          </cell>
          <cell r="O249">
            <v>11721</v>
          </cell>
        </row>
        <row r="251">
          <cell r="A251" t="str">
            <v>19</v>
          </cell>
          <cell r="B251" t="str">
            <v>382</v>
          </cell>
          <cell r="G251" t="str">
            <v>Meter Installations</v>
          </cell>
        </row>
        <row r="252">
          <cell r="A252" t="str">
            <v>19</v>
          </cell>
          <cell r="B252" t="str">
            <v>382</v>
          </cell>
          <cell r="C252">
            <v>36892</v>
          </cell>
          <cell r="E252" t="str">
            <v>DE-MTR INS</v>
          </cell>
          <cell r="F252" t="str">
            <v>MTR INS-DOV</v>
          </cell>
          <cell r="H252" t="str">
            <v>BLANKET-Meter Installs</v>
          </cell>
          <cell r="M252">
            <v>125668.52</v>
          </cell>
          <cell r="N252">
            <v>147880</v>
          </cell>
          <cell r="O252">
            <v>22211.479999999996</v>
          </cell>
          <cell r="P252">
            <v>14027.130000000001</v>
          </cell>
          <cell r="Q252">
            <v>38469.210000000006</v>
          </cell>
          <cell r="R252">
            <v>-2984.03</v>
          </cell>
          <cell r="T252">
            <v>76156.209999999992</v>
          </cell>
        </row>
        <row r="253">
          <cell r="H253" t="str">
            <v>Subtotal Group 19</v>
          </cell>
          <cell r="M253">
            <v>125668.52</v>
          </cell>
          <cell r="N253">
            <v>147880</v>
          </cell>
          <cell r="O253">
            <v>22211.479999999996</v>
          </cell>
        </row>
        <row r="255">
          <cell r="A255" t="str">
            <v>19S</v>
          </cell>
          <cell r="B255" t="str">
            <v>382</v>
          </cell>
          <cell r="G255" t="str">
            <v>Meter Installations</v>
          </cell>
        </row>
        <row r="256">
          <cell r="A256" t="str">
            <v>19S</v>
          </cell>
          <cell r="B256" t="str">
            <v>382</v>
          </cell>
          <cell r="C256">
            <v>36892</v>
          </cell>
          <cell r="E256" t="str">
            <v>DE-MTR INS</v>
          </cell>
          <cell r="F256" t="str">
            <v>MTR INS SUS</v>
          </cell>
          <cell r="H256" t="str">
            <v>BLANKET-Meter Installs</v>
          </cell>
          <cell r="M256">
            <v>49051.25</v>
          </cell>
          <cell r="N256">
            <v>42000</v>
          </cell>
          <cell r="O256">
            <v>-7051.25</v>
          </cell>
          <cell r="P256">
            <v>3127.87</v>
          </cell>
          <cell r="Q256">
            <v>3166.5</v>
          </cell>
          <cell r="R256">
            <v>1478.75</v>
          </cell>
          <cell r="T256">
            <v>41278.129999999997</v>
          </cell>
        </row>
        <row r="257">
          <cell r="H257" t="str">
            <v>Subtotal Group 19S</v>
          </cell>
          <cell r="M257">
            <v>49051.25</v>
          </cell>
          <cell r="N257">
            <v>42000</v>
          </cell>
          <cell r="O257">
            <v>-7051.25</v>
          </cell>
        </row>
        <row r="259">
          <cell r="A259" t="str">
            <v>20</v>
          </cell>
          <cell r="B259" t="str">
            <v>383</v>
          </cell>
          <cell r="G259" t="str">
            <v>Regulators - 1" &amp; Smaller</v>
          </cell>
        </row>
        <row r="260">
          <cell r="A260" t="str">
            <v>20</v>
          </cell>
          <cell r="B260" t="str">
            <v>383</v>
          </cell>
          <cell r="E260" t="str">
            <v>DE-REG</v>
          </cell>
          <cell r="F260" t="str">
            <v>UNDER 1 INCH</v>
          </cell>
          <cell r="H260" t="str">
            <v>Natural Gas Regulators (1200)</v>
          </cell>
          <cell r="M260">
            <v>14786.85</v>
          </cell>
          <cell r="N260">
            <v>18000</v>
          </cell>
          <cell r="O260">
            <v>3213.1499999999996</v>
          </cell>
          <cell r="P260">
            <v>14786.85</v>
          </cell>
        </row>
        <row r="261">
          <cell r="H261" t="str">
            <v>Subtotal Group 20</v>
          </cell>
          <cell r="M261">
            <v>14786.85</v>
          </cell>
          <cell r="N261">
            <v>18000</v>
          </cell>
          <cell r="O261">
            <v>3213.1499999999996</v>
          </cell>
        </row>
        <row r="263">
          <cell r="A263" t="str">
            <v>20S</v>
          </cell>
          <cell r="B263" t="str">
            <v>383</v>
          </cell>
          <cell r="G263" t="str">
            <v>Regulators - 1" &amp; Smaller</v>
          </cell>
        </row>
        <row r="264">
          <cell r="A264" t="str">
            <v>20S</v>
          </cell>
          <cell r="B264" t="str">
            <v>383</v>
          </cell>
          <cell r="E264" t="str">
            <v>DE-REG</v>
          </cell>
          <cell r="F264" t="str">
            <v>FISHER S402-SUS</v>
          </cell>
          <cell r="H264" t="str">
            <v>Purchase 402 Regulators (150)</v>
          </cell>
          <cell r="M264">
            <v>0</v>
          </cell>
          <cell r="N264">
            <v>5250</v>
          </cell>
          <cell r="O264">
            <v>5250</v>
          </cell>
        </row>
        <row r="265">
          <cell r="A265" t="str">
            <v>20S</v>
          </cell>
          <cell r="B265" t="str">
            <v>383</v>
          </cell>
          <cell r="H265" t="str">
            <v>BLANKET</v>
          </cell>
          <cell r="M265">
            <v>0</v>
          </cell>
          <cell r="N265">
            <v>400</v>
          </cell>
          <cell r="O265">
            <v>400</v>
          </cell>
        </row>
        <row r="266">
          <cell r="H266" t="str">
            <v>Subtotal Group 20S</v>
          </cell>
          <cell r="M266">
            <v>0</v>
          </cell>
          <cell r="N266">
            <v>5650</v>
          </cell>
          <cell r="O266">
            <v>5650</v>
          </cell>
        </row>
        <row r="268">
          <cell r="A268" t="str">
            <v>21</v>
          </cell>
          <cell r="B268" t="str">
            <v>383</v>
          </cell>
          <cell r="G268" t="str">
            <v>Regulators - Over 1"</v>
          </cell>
        </row>
        <row r="269">
          <cell r="A269" t="str">
            <v>21</v>
          </cell>
          <cell r="B269" t="str">
            <v>383</v>
          </cell>
          <cell r="H269" t="str">
            <v xml:space="preserve">Milford Project </v>
          </cell>
          <cell r="M269">
            <v>0</v>
          </cell>
          <cell r="N269">
            <v>2750</v>
          </cell>
          <cell r="O269">
            <v>2750</v>
          </cell>
        </row>
        <row r="270">
          <cell r="A270" t="str">
            <v>21</v>
          </cell>
          <cell r="B270" t="str">
            <v>383</v>
          </cell>
          <cell r="H270" t="str">
            <v>BLANKET</v>
          </cell>
          <cell r="M270">
            <v>3614.25</v>
          </cell>
          <cell r="N270">
            <v>27500</v>
          </cell>
          <cell r="O270">
            <v>23885.75</v>
          </cell>
          <cell r="P270">
            <v>3614.25</v>
          </cell>
        </row>
        <row r="271">
          <cell r="A271" t="str">
            <v>21</v>
          </cell>
          <cell r="B271" t="str">
            <v>383</v>
          </cell>
          <cell r="C271">
            <v>37226</v>
          </cell>
          <cell r="E271" t="str">
            <v>DE-REG</v>
          </cell>
          <cell r="F271" t="str">
            <v>MOONEYS</v>
          </cell>
          <cell r="H271" t="str">
            <v>Purchase (2) Mooney Regulators - Over 1" - Milford Project</v>
          </cell>
          <cell r="M271">
            <v>0</v>
          </cell>
          <cell r="N271">
            <v>3450</v>
          </cell>
          <cell r="O271">
            <v>3450</v>
          </cell>
        </row>
        <row r="272">
          <cell r="H272" t="str">
            <v>Subtotal Group 21</v>
          </cell>
          <cell r="M272">
            <v>3614.25</v>
          </cell>
          <cell r="N272">
            <v>33700</v>
          </cell>
          <cell r="O272">
            <v>30085.75</v>
          </cell>
        </row>
        <row r="274">
          <cell r="A274" t="str">
            <v>21S</v>
          </cell>
          <cell r="B274" t="str">
            <v>383</v>
          </cell>
          <cell r="G274" t="str">
            <v>Regulators - Over 1"</v>
          </cell>
        </row>
        <row r="275">
          <cell r="A275" t="str">
            <v>21S</v>
          </cell>
          <cell r="B275" t="str">
            <v>383</v>
          </cell>
          <cell r="C275">
            <v>36892</v>
          </cell>
          <cell r="E275" t="str">
            <v>DE-REG</v>
          </cell>
          <cell r="F275" t="str">
            <v>AMER 1813C SUS</v>
          </cell>
          <cell r="H275" t="str">
            <v>Purchase 1813C Regulators (25)</v>
          </cell>
          <cell r="M275">
            <v>38.47</v>
          </cell>
          <cell r="N275">
            <v>1000</v>
          </cell>
          <cell r="O275">
            <v>961.53</v>
          </cell>
          <cell r="P275">
            <v>38.47</v>
          </cell>
        </row>
        <row r="276">
          <cell r="A276" t="str">
            <v>21S</v>
          </cell>
          <cell r="B276" t="str">
            <v>383</v>
          </cell>
          <cell r="H276" t="str">
            <v>BLANKET</v>
          </cell>
          <cell r="M276">
            <v>0</v>
          </cell>
          <cell r="N276">
            <v>3800</v>
          </cell>
          <cell r="O276">
            <v>3800</v>
          </cell>
        </row>
        <row r="277">
          <cell r="H277" t="str">
            <v>Subtotal Group 21S</v>
          </cell>
          <cell r="M277">
            <v>38.47</v>
          </cell>
          <cell r="N277">
            <v>4800</v>
          </cell>
          <cell r="O277">
            <v>4761.53</v>
          </cell>
        </row>
        <row r="279">
          <cell r="A279" t="str">
            <v>22</v>
          </cell>
          <cell r="B279" t="str">
            <v>385</v>
          </cell>
          <cell r="G279" t="str">
            <v>M &amp; R Stations - Industrial</v>
          </cell>
        </row>
        <row r="280">
          <cell r="A280" t="str">
            <v>22</v>
          </cell>
          <cell r="B280" t="str">
            <v>385</v>
          </cell>
          <cell r="H280" t="str">
            <v>BLANKET</v>
          </cell>
          <cell r="M280">
            <v>0</v>
          </cell>
          <cell r="N280">
            <v>1031</v>
          </cell>
          <cell r="O280">
            <v>1031</v>
          </cell>
        </row>
        <row r="281">
          <cell r="A281" t="str">
            <v>22</v>
          </cell>
          <cell r="B281" t="str">
            <v>385</v>
          </cell>
          <cell r="H281" t="str">
            <v>Carryover-Schiff Grain</v>
          </cell>
          <cell r="M281">
            <v>0</v>
          </cell>
          <cell r="N281">
            <v>0</v>
          </cell>
          <cell r="O281">
            <v>0</v>
          </cell>
        </row>
        <row r="282">
          <cell r="A282" t="str">
            <v>22</v>
          </cell>
          <cell r="B282" t="str">
            <v>385</v>
          </cell>
          <cell r="H282" t="str">
            <v>Milford Project</v>
          </cell>
          <cell r="M282">
            <v>0</v>
          </cell>
          <cell r="N282">
            <v>0</v>
          </cell>
          <cell r="O282">
            <v>0</v>
          </cell>
        </row>
        <row r="283">
          <cell r="A283">
            <v>22</v>
          </cell>
          <cell r="B283">
            <v>385</v>
          </cell>
          <cell r="C283">
            <v>37202</v>
          </cell>
          <cell r="D283">
            <v>37225</v>
          </cell>
          <cell r="E283" t="str">
            <v>DE-ACME</v>
          </cell>
          <cell r="F283" t="str">
            <v>MR IND</v>
          </cell>
          <cell r="H283" t="str">
            <v>Install Meter Set @ ACME Market in Smyrna</v>
          </cell>
          <cell r="L283">
            <v>54</v>
          </cell>
          <cell r="M283">
            <v>1497.26</v>
          </cell>
          <cell r="N283">
            <v>1925</v>
          </cell>
          <cell r="O283">
            <v>427.74</v>
          </cell>
          <cell r="P283">
            <v>122.26</v>
          </cell>
          <cell r="R283">
            <v>1375</v>
          </cell>
        </row>
        <row r="284">
          <cell r="A284">
            <v>22</v>
          </cell>
          <cell r="B284">
            <v>385</v>
          </cell>
          <cell r="C284">
            <v>37202</v>
          </cell>
          <cell r="D284">
            <v>37225</v>
          </cell>
          <cell r="E284" t="str">
            <v>DE-DELDOT DASH</v>
          </cell>
          <cell r="F284" t="str">
            <v>MR IND</v>
          </cell>
          <cell r="H284" t="str">
            <v xml:space="preserve">Install Meter Set @ DELDOT DASH facilities </v>
          </cell>
          <cell r="L284">
            <v>60</v>
          </cell>
          <cell r="M284">
            <v>975</v>
          </cell>
          <cell r="N284">
            <v>1200</v>
          </cell>
          <cell r="O284">
            <v>225</v>
          </cell>
          <cell r="R284">
            <v>975</v>
          </cell>
        </row>
        <row r="285">
          <cell r="A285">
            <v>22</v>
          </cell>
          <cell r="B285">
            <v>385</v>
          </cell>
          <cell r="C285">
            <v>37202</v>
          </cell>
          <cell r="D285">
            <v>37225</v>
          </cell>
          <cell r="E285" t="str">
            <v>DE-DELDOT LAB</v>
          </cell>
          <cell r="F285" t="str">
            <v>MR IND</v>
          </cell>
          <cell r="H285" t="str">
            <v>Install Meter Set @ DELDOT Materials Lab</v>
          </cell>
          <cell r="L285">
            <v>60</v>
          </cell>
          <cell r="M285">
            <v>1282.75</v>
          </cell>
          <cell r="N285">
            <v>1835</v>
          </cell>
          <cell r="O285">
            <v>552.25</v>
          </cell>
          <cell r="R285">
            <v>1282.75</v>
          </cell>
        </row>
        <row r="286">
          <cell r="A286">
            <v>22</v>
          </cell>
          <cell r="B286">
            <v>385</v>
          </cell>
          <cell r="C286">
            <v>36678</v>
          </cell>
          <cell r="D286">
            <v>36769</v>
          </cell>
          <cell r="E286" t="str">
            <v>DE-HOLY CROSS SCHOOL</v>
          </cell>
          <cell r="F286" t="str">
            <v>MR IND</v>
          </cell>
          <cell r="H286" t="str">
            <v>2000 Holy Cross School</v>
          </cell>
          <cell r="L286">
            <v>60</v>
          </cell>
          <cell r="M286">
            <v>135.59</v>
          </cell>
          <cell r="N286">
            <v>136</v>
          </cell>
          <cell r="O286">
            <v>0.40999999999999659</v>
          </cell>
          <cell r="P286">
            <v>135.59</v>
          </cell>
        </row>
        <row r="287">
          <cell r="A287">
            <v>22</v>
          </cell>
          <cell r="B287">
            <v>385</v>
          </cell>
          <cell r="C287">
            <v>37202</v>
          </cell>
          <cell r="D287">
            <v>37198</v>
          </cell>
          <cell r="E287" t="str">
            <v>DE-KFC</v>
          </cell>
          <cell r="F287" t="str">
            <v>MR IND</v>
          </cell>
          <cell r="H287" t="str">
            <v>Install Meter Set @ KFC and A&amp;W, Dover</v>
          </cell>
          <cell r="L287">
            <v>60</v>
          </cell>
          <cell r="M287">
            <v>1100.1100000000001</v>
          </cell>
          <cell r="N287">
            <v>1165</v>
          </cell>
          <cell r="O287">
            <v>64.889999999999873</v>
          </cell>
          <cell r="P287">
            <v>158.11000000000001</v>
          </cell>
          <cell r="R287">
            <v>942</v>
          </cell>
        </row>
        <row r="288">
          <cell r="A288" t="str">
            <v>22</v>
          </cell>
          <cell r="B288" t="str">
            <v>385</v>
          </cell>
          <cell r="C288">
            <v>37202</v>
          </cell>
          <cell r="E288" t="str">
            <v>DE-LAKE FOREST ELEM</v>
          </cell>
          <cell r="F288" t="str">
            <v>MR IND</v>
          </cell>
          <cell r="H288" t="str">
            <v>Install Meter Set @ Lake Forest Central Elem School</v>
          </cell>
          <cell r="L288">
            <v>69</v>
          </cell>
          <cell r="M288">
            <v>0</v>
          </cell>
          <cell r="N288">
            <v>1565</v>
          </cell>
          <cell r="O288">
            <v>1565</v>
          </cell>
        </row>
        <row r="289">
          <cell r="A289" t="str">
            <v>22</v>
          </cell>
          <cell r="B289" t="str">
            <v>385</v>
          </cell>
          <cell r="C289">
            <v>37237</v>
          </cell>
          <cell r="E289" t="str">
            <v>DE-LOWES</v>
          </cell>
          <cell r="F289" t="str">
            <v>MR IND</v>
          </cell>
          <cell r="H289" t="str">
            <v>ADD-Install Meter Set @ Lowes in the Middletown Commons</v>
          </cell>
          <cell r="L289">
            <v>45</v>
          </cell>
          <cell r="M289">
            <v>0</v>
          </cell>
          <cell r="N289">
            <v>1750</v>
          </cell>
          <cell r="O289">
            <v>1750</v>
          </cell>
        </row>
        <row r="290">
          <cell r="A290" t="str">
            <v>22</v>
          </cell>
          <cell r="B290" t="str">
            <v>385</v>
          </cell>
          <cell r="C290">
            <v>37236</v>
          </cell>
          <cell r="E290" t="str">
            <v>DE-MIDDLETOWN H.S.</v>
          </cell>
          <cell r="F290" t="str">
            <v>MR IND</v>
          </cell>
          <cell r="H290" t="str">
            <v>Install Meter Set @ Middletown H.S.</v>
          </cell>
          <cell r="L290">
            <v>45</v>
          </cell>
          <cell r="M290">
            <v>0</v>
          </cell>
          <cell r="N290">
            <v>1800</v>
          </cell>
          <cell r="O290">
            <v>1800</v>
          </cell>
        </row>
        <row r="291">
          <cell r="A291" t="str">
            <v>22</v>
          </cell>
          <cell r="B291" t="str">
            <v>385</v>
          </cell>
          <cell r="C291">
            <v>37202</v>
          </cell>
          <cell r="D291">
            <v>37225</v>
          </cell>
          <cell r="E291" t="str">
            <v>DE-MIDDLETOWN SCHOOL</v>
          </cell>
          <cell r="F291" t="str">
            <v>MR IND</v>
          </cell>
          <cell r="H291" t="str">
            <v>Install Meter Set @ Middletown Middle School Gym</v>
          </cell>
          <cell r="L291">
            <v>45</v>
          </cell>
          <cell r="M291">
            <v>1236.8899999999999</v>
          </cell>
          <cell r="N291">
            <v>1248</v>
          </cell>
          <cell r="O291">
            <v>11.110000000000127</v>
          </cell>
          <cell r="P291">
            <v>229.39</v>
          </cell>
          <cell r="R291">
            <v>1007.5</v>
          </cell>
        </row>
        <row r="292">
          <cell r="A292" t="str">
            <v>22</v>
          </cell>
          <cell r="B292" t="str">
            <v>385</v>
          </cell>
          <cell r="C292">
            <v>37202</v>
          </cell>
          <cell r="E292" t="str">
            <v>DE-MILFORD H.S.</v>
          </cell>
          <cell r="F292" t="str">
            <v>MR IND</v>
          </cell>
          <cell r="H292" t="str">
            <v>Install Meter Set @ Milford HS</v>
          </cell>
          <cell r="L292">
            <v>75</v>
          </cell>
          <cell r="M292">
            <v>1038.25</v>
          </cell>
          <cell r="N292">
            <v>2785</v>
          </cell>
          <cell r="O292">
            <v>1746.75</v>
          </cell>
          <cell r="R292">
            <v>1038.25</v>
          </cell>
        </row>
        <row r="293">
          <cell r="A293" t="str">
            <v>22</v>
          </cell>
          <cell r="B293" t="str">
            <v>385</v>
          </cell>
          <cell r="C293">
            <v>37202</v>
          </cell>
          <cell r="D293">
            <v>37225</v>
          </cell>
          <cell r="E293" t="str">
            <v>DE-MOOSE LODGE</v>
          </cell>
          <cell r="F293" t="str">
            <v>MR IND</v>
          </cell>
          <cell r="H293" t="str">
            <v>Install Meter Set @ Moose Lodge in Dover</v>
          </cell>
          <cell r="L293">
            <v>64</v>
          </cell>
          <cell r="M293">
            <v>235.5</v>
          </cell>
          <cell r="N293">
            <v>725</v>
          </cell>
          <cell r="O293">
            <v>489.5</v>
          </cell>
          <cell r="R293">
            <v>235.5</v>
          </cell>
        </row>
        <row r="294">
          <cell r="A294" t="str">
            <v>22</v>
          </cell>
          <cell r="B294" t="str">
            <v>385</v>
          </cell>
          <cell r="C294">
            <v>37202</v>
          </cell>
          <cell r="D294">
            <v>37225</v>
          </cell>
          <cell r="E294" t="str">
            <v>DE-SAFEWAY MAIN</v>
          </cell>
          <cell r="F294" t="str">
            <v>MR IND</v>
          </cell>
          <cell r="H294" t="str">
            <v>Install Meter Set @ Safeway in Dover</v>
          </cell>
          <cell r="L294">
            <v>60</v>
          </cell>
          <cell r="M294">
            <v>1102</v>
          </cell>
          <cell r="N294">
            <v>1327</v>
          </cell>
          <cell r="O294">
            <v>225</v>
          </cell>
          <cell r="R294">
            <v>1102</v>
          </cell>
        </row>
        <row r="295">
          <cell r="A295">
            <v>22</v>
          </cell>
          <cell r="B295">
            <v>385</v>
          </cell>
          <cell r="C295">
            <v>37214</v>
          </cell>
          <cell r="E295" t="str">
            <v>DE-SEA WATCH</v>
          </cell>
          <cell r="F295" t="str">
            <v>MR IND</v>
          </cell>
          <cell r="H295" t="str">
            <v>Install Meter Set @ Sea Watch</v>
          </cell>
          <cell r="M295">
            <v>0</v>
          </cell>
          <cell r="N295">
            <v>6040</v>
          </cell>
          <cell r="O295">
            <v>6040</v>
          </cell>
        </row>
        <row r="296">
          <cell r="A296">
            <v>22</v>
          </cell>
          <cell r="B296">
            <v>385</v>
          </cell>
          <cell r="C296">
            <v>36678</v>
          </cell>
          <cell r="D296">
            <v>36891</v>
          </cell>
          <cell r="E296" t="str">
            <v>DE-VIOLATION CTR</v>
          </cell>
          <cell r="F296" t="str">
            <v>MR IND</v>
          </cell>
          <cell r="H296" t="str">
            <v>2000 Violation Center-Smyrna</v>
          </cell>
          <cell r="M296">
            <v>328.62</v>
          </cell>
          <cell r="N296">
            <v>329</v>
          </cell>
          <cell r="O296">
            <v>0.37999999999999545</v>
          </cell>
          <cell r="P296">
            <v>328.62</v>
          </cell>
        </row>
        <row r="297">
          <cell r="H297" t="str">
            <v>Subtotal Group 22</v>
          </cell>
          <cell r="M297">
            <v>8931.9700000000012</v>
          </cell>
          <cell r="N297">
            <v>24861</v>
          </cell>
          <cell r="O297">
            <v>15929.029999999999</v>
          </cell>
        </row>
        <row r="299">
          <cell r="A299" t="str">
            <v>22S</v>
          </cell>
          <cell r="B299">
            <v>385</v>
          </cell>
          <cell r="G299" t="str">
            <v>M &amp; R Stations - Industrial</v>
          </cell>
        </row>
        <row r="300">
          <cell r="A300" t="str">
            <v>22S</v>
          </cell>
          <cell r="B300">
            <v>385</v>
          </cell>
          <cell r="H300" t="str">
            <v>BLANKET</v>
          </cell>
          <cell r="M300">
            <v>0</v>
          </cell>
          <cell r="N300">
            <v>8650</v>
          </cell>
          <cell r="O300">
            <v>8650</v>
          </cell>
        </row>
        <row r="301">
          <cell r="H301" t="str">
            <v>Subtotal Group 22S</v>
          </cell>
          <cell r="M301">
            <v>0</v>
          </cell>
          <cell r="N301">
            <v>8650</v>
          </cell>
          <cell r="O301">
            <v>8650</v>
          </cell>
        </row>
        <row r="303">
          <cell r="A303" t="str">
            <v>23</v>
          </cell>
          <cell r="B303" t="str">
            <v>387</v>
          </cell>
          <cell r="G303" t="str">
            <v>Other Equipment</v>
          </cell>
        </row>
        <row r="304">
          <cell r="A304" t="str">
            <v>23</v>
          </cell>
          <cell r="B304" t="str">
            <v>387</v>
          </cell>
          <cell r="C304">
            <v>36990</v>
          </cell>
          <cell r="D304">
            <v>37026</v>
          </cell>
          <cell r="E304" t="str">
            <v>DE-OTH EQUIP</v>
          </cell>
          <cell r="F304" t="str">
            <v>CGI</v>
          </cell>
          <cell r="H304" t="str">
            <v>Purchase 2 CGI'S for Construction</v>
          </cell>
          <cell r="M304">
            <v>3073.86</v>
          </cell>
          <cell r="N304">
            <v>3000</v>
          </cell>
          <cell r="O304">
            <v>-73.860000000000127</v>
          </cell>
          <cell r="P304">
            <v>3073.86</v>
          </cell>
        </row>
        <row r="305">
          <cell r="A305" t="str">
            <v>23</v>
          </cell>
          <cell r="B305" t="str">
            <v>387</v>
          </cell>
          <cell r="C305">
            <v>36949</v>
          </cell>
          <cell r="D305">
            <v>37000</v>
          </cell>
          <cell r="E305" t="str">
            <v>DE-OTH EQUIP</v>
          </cell>
          <cell r="F305" t="str">
            <v>PIPE LOCATOR TRK 5</v>
          </cell>
          <cell r="H305" t="str">
            <v>Purchase Pipe locator for New Construction Truck #5 (Model 500 Pipe Horn)</v>
          </cell>
          <cell r="L305">
            <v>61</v>
          </cell>
          <cell r="M305">
            <v>1009.5</v>
          </cell>
          <cell r="N305">
            <v>1000</v>
          </cell>
          <cell r="O305">
            <v>-9.5</v>
          </cell>
          <cell r="P305">
            <v>1009.5</v>
          </cell>
        </row>
        <row r="306">
          <cell r="A306" t="str">
            <v>23</v>
          </cell>
          <cell r="B306" t="str">
            <v>387</v>
          </cell>
          <cell r="C306">
            <v>37033</v>
          </cell>
          <cell r="E306" t="str">
            <v>DE-OTH EQUIP</v>
          </cell>
          <cell r="F306" t="str">
            <v>HOT TAP MACH</v>
          </cell>
          <cell r="H306" t="str">
            <v>1 McElroy Hot Tapping Machine for putting branch saddles on Pl pipe, Trk #5</v>
          </cell>
          <cell r="L306">
            <v>60</v>
          </cell>
          <cell r="M306">
            <v>0</v>
          </cell>
          <cell r="N306">
            <v>2000</v>
          </cell>
          <cell r="O306">
            <v>2000</v>
          </cell>
        </row>
        <row r="307">
          <cell r="A307" t="str">
            <v>23</v>
          </cell>
          <cell r="B307" t="str">
            <v>387</v>
          </cell>
          <cell r="H307" t="str">
            <v>BLANKET</v>
          </cell>
          <cell r="M307">
            <v>0</v>
          </cell>
          <cell r="N307">
            <v>0</v>
          </cell>
          <cell r="O307">
            <v>0</v>
          </cell>
        </row>
        <row r="308">
          <cell r="H308" t="str">
            <v>Subtotal Group 23</v>
          </cell>
          <cell r="M308">
            <v>4083.36</v>
          </cell>
          <cell r="N308">
            <v>6000</v>
          </cell>
          <cell r="O308">
            <v>1916.6399999999999</v>
          </cell>
        </row>
        <row r="311">
          <cell r="A311" t="str">
            <v>23S</v>
          </cell>
          <cell r="B311" t="str">
            <v>387</v>
          </cell>
          <cell r="G311" t="str">
            <v>Other Equipment</v>
          </cell>
        </row>
        <row r="314">
          <cell r="A314" t="str">
            <v>30</v>
          </cell>
          <cell r="B314" t="str">
            <v>390</v>
          </cell>
          <cell r="G314" t="str">
            <v>Structures and Improvements</v>
          </cell>
        </row>
        <row r="315">
          <cell r="A315" t="str">
            <v>30</v>
          </cell>
          <cell r="B315" t="str">
            <v>390</v>
          </cell>
          <cell r="H315" t="str">
            <v>Maintenance / Building repair -QS</v>
          </cell>
          <cell r="M315">
            <v>0</v>
          </cell>
          <cell r="N315">
            <v>10000</v>
          </cell>
          <cell r="O315">
            <v>10000</v>
          </cell>
        </row>
        <row r="316">
          <cell r="H316" t="str">
            <v>Subtotal Group 30</v>
          </cell>
          <cell r="M316">
            <v>0</v>
          </cell>
          <cell r="N316">
            <v>10000</v>
          </cell>
          <cell r="O316">
            <v>10000</v>
          </cell>
        </row>
        <row r="318">
          <cell r="A318" t="str">
            <v>24</v>
          </cell>
          <cell r="B318" t="str">
            <v>391</v>
          </cell>
          <cell r="G318" t="str">
            <v>Office Equipment</v>
          </cell>
        </row>
        <row r="319">
          <cell r="A319" t="str">
            <v>24</v>
          </cell>
          <cell r="B319" t="str">
            <v>391</v>
          </cell>
          <cell r="H319" t="str">
            <v>Update system flow model  Middletown/Odessa and Harrington</v>
          </cell>
          <cell r="M319">
            <v>0</v>
          </cell>
          <cell r="N319">
            <v>20000</v>
          </cell>
          <cell r="O319">
            <v>20000</v>
          </cell>
        </row>
        <row r="321">
          <cell r="H321" t="str">
            <v>Subtotal Group 24</v>
          </cell>
          <cell r="M321">
            <v>0</v>
          </cell>
          <cell r="N321">
            <v>20000</v>
          </cell>
          <cell r="O321">
            <v>20000</v>
          </cell>
        </row>
        <row r="323">
          <cell r="A323" t="str">
            <v>24S</v>
          </cell>
          <cell r="B323" t="str">
            <v>391</v>
          </cell>
          <cell r="G323" t="str">
            <v>Office Equipment</v>
          </cell>
        </row>
        <row r="325">
          <cell r="A325" t="str">
            <v>25</v>
          </cell>
          <cell r="B325" t="str">
            <v>392</v>
          </cell>
          <cell r="G325" t="str">
            <v>Transportation Equipment</v>
          </cell>
        </row>
        <row r="326">
          <cell r="A326" t="str">
            <v>25</v>
          </cell>
          <cell r="B326" t="str">
            <v>392</v>
          </cell>
          <cell r="H326" t="str">
            <v>Boom Truck Chassis -Cab</v>
          </cell>
          <cell r="M326">
            <v>0</v>
          </cell>
          <cell r="N326">
            <v>0</v>
          </cell>
          <cell r="O326">
            <v>0</v>
          </cell>
        </row>
        <row r="327">
          <cell r="A327" t="str">
            <v>25</v>
          </cell>
          <cell r="B327" t="str">
            <v>392</v>
          </cell>
          <cell r="C327">
            <v>37207</v>
          </cell>
          <cell r="D327">
            <v>37225</v>
          </cell>
          <cell r="E327" t="str">
            <v>DE-TRANS</v>
          </cell>
          <cell r="F327" t="str">
            <v>TR-0105</v>
          </cell>
          <cell r="H327" t="str">
            <v>Emergency Trailer</v>
          </cell>
          <cell r="L327">
            <v>60</v>
          </cell>
          <cell r="M327">
            <v>4509.57</v>
          </cell>
          <cell r="N327">
            <v>3500</v>
          </cell>
          <cell r="O327">
            <v>-1009.5699999999997</v>
          </cell>
          <cell r="P327">
            <v>4509.57</v>
          </cell>
        </row>
        <row r="328">
          <cell r="A328" t="str">
            <v>25</v>
          </cell>
          <cell r="B328" t="str">
            <v>392</v>
          </cell>
          <cell r="C328">
            <v>36892</v>
          </cell>
          <cell r="D328">
            <v>37225</v>
          </cell>
          <cell r="E328" t="str">
            <v>DE-TRANS</v>
          </cell>
          <cell r="F328" t="str">
            <v>OT-0103</v>
          </cell>
          <cell r="H328" t="str">
            <v>Replace Unit 43</v>
          </cell>
          <cell r="L328">
            <v>60</v>
          </cell>
          <cell r="M328">
            <v>22667.55</v>
          </cell>
          <cell r="N328">
            <v>23500</v>
          </cell>
          <cell r="O328">
            <v>832.45000000000073</v>
          </cell>
          <cell r="P328">
            <v>22667.55</v>
          </cell>
        </row>
        <row r="329">
          <cell r="A329" t="str">
            <v>25</v>
          </cell>
          <cell r="B329" t="str">
            <v>392</v>
          </cell>
          <cell r="C329">
            <v>36935</v>
          </cell>
          <cell r="D329">
            <v>37195</v>
          </cell>
          <cell r="E329" t="str">
            <v>DE-TRANS</v>
          </cell>
          <cell r="F329" t="str">
            <v>OT-0104</v>
          </cell>
          <cell r="H329" t="str">
            <v>Replace Unit 58</v>
          </cell>
          <cell r="L329">
            <v>60</v>
          </cell>
          <cell r="M329">
            <v>17599</v>
          </cell>
          <cell r="N329">
            <v>17000</v>
          </cell>
          <cell r="O329">
            <v>-599</v>
          </cell>
          <cell r="Q329">
            <v>17599</v>
          </cell>
        </row>
        <row r="330">
          <cell r="H330" t="str">
            <v>Subtotal Group 25</v>
          </cell>
          <cell r="M330">
            <v>44776.119999999995</v>
          </cell>
          <cell r="N330">
            <v>44000</v>
          </cell>
          <cell r="O330">
            <v>-776.11999999999898</v>
          </cell>
        </row>
        <row r="332">
          <cell r="A332" t="str">
            <v>26</v>
          </cell>
          <cell r="B332" t="str">
            <v>394</v>
          </cell>
          <cell r="G332" t="str">
            <v>Tools, Shop and Garage Equip</v>
          </cell>
        </row>
        <row r="333">
          <cell r="A333" t="str">
            <v>26</v>
          </cell>
          <cell r="B333" t="str">
            <v>394</v>
          </cell>
          <cell r="C333">
            <v>36949</v>
          </cell>
          <cell r="D333">
            <v>37035</v>
          </cell>
          <cell r="E333" t="str">
            <v xml:space="preserve">DE-TOOLS </v>
          </cell>
          <cell r="F333" t="str">
            <v>FORK EXPANDER</v>
          </cell>
          <cell r="H333" t="str">
            <v>Purchase of Fork Expanders for Forklift truck</v>
          </cell>
          <cell r="L333">
            <v>60</v>
          </cell>
          <cell r="M333">
            <v>1400</v>
          </cell>
          <cell r="N333">
            <v>1400</v>
          </cell>
          <cell r="O333">
            <v>0</v>
          </cell>
          <cell r="P333">
            <v>1400</v>
          </cell>
        </row>
        <row r="334">
          <cell r="A334" t="str">
            <v>26</v>
          </cell>
          <cell r="B334" t="str">
            <v>394</v>
          </cell>
          <cell r="C334">
            <v>37033</v>
          </cell>
          <cell r="D334">
            <v>37225</v>
          </cell>
          <cell r="E334" t="str">
            <v xml:space="preserve">DE-TOOLS </v>
          </cell>
          <cell r="F334" t="str">
            <v>TOOLS TRUCK 5</v>
          </cell>
          <cell r="H334" t="str">
            <v>Purchase tools for new construction truck (Truck #5)</v>
          </cell>
          <cell r="L334">
            <v>60</v>
          </cell>
          <cell r="M334">
            <v>4934.6499999999996</v>
          </cell>
          <cell r="N334">
            <v>5182</v>
          </cell>
          <cell r="O334">
            <v>247.35000000000036</v>
          </cell>
          <cell r="P334">
            <v>4934.6499999999996</v>
          </cell>
        </row>
        <row r="335">
          <cell r="A335" t="str">
            <v>26</v>
          </cell>
          <cell r="B335" t="str">
            <v>394</v>
          </cell>
          <cell r="C335">
            <v>37033</v>
          </cell>
          <cell r="E335" t="str">
            <v xml:space="preserve">DE-TOOLS </v>
          </cell>
          <cell r="F335" t="str">
            <v>ROTARY HAMMER</v>
          </cell>
          <cell r="H335" t="str">
            <v>Purchase 1 hammer drill and drill bit, Truck #5</v>
          </cell>
          <cell r="L335">
            <v>60</v>
          </cell>
          <cell r="M335">
            <v>0</v>
          </cell>
          <cell r="N335">
            <v>670</v>
          </cell>
          <cell r="O335">
            <v>670</v>
          </cell>
        </row>
        <row r="336">
          <cell r="A336" t="str">
            <v>26</v>
          </cell>
          <cell r="B336" t="str">
            <v>394</v>
          </cell>
          <cell r="H336" t="str">
            <v>BLANKET</v>
          </cell>
          <cell r="M336">
            <v>0</v>
          </cell>
          <cell r="N336">
            <v>448</v>
          </cell>
          <cell r="O336">
            <v>448</v>
          </cell>
        </row>
        <row r="337">
          <cell r="H337" t="str">
            <v>Subtotal Group 26</v>
          </cell>
          <cell r="M337">
            <v>6334.65</v>
          </cell>
          <cell r="N337">
            <v>7700</v>
          </cell>
          <cell r="O337">
            <v>1365.3500000000004</v>
          </cell>
        </row>
        <row r="339">
          <cell r="A339" t="str">
            <v>26S</v>
          </cell>
          <cell r="B339" t="str">
            <v>394</v>
          </cell>
          <cell r="G339" t="str">
            <v>Tools, Shop and Garage Equip</v>
          </cell>
        </row>
        <row r="340">
          <cell r="A340" t="str">
            <v>26S</v>
          </cell>
          <cell r="B340" t="str">
            <v>394</v>
          </cell>
          <cell r="C340">
            <v>37144</v>
          </cell>
          <cell r="D340">
            <v>37164</v>
          </cell>
          <cell r="E340" t="str">
            <v>DE-TOOLS</v>
          </cell>
          <cell r="F340" t="str">
            <v>ELECTROFUSION-SUS</v>
          </cell>
          <cell r="H340" t="str">
            <v>Purchase Electrofusion Equip</v>
          </cell>
          <cell r="M340">
            <v>3462.5</v>
          </cell>
          <cell r="N340">
            <v>4000</v>
          </cell>
          <cell r="O340">
            <v>537.5</v>
          </cell>
          <cell r="P340">
            <v>3462.5</v>
          </cell>
        </row>
        <row r="341">
          <cell r="A341" t="str">
            <v>26S</v>
          </cell>
          <cell r="B341" t="str">
            <v>394</v>
          </cell>
          <cell r="C341">
            <v>37202</v>
          </cell>
          <cell r="E341" t="str">
            <v>DE-TOOLS</v>
          </cell>
          <cell r="F341" t="str">
            <v>TRAFFIC SIGNS-SUS</v>
          </cell>
          <cell r="H341" t="str">
            <v>Purchase Road Signs</v>
          </cell>
          <cell r="M341">
            <v>0</v>
          </cell>
          <cell r="N341">
            <v>2000</v>
          </cell>
          <cell r="O341">
            <v>2000</v>
          </cell>
        </row>
        <row r="342">
          <cell r="A342" t="str">
            <v>26S</v>
          </cell>
          <cell r="B342" t="str">
            <v>394</v>
          </cell>
          <cell r="H342" t="str">
            <v>Purchase Air Tool</v>
          </cell>
          <cell r="M342">
            <v>0</v>
          </cell>
          <cell r="N342">
            <v>0</v>
          </cell>
          <cell r="O342">
            <v>0</v>
          </cell>
        </row>
        <row r="343">
          <cell r="A343" t="str">
            <v>26S</v>
          </cell>
          <cell r="B343" t="str">
            <v>394</v>
          </cell>
          <cell r="H343" t="str">
            <v>BLANKET</v>
          </cell>
          <cell r="M343">
            <v>0</v>
          </cell>
          <cell r="N343">
            <v>0</v>
          </cell>
          <cell r="O343">
            <v>0</v>
          </cell>
        </row>
        <row r="344">
          <cell r="H344" t="str">
            <v>Subtotal Group 26S</v>
          </cell>
          <cell r="M344">
            <v>3462.5</v>
          </cell>
          <cell r="N344">
            <v>6000</v>
          </cell>
          <cell r="O344">
            <v>2537.5</v>
          </cell>
        </row>
        <row r="346">
          <cell r="A346" t="str">
            <v>27</v>
          </cell>
          <cell r="B346" t="str">
            <v>396</v>
          </cell>
          <cell r="G346" t="str">
            <v>Power Operated Equipment</v>
          </cell>
        </row>
        <row r="347">
          <cell r="A347" t="str">
            <v>27</v>
          </cell>
          <cell r="B347" t="str">
            <v>396</v>
          </cell>
          <cell r="C347">
            <v>36935</v>
          </cell>
          <cell r="D347">
            <v>37035</v>
          </cell>
          <cell r="E347" t="str">
            <v>DE-POWER OP EQUIP</v>
          </cell>
          <cell r="F347" t="str">
            <v>FORKLIFT</v>
          </cell>
          <cell r="H347" t="str">
            <v>Purchase Forklift</v>
          </cell>
          <cell r="L347">
            <v>60</v>
          </cell>
          <cell r="M347">
            <v>10000</v>
          </cell>
          <cell r="N347">
            <v>9500</v>
          </cell>
          <cell r="O347">
            <v>-500</v>
          </cell>
          <cell r="P347">
            <v>10000</v>
          </cell>
        </row>
        <row r="348">
          <cell r="A348" t="str">
            <v>27</v>
          </cell>
          <cell r="B348" t="str">
            <v>396</v>
          </cell>
          <cell r="C348">
            <v>37119</v>
          </cell>
          <cell r="D348">
            <v>37164</v>
          </cell>
          <cell r="E348" t="str">
            <v>DE-POWER OP EQUIP</v>
          </cell>
          <cell r="F348" t="str">
            <v>GAS TAMP</v>
          </cell>
          <cell r="H348" t="str">
            <v>Purchase Gasolinge Tamp</v>
          </cell>
          <cell r="L348">
            <v>60</v>
          </cell>
          <cell r="M348">
            <v>2350</v>
          </cell>
          <cell r="N348">
            <v>2600</v>
          </cell>
          <cell r="O348">
            <v>250</v>
          </cell>
          <cell r="R348">
            <v>2350</v>
          </cell>
        </row>
        <row r="349">
          <cell r="A349" t="str">
            <v>27</v>
          </cell>
          <cell r="B349" t="str">
            <v>396</v>
          </cell>
          <cell r="C349">
            <v>36949</v>
          </cell>
          <cell r="D349">
            <v>36966</v>
          </cell>
          <cell r="E349" t="str">
            <v xml:space="preserve">DE-POWER OP EQUIP </v>
          </cell>
          <cell r="F349" t="str">
            <v>GENERATOR</v>
          </cell>
          <cell r="H349" t="str">
            <v>Purchase Generator</v>
          </cell>
          <cell r="L349">
            <v>60</v>
          </cell>
          <cell r="M349">
            <v>1999</v>
          </cell>
          <cell r="N349">
            <v>2500</v>
          </cell>
          <cell r="O349">
            <v>501</v>
          </cell>
          <cell r="P349">
            <v>1999</v>
          </cell>
        </row>
        <row r="350">
          <cell r="A350" t="str">
            <v>27</v>
          </cell>
          <cell r="B350" t="str">
            <v>396</v>
          </cell>
          <cell r="C350">
            <v>37165</v>
          </cell>
          <cell r="D350">
            <v>37225</v>
          </cell>
          <cell r="E350" t="str">
            <v xml:space="preserve">DE-POWER OP EQUIP </v>
          </cell>
          <cell r="F350" t="str">
            <v>GENERATOR 01</v>
          </cell>
          <cell r="H350" t="str">
            <v>ADD - Purchase Generator</v>
          </cell>
          <cell r="L350">
            <v>60</v>
          </cell>
          <cell r="M350">
            <v>1995</v>
          </cell>
          <cell r="N350">
            <v>2000</v>
          </cell>
          <cell r="O350">
            <v>5</v>
          </cell>
          <cell r="R350">
            <v>1995</v>
          </cell>
        </row>
        <row r="351">
          <cell r="H351" t="str">
            <v>Subtotal Group 27</v>
          </cell>
          <cell r="M351">
            <v>16344</v>
          </cell>
          <cell r="N351">
            <v>16600</v>
          </cell>
          <cell r="O351">
            <v>256</v>
          </cell>
        </row>
        <row r="352">
          <cell r="B352" t="str">
            <v xml:space="preserve"> </v>
          </cell>
        </row>
        <row r="353">
          <cell r="A353" t="str">
            <v>28</v>
          </cell>
          <cell r="B353" t="str">
            <v>397</v>
          </cell>
          <cell r="G353" t="str">
            <v>Communication Equipment</v>
          </cell>
        </row>
        <row r="356">
          <cell r="A356" t="str">
            <v>28S</v>
          </cell>
          <cell r="B356" t="str">
            <v>397</v>
          </cell>
          <cell r="G356" t="str">
            <v>Communication Equipment</v>
          </cell>
        </row>
        <row r="360">
          <cell r="A360" t="str">
            <v>29</v>
          </cell>
          <cell r="B360" t="str">
            <v>398</v>
          </cell>
          <cell r="G360" t="str">
            <v>Miscellaneous Equipment</v>
          </cell>
        </row>
        <row r="361">
          <cell r="H361" t="str">
            <v>Subtotal Group 29</v>
          </cell>
          <cell r="N361">
            <v>0</v>
          </cell>
        </row>
        <row r="363">
          <cell r="B363">
            <v>108</v>
          </cell>
          <cell r="G363" t="str">
            <v>Cost of Removal</v>
          </cell>
          <cell r="M363">
            <v>11514.64</v>
          </cell>
          <cell r="O363">
            <v>-11514.64</v>
          </cell>
          <cell r="P363">
            <v>540.24</v>
          </cell>
          <cell r="R363">
            <v>3785.23</v>
          </cell>
          <cell r="S363">
            <v>10344.17</v>
          </cell>
          <cell r="T363">
            <v>-3155</v>
          </cell>
        </row>
        <row r="364">
          <cell r="H364" t="str">
            <v>Blanket</v>
          </cell>
          <cell r="M364">
            <v>0</v>
          </cell>
          <cell r="N364">
            <v>20000</v>
          </cell>
          <cell r="O364">
            <v>20000</v>
          </cell>
        </row>
        <row r="365">
          <cell r="H365" t="str">
            <v>Subtotal</v>
          </cell>
          <cell r="M365">
            <v>11514.64</v>
          </cell>
          <cell r="N365">
            <v>20000</v>
          </cell>
          <cell r="O365">
            <v>8485.36</v>
          </cell>
        </row>
        <row r="367">
          <cell r="H367" t="str">
            <v>OVERHEAD</v>
          </cell>
          <cell r="M367">
            <v>170707.45</v>
          </cell>
          <cell r="N367">
            <v>-24256</v>
          </cell>
          <cell r="O367">
            <v>-194963.45</v>
          </cell>
        </row>
        <row r="368">
          <cell r="H368" t="str">
            <v>PRELIMINARY WORK</v>
          </cell>
          <cell r="M368">
            <v>8683.6</v>
          </cell>
          <cell r="O368">
            <v>-8683.6</v>
          </cell>
          <cell r="R368">
            <v>4448.2800000000007</v>
          </cell>
          <cell r="S368">
            <v>4235.32</v>
          </cell>
        </row>
        <row r="369">
          <cell r="H369" t="str">
            <v>TOTAL</v>
          </cell>
          <cell r="M369">
            <v>2197549.87</v>
          </cell>
          <cell r="N369">
            <v>2862667.9299999997</v>
          </cell>
          <cell r="O369">
            <v>665118.05999999947</v>
          </cell>
        </row>
        <row r="371">
          <cell r="M371">
            <v>0</v>
          </cell>
          <cell r="O371">
            <v>665118.05999999959</v>
          </cell>
        </row>
        <row r="372">
          <cell r="L372" t="str">
            <v>Begin</v>
          </cell>
          <cell r="M372">
            <v>1744465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sheetName val="Input"/>
      <sheetName val="sum_macro"/>
      <sheetName val="print_macro"/>
      <sheetName val="DCFLBO Code"/>
      <sheetName val="__FDSCACHE__"/>
      <sheetName val="CasesDialog"/>
      <sheetName val="MainPrint Code"/>
      <sheetName val="AdditionalPrint Code"/>
      <sheetName val="InitialPrintDialog"/>
      <sheetName val="Sheet1"/>
    </sheetNames>
    <sheetDataSet>
      <sheetData sheetId="0" refreshError="1"/>
      <sheetData sheetId="1" refreshError="1">
        <row r="9">
          <cell r="E9" t="str">
            <v>PROJECT TIMEPIECE</v>
          </cell>
        </row>
        <row r="47">
          <cell r="K47">
            <v>121.68</v>
          </cell>
        </row>
        <row r="54">
          <cell r="K54">
            <v>95.346999999999994</v>
          </cell>
        </row>
        <row r="63">
          <cell r="K63">
            <v>34.380000000000003</v>
          </cell>
        </row>
        <row r="64">
          <cell r="K64">
            <v>14.88</v>
          </cell>
        </row>
        <row r="68">
          <cell r="K68">
            <v>1.1340563991323211</v>
          </cell>
        </row>
        <row r="69">
          <cell r="K69">
            <v>1.4778817201897638</v>
          </cell>
        </row>
        <row r="70">
          <cell r="K70">
            <v>1.8496928195173608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ation Summary"/>
      <sheetName val="-----&gt; BASE"/>
      <sheetName val="Deal"/>
      <sheetName val="IRR Sensitivity (2)"/>
      <sheetName val="IRR Sensitivity"/>
      <sheetName val="Purchase Price"/>
      <sheetName val="Management "/>
      <sheetName val="Trans Assump"/>
    </sheetNames>
    <sheetDataSet>
      <sheetData sheetId="0" refreshError="1"/>
      <sheetData sheetId="1" refreshError="1"/>
      <sheetData sheetId="2"/>
      <sheetData sheetId="3" refreshError="1"/>
      <sheetData sheetId="4" refreshError="1"/>
      <sheetData sheetId="5" refreshError="1"/>
      <sheetData sheetId="6" refreshError="1"/>
      <sheetData sheetId="7"/>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Contents"/>
      <sheetName val="1"/>
      <sheetName val="2"/>
      <sheetName val="3"/>
      <sheetName val="4"/>
      <sheetName val="5"/>
      <sheetName val="6"/>
      <sheetName val="Sheet1"/>
      <sheetName val="Units Sold Summary"/>
      <sheetName val="Units Sold Data"/>
    </sheetNames>
    <sheetDataSet>
      <sheetData sheetId="0"/>
      <sheetData sheetId="1"/>
      <sheetData sheetId="2"/>
      <sheetData sheetId="3"/>
      <sheetData sheetId="4"/>
      <sheetData sheetId="5"/>
      <sheetData sheetId="6"/>
      <sheetData sheetId="7"/>
      <sheetData sheetId="8"/>
      <sheetData sheetId="9"/>
      <sheetData sheetId="10">
        <row r="33">
          <cell r="B33">
            <v>553</v>
          </cell>
          <cell r="C33">
            <v>596</v>
          </cell>
          <cell r="D33">
            <v>680</v>
          </cell>
          <cell r="E33">
            <v>729</v>
          </cell>
          <cell r="F33">
            <v>722</v>
          </cell>
          <cell r="G33">
            <v>90</v>
          </cell>
          <cell r="H33">
            <v>0</v>
          </cell>
          <cell r="I33">
            <v>0</v>
          </cell>
          <cell r="J33">
            <v>0</v>
          </cell>
        </row>
        <row r="51">
          <cell r="B51">
            <v>88</v>
          </cell>
          <cell r="C51">
            <v>63</v>
          </cell>
          <cell r="D51">
            <v>67</v>
          </cell>
          <cell r="E51">
            <v>66</v>
          </cell>
          <cell r="F51">
            <v>67</v>
          </cell>
          <cell r="G51">
            <v>7</v>
          </cell>
          <cell r="H51">
            <v>0</v>
          </cell>
          <cell r="I51">
            <v>0</v>
          </cell>
          <cell r="J51">
            <v>0</v>
          </cell>
        </row>
        <row r="69">
          <cell r="B69">
            <v>0</v>
          </cell>
          <cell r="C69">
            <v>8</v>
          </cell>
          <cell r="D69">
            <v>45</v>
          </cell>
          <cell r="E69">
            <v>39</v>
          </cell>
          <cell r="F69">
            <v>18</v>
          </cell>
          <cell r="G69">
            <v>0</v>
          </cell>
          <cell r="H69">
            <v>0</v>
          </cell>
          <cell r="I69">
            <v>0</v>
          </cell>
          <cell r="J69">
            <v>0</v>
          </cell>
        </row>
        <row r="87">
          <cell r="B87">
            <v>35</v>
          </cell>
          <cell r="C87">
            <v>51</v>
          </cell>
          <cell r="D87">
            <v>47</v>
          </cell>
          <cell r="E87">
            <v>56</v>
          </cell>
          <cell r="F87">
            <v>39</v>
          </cell>
          <cell r="G87">
            <v>11</v>
          </cell>
          <cell r="H87">
            <v>0</v>
          </cell>
          <cell r="I87">
            <v>0</v>
          </cell>
          <cell r="J87">
            <v>0</v>
          </cell>
        </row>
        <row r="105">
          <cell r="B105">
            <v>34</v>
          </cell>
          <cell r="C105">
            <v>101</v>
          </cell>
          <cell r="D105">
            <v>61</v>
          </cell>
          <cell r="E105">
            <v>15</v>
          </cell>
          <cell r="F105">
            <v>4</v>
          </cell>
          <cell r="G105">
            <v>0</v>
          </cell>
          <cell r="H105">
            <v>0</v>
          </cell>
          <cell r="I105">
            <v>0</v>
          </cell>
          <cell r="J105">
            <v>0</v>
          </cell>
        </row>
        <row r="123">
          <cell r="B123">
            <v>19</v>
          </cell>
          <cell r="C123">
            <v>155</v>
          </cell>
          <cell r="D123">
            <v>71</v>
          </cell>
          <cell r="E123">
            <v>27</v>
          </cell>
          <cell r="F123">
            <v>2</v>
          </cell>
          <cell r="G123">
            <v>0</v>
          </cell>
          <cell r="H123">
            <v>0</v>
          </cell>
          <cell r="I123">
            <v>0</v>
          </cell>
          <cell r="J123">
            <v>0</v>
          </cell>
        </row>
      </sheetData>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
      <sheetName val="Monthly Comparison"/>
      <sheetName val="Contracts"/>
      <sheetName val="gross"/>
      <sheetName val="Gross Margin"/>
      <sheetName val="Sales"/>
      <sheetName val="Demos Leads"/>
      <sheetName val="Adjustments"/>
      <sheetName val="Shipped"/>
      <sheetName val="Total Products"/>
      <sheetName val="Total Products - FM"/>
      <sheetName val="Marketplace"/>
      <sheetName val="Leads"/>
      <sheetName val="Demonstrations"/>
      <sheetName val="Demo Pivot"/>
      <sheetName val="Demodata"/>
    </sheetNames>
    <sheetDataSet>
      <sheetData sheetId="0"/>
      <sheetData sheetId="1"/>
      <sheetData sheetId="2"/>
      <sheetData sheetId="3"/>
      <sheetData sheetId="4"/>
      <sheetData sheetId="5"/>
      <sheetData sheetId="6"/>
      <sheetData sheetId="7"/>
      <sheetData sheetId="8"/>
      <sheetData sheetId="9"/>
      <sheetData sheetId="10">
        <row r="17">
          <cell r="B17">
            <v>0</v>
          </cell>
          <cell r="C17">
            <v>0</v>
          </cell>
          <cell r="D17">
            <v>643</v>
          </cell>
          <cell r="E17">
            <v>1039</v>
          </cell>
          <cell r="F17">
            <v>800</v>
          </cell>
          <cell r="G17">
            <v>0</v>
          </cell>
          <cell r="H17">
            <v>0</v>
          </cell>
          <cell r="I17">
            <v>0</v>
          </cell>
          <cell r="J17">
            <v>0</v>
          </cell>
        </row>
      </sheetData>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 val="Cost Savings Detail"/>
      <sheetName val="Revenue Build"/>
      <sheetName val="Fixed Price Sensitivies"/>
      <sheetName val="Revenue Detail"/>
      <sheetName val="Model"/>
      <sheetName val="Comps"/>
    </sheetNames>
    <sheetDataSet>
      <sheetData sheetId="0"/>
      <sheetData sheetId="1">
        <row r="143">
          <cell r="F143">
            <v>0.02</v>
          </cell>
        </row>
        <row r="144">
          <cell r="F144">
            <v>0.1</v>
          </cell>
        </row>
      </sheetData>
      <sheetData sheetId="2"/>
      <sheetData sheetId="3"/>
      <sheetData sheetId="4"/>
      <sheetData sheetId="5">
        <row r="8">
          <cell r="D8">
            <v>2</v>
          </cell>
          <cell r="I8">
            <v>0</v>
          </cell>
        </row>
        <row r="11">
          <cell r="D11" t="str">
            <v>N</v>
          </cell>
        </row>
        <row r="22">
          <cell r="C22">
            <v>0.96</v>
          </cell>
        </row>
        <row r="41">
          <cell r="D41" t="str">
            <v>n</v>
          </cell>
        </row>
        <row r="45">
          <cell r="D45">
            <v>2</v>
          </cell>
        </row>
        <row r="49">
          <cell r="D49">
            <v>1</v>
          </cell>
        </row>
        <row r="50">
          <cell r="D50">
            <v>0.05</v>
          </cell>
        </row>
        <row r="51">
          <cell r="D51">
            <v>17.5</v>
          </cell>
        </row>
        <row r="56">
          <cell r="D56">
            <v>2</v>
          </cell>
        </row>
        <row r="59">
          <cell r="D59">
            <v>3</v>
          </cell>
        </row>
        <row r="62">
          <cell r="D62">
            <v>4</v>
          </cell>
        </row>
        <row r="178">
          <cell r="AA178" t="str">
            <v>n</v>
          </cell>
        </row>
        <row r="180">
          <cell r="AA180">
            <v>0.05</v>
          </cell>
        </row>
      </sheetData>
      <sheetData sheetId="6"/>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Macro"/>
      <sheetName val="Financial Summary"/>
      <sheetName val="2009 inc "/>
      <sheetName val="First Energy"/>
      <sheetName val="var 09"/>
      <sheetName val="var 09-pg 2"/>
      <sheetName val="backlog"/>
      <sheetName val="2010 bklog"/>
      <sheetName val="var 10 11"/>
      <sheetName val="var 10 11-pg 2"/>
      <sheetName val="Risk and Opportunities"/>
      <sheetName val="Prop Stat"/>
      <sheetName val="(9a) SG&amp;A DOE Summary"/>
      <sheetName val="Contracts&gt;$100M"/>
      <sheetName val="Forecast Assum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preadsheet Change Management"/>
      <sheetName val="DATES"/>
      <sheetName val="CPK-ISEXT12"/>
      <sheetName val="COST OF SALES ISEXT-12 SEG 4"/>
      <sheetName val="REVENUE FROM ISEXT12 SEG 3"/>
      <sheetName val="FC Common Alloc Per ROR"/>
      <sheetName val="Common Plant Allocation Factors"/>
      <sheetName val="FC Depreciation Expense"/>
      <sheetName val="Corporate and Skipack Alloc"/>
      <sheetName val="Work_cap"/>
      <sheetName val="BS-13MO"/>
      <sheetName val="FC PP Plant and AD"/>
      <sheetName val="Income Statement"/>
      <sheetName val="Report Summary"/>
      <sheetName val="Avg ROR"/>
      <sheetName val="NOI SCH 2 P 2"/>
      <sheetName val="Year End ROR"/>
      <sheetName val="Work Cap-Avg"/>
      <sheetName val="Work Cap-Yr End"/>
      <sheetName val="NOI SCH 3 P 2"/>
      <sheetName val="Capital Structure"/>
      <sheetName val="Earned Ret on Equity"/>
      <sheetName val="Capital Structure ProForma"/>
      <sheetName val="Rate Base Calc"/>
      <sheetName val="Cap Struct Adj."/>
      <sheetName val="Sht Trm Int Rate"/>
      <sheetName val="PGA"/>
      <sheetName val="Conservation"/>
      <sheetName val="Flex Rates"/>
      <sheetName val="ACQ AMORT"/>
      <sheetName val="Economic Development"/>
      <sheetName val="Int Synch"/>
      <sheetName val="Out of Period"/>
      <sheetName val="AEP Adj"/>
      <sheetName val="Rate Refund"/>
      <sheetName val="Non Utility Plant Gas"/>
      <sheetName val="Comp Cost Rate of Debt"/>
      <sheetName val="Cust Dep Int"/>
      <sheetName val="FN with allocations"/>
      <sheetName val="Plant and Acc Dep bal PP"/>
      <sheetName val="FC with allocations"/>
      <sheetName val="LTD detail - CU Reg"/>
      <sheetName val="CU Consolidated Equity "/>
    </sheetNames>
    <sheetDataSet>
      <sheetData sheetId="0"/>
      <sheetData sheetId="1"/>
      <sheetData sheetId="2"/>
      <sheetData sheetId="3"/>
      <sheetData sheetId="4"/>
      <sheetData sheetId="5"/>
      <sheetData sheetId="6">
        <row r="59">
          <cell r="S59">
            <v>4885590.4840893773</v>
          </cell>
          <cell r="T59">
            <v>4894667.3346301988</v>
          </cell>
        </row>
        <row r="62">
          <cell r="S62">
            <v>0</v>
          </cell>
          <cell r="T62">
            <v>252.78311050989529</v>
          </cell>
        </row>
        <row r="65">
          <cell r="S65">
            <v>-365241.0057725223</v>
          </cell>
          <cell r="T65">
            <v>-330807.2770320602</v>
          </cell>
        </row>
      </sheetData>
      <sheetData sheetId="7"/>
      <sheetData sheetId="8"/>
      <sheetData sheetId="9">
        <row r="21">
          <cell r="R21">
            <v>2890601.0783586265</v>
          </cell>
          <cell r="Y21">
            <v>3015366.2898856974</v>
          </cell>
        </row>
        <row r="38">
          <cell r="R38">
            <v>990980.01103642362</v>
          </cell>
          <cell r="Y38">
            <v>1161809.566689315</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13">
          <cell r="N13">
            <v>34192493</v>
          </cell>
          <cell r="O13">
            <v>34192493</v>
          </cell>
        </row>
        <row r="16">
          <cell r="N16">
            <v>-13866953.800000004</v>
          </cell>
          <cell r="O16">
            <v>-13297078.900000004</v>
          </cell>
        </row>
        <row r="24">
          <cell r="N24">
            <v>1263776</v>
          </cell>
          <cell r="O24">
            <v>1263776</v>
          </cell>
        </row>
        <row r="27">
          <cell r="N27">
            <v>851492</v>
          </cell>
          <cell r="O27">
            <v>835484</v>
          </cell>
        </row>
      </sheetData>
      <sheetData sheetId="31"/>
      <sheetData sheetId="32"/>
      <sheetData sheetId="33"/>
      <sheetData sheetId="34"/>
      <sheetData sheetId="35"/>
      <sheetData sheetId="36"/>
      <sheetData sheetId="37"/>
      <sheetData sheetId="38"/>
      <sheetData sheetId="39"/>
      <sheetData sheetId="40"/>
      <sheetData sheetId="41">
        <row r="269">
          <cell r="U269">
            <v>3544427.0313423071</v>
          </cell>
          <cell r="AC269">
            <v>7101688.950410001</v>
          </cell>
        </row>
      </sheetData>
      <sheetData sheetId="42"/>
      <sheetData sheetId="4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ummary"/>
      <sheetName val="Cash Flow Analysis"/>
      <sheetName val="Consolidated MII"/>
      <sheetName val="Corporate Model"/>
      <sheetName val="JRM Model"/>
      <sheetName val="BWC Model"/>
      <sheetName val="Initiatives"/>
      <sheetName val="Corporate"/>
      <sheetName val="JRMSA"/>
      <sheetName val="Caspian"/>
      <sheetName val="Middle East"/>
      <sheetName val="Canada"/>
      <sheetName val="Asia Pacific"/>
      <sheetName val="Americas"/>
      <sheetName val="EH Marine"/>
      <sheetName val="WH Marine"/>
      <sheetName val="Legacy"/>
      <sheetName val="JRM Other"/>
      <sheetName val="BWC Total"/>
      <sheetName val="NOG"/>
      <sheetName val="NPG"/>
      <sheetName val="PGG"/>
      <sheetName val="TSG"/>
      <sheetName val="BWC with C13 Adj"/>
    </sheetNames>
    <sheetDataSet>
      <sheetData sheetId="0"/>
      <sheetData sheetId="1"/>
      <sheetData sheetId="2"/>
      <sheetData sheetId="3"/>
      <sheetData sheetId="4">
        <row r="190">
          <cell r="A190" t="b">
            <v>1</v>
          </cell>
        </row>
      </sheetData>
      <sheetData sheetId="5">
        <row r="191">
          <cell r="A191" t="b">
            <v>1</v>
          </cell>
        </row>
      </sheetData>
      <sheetData sheetId="6">
        <row r="195">
          <cell r="A195" t="b">
            <v>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Financial Statement Model"/>
      <sheetName val="DCF Model"/>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ValSum3"/>
      <sheetName val="NewValSum"/>
      <sheetName val="ValSum"/>
      <sheetName val="AdditionalPrintCode"/>
      <sheetName val="MainPrintCode"/>
      <sheetName val="Teaser"/>
      <sheetName val="DOXmatrix"/>
      <sheetName val="SumComp-ADC"/>
      <sheetName val="SumComp-LHS"/>
      <sheetName val="SumComp-Nortel"/>
      <sheetName val="Summary"/>
      <sheetName val="IncStat"/>
      <sheetName val="ValMatrix"/>
      <sheetName val="DCE"/>
      <sheetName val="DCEInputs"/>
      <sheetName val="MMInputs"/>
      <sheetName val="MMTransinputs"/>
      <sheetName val="Data"/>
      <sheetName val="QAccDil"/>
      <sheetName val="AccDil"/>
      <sheetName val="PFanalysis"/>
      <sheetName val="Acquiror"/>
      <sheetName val="Target"/>
      <sheetName val="Shares"/>
      <sheetName val="Calcs"/>
      <sheetName val="QuarterlyEPS"/>
      <sheetName val="EPS"/>
      <sheetName val="Merger Code"/>
      <sheetName val="MainPrint Code"/>
      <sheetName val="AdditionalPrint Code"/>
    </sheetNames>
    <sheetDataSet>
      <sheetData sheetId="0"/>
      <sheetData sheetId="1"/>
      <sheetData sheetId="2"/>
      <sheetData sheetId="3"/>
      <sheetData sheetId="4" refreshError="1"/>
      <sheetData sheetId="5" refreshError="1"/>
      <sheetData sheetId="6"/>
      <sheetData sheetId="7"/>
      <sheetData sheetId="8"/>
      <sheetData sheetId="9"/>
      <sheetData sheetId="10" refreshError="1">
        <row r="1">
          <cell r="D1" t="str">
            <v>NT</v>
          </cell>
        </row>
      </sheetData>
      <sheetData sheetId="11"/>
      <sheetData sheetId="12"/>
      <sheetData sheetId="13"/>
      <sheetData sheetId="14"/>
      <sheetData sheetId="15" refreshError="1">
        <row r="5">
          <cell r="I5">
            <v>16.5</v>
          </cell>
        </row>
        <row r="6">
          <cell r="I6">
            <v>36574</v>
          </cell>
        </row>
        <row r="8">
          <cell r="I8">
            <v>0.68720000000000003</v>
          </cell>
        </row>
        <row r="24">
          <cell r="I24">
            <v>0.3</v>
          </cell>
        </row>
        <row r="25">
          <cell r="A25">
            <v>1</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L574"/>
  <sheetViews>
    <sheetView tabSelected="1" topLeftCell="A412" zoomScale="85" zoomScaleNormal="85" zoomScaleSheetLayoutView="85" workbookViewId="0">
      <selection activeCell="O431" sqref="C431:O431"/>
    </sheetView>
  </sheetViews>
  <sheetFormatPr defaultRowHeight="12.75" customHeight="1" x14ac:dyDescent="0.2"/>
  <cols>
    <col min="1" max="1" width="53" customWidth="1"/>
    <col min="2" max="2" width="14.7109375" customWidth="1"/>
    <col min="3" max="15" width="17" bestFit="1" customWidth="1"/>
    <col min="16" max="16" width="19.42578125" style="2" bestFit="1" customWidth="1"/>
    <col min="17" max="17" width="17" style="2" bestFit="1" customWidth="1"/>
    <col min="18" max="18" width="3.85546875" customWidth="1"/>
    <col min="19" max="19" width="8.28515625" customWidth="1"/>
    <col min="20" max="20" width="20.28515625" customWidth="1"/>
    <col min="21" max="21" width="4.85546875" customWidth="1"/>
    <col min="22" max="22" width="19.140625" customWidth="1"/>
    <col min="23" max="23" width="20" customWidth="1"/>
    <col min="24" max="24" width="12.42578125" customWidth="1"/>
    <col min="25" max="25" width="26.7109375" customWidth="1"/>
    <col min="26" max="26" width="13.42578125" customWidth="1"/>
    <col min="27" max="27" width="14.140625" customWidth="1"/>
    <col min="28" max="28" width="14.42578125" style="3" customWidth="1"/>
    <col min="29" max="29" width="6.140625" customWidth="1"/>
    <col min="30" max="30" width="15.28515625" customWidth="1"/>
    <col min="31" max="31" width="13.28515625" customWidth="1"/>
    <col min="32" max="32" width="11.7109375" customWidth="1"/>
    <col min="33" max="33" width="12.5703125" customWidth="1"/>
    <col min="34" max="34" width="12" customWidth="1"/>
    <col min="35" max="35" width="16" customWidth="1"/>
    <col min="36" max="36" width="13.42578125" customWidth="1"/>
    <col min="37" max="37" width="9.140625" customWidth="1"/>
  </cols>
  <sheetData>
    <row r="1" spans="1:38" ht="23.25" customHeight="1" x14ac:dyDescent="0.45">
      <c r="A1" s="1" t="s">
        <v>0</v>
      </c>
      <c r="C1" s="2"/>
      <c r="D1" s="2"/>
      <c r="E1" s="2"/>
      <c r="F1" s="2"/>
      <c r="G1" s="2"/>
      <c r="H1" s="2"/>
      <c r="I1" s="2"/>
      <c r="J1" s="2"/>
      <c r="K1" s="2"/>
      <c r="L1" s="2"/>
      <c r="M1" s="2"/>
      <c r="N1" s="2"/>
      <c r="O1" s="2"/>
    </row>
    <row r="2" spans="1:38" ht="15" customHeight="1" x14ac:dyDescent="0.4">
      <c r="A2" s="4" t="s">
        <v>1</v>
      </c>
      <c r="C2" s="2"/>
      <c r="D2" s="2"/>
      <c r="E2" s="2"/>
      <c r="F2" s="2"/>
      <c r="G2" s="2"/>
      <c r="H2" s="2"/>
      <c r="I2" s="2"/>
      <c r="J2" s="2"/>
      <c r="K2" s="2"/>
      <c r="L2" s="2"/>
      <c r="M2" s="2"/>
      <c r="N2" s="2"/>
      <c r="O2" s="2"/>
      <c r="AG2" s="5"/>
    </row>
    <row r="3" spans="1:38" ht="18.75" customHeight="1" x14ac:dyDescent="0.4">
      <c r="A3" s="4" t="s">
        <v>2</v>
      </c>
      <c r="C3" s="2"/>
      <c r="D3" s="2"/>
      <c r="E3" s="2"/>
      <c r="F3" s="2"/>
      <c r="G3" s="2"/>
      <c r="H3" s="2"/>
      <c r="I3" s="2"/>
      <c r="J3" s="2"/>
      <c r="K3" s="2"/>
      <c r="L3" s="2"/>
      <c r="M3" s="2"/>
      <c r="N3" s="2"/>
      <c r="O3" s="2"/>
      <c r="AG3" s="5"/>
    </row>
    <row r="4" spans="1:38" ht="22.5" customHeight="1" x14ac:dyDescent="0.4">
      <c r="A4" s="4" t="s">
        <v>3</v>
      </c>
      <c r="C4" s="2"/>
      <c r="D4" s="2"/>
      <c r="E4" s="2"/>
      <c r="F4" s="2"/>
      <c r="G4" s="2"/>
      <c r="H4" s="2"/>
      <c r="I4" s="2"/>
      <c r="J4" s="2"/>
      <c r="K4" s="2"/>
      <c r="L4" s="2"/>
      <c r="M4" s="2"/>
      <c r="N4" s="2"/>
      <c r="O4" s="2"/>
      <c r="V4" s="6" t="s">
        <v>4</v>
      </c>
      <c r="W4" s="6"/>
      <c r="X4" s="6"/>
      <c r="Y4" s="6"/>
      <c r="Z4" s="6"/>
      <c r="AA4" s="6"/>
      <c r="AD4" s="6" t="s">
        <v>5</v>
      </c>
      <c r="AE4" s="6"/>
      <c r="AF4" s="6"/>
      <c r="AG4" s="6"/>
      <c r="AH4" s="6"/>
      <c r="AI4" s="6"/>
    </row>
    <row r="5" spans="1:38" ht="12.75" customHeight="1" x14ac:dyDescent="0.2">
      <c r="C5" s="2"/>
      <c r="D5" s="2"/>
      <c r="E5" s="2"/>
      <c r="F5" s="2"/>
      <c r="G5" s="2"/>
      <c r="H5" s="2"/>
      <c r="I5" s="2"/>
      <c r="J5" s="2"/>
      <c r="K5" s="2"/>
      <c r="L5" s="2"/>
      <c r="M5" s="2"/>
      <c r="N5" s="2"/>
      <c r="O5" s="2"/>
      <c r="V5" s="6"/>
      <c r="W5" s="6"/>
      <c r="X5" s="6"/>
      <c r="Y5" s="6"/>
      <c r="Z5" s="6"/>
      <c r="AA5" s="6"/>
      <c r="AD5" s="6"/>
      <c r="AE5" s="6"/>
      <c r="AF5" s="6"/>
      <c r="AG5" s="6"/>
      <c r="AH5" s="6"/>
      <c r="AI5" s="6"/>
    </row>
    <row r="6" spans="1:38" ht="12.75" customHeight="1" x14ac:dyDescent="0.2">
      <c r="C6" s="7" t="s">
        <v>6</v>
      </c>
      <c r="D6" s="7" t="s">
        <v>7</v>
      </c>
      <c r="E6" s="7" t="s">
        <v>8</v>
      </c>
      <c r="F6" s="7" t="s">
        <v>9</v>
      </c>
      <c r="G6" s="7" t="s">
        <v>10</v>
      </c>
      <c r="H6" s="7" t="s">
        <v>11</v>
      </c>
      <c r="I6" s="7" t="s">
        <v>12</v>
      </c>
      <c r="J6" s="7" t="s">
        <v>13</v>
      </c>
      <c r="K6" s="7" t="s">
        <v>14</v>
      </c>
      <c r="L6" s="7" t="s">
        <v>15</v>
      </c>
      <c r="M6" s="7" t="s">
        <v>16</v>
      </c>
      <c r="N6" s="7" t="s">
        <v>17</v>
      </c>
      <c r="O6" s="7" t="s">
        <v>6</v>
      </c>
      <c r="S6" s="8" t="s">
        <v>18</v>
      </c>
      <c r="T6" s="8"/>
      <c r="U6" s="8"/>
      <c r="V6" s="9" t="s">
        <v>19</v>
      </c>
      <c r="W6" s="9" t="s">
        <v>20</v>
      </c>
      <c r="X6" s="9" t="s">
        <v>21</v>
      </c>
      <c r="Y6" s="9" t="s">
        <v>22</v>
      </c>
      <c r="Z6" s="9" t="s">
        <v>23</v>
      </c>
      <c r="AA6" s="9" t="s">
        <v>24</v>
      </c>
      <c r="AB6" s="10"/>
      <c r="AC6" s="8"/>
      <c r="AD6" s="9" t="s">
        <v>19</v>
      </c>
      <c r="AE6" s="9" t="s">
        <v>20</v>
      </c>
      <c r="AF6" s="9" t="s">
        <v>21</v>
      </c>
      <c r="AG6" s="9" t="s">
        <v>22</v>
      </c>
      <c r="AH6" s="9"/>
      <c r="AI6" s="9" t="s">
        <v>24</v>
      </c>
      <c r="AJ6" s="8"/>
      <c r="AK6" s="8"/>
      <c r="AL6" s="8"/>
    </row>
    <row r="7" spans="1:38" ht="12.75" customHeight="1" x14ac:dyDescent="0.2">
      <c r="C7" s="11" t="s">
        <v>25</v>
      </c>
      <c r="D7" s="11" t="s">
        <v>26</v>
      </c>
      <c r="E7" s="11" t="s">
        <v>26</v>
      </c>
      <c r="F7" s="11" t="s">
        <v>26</v>
      </c>
      <c r="G7" s="11" t="s">
        <v>26</v>
      </c>
      <c r="H7" s="11" t="s">
        <v>26</v>
      </c>
      <c r="I7" s="11" t="s">
        <v>26</v>
      </c>
      <c r="J7" s="11" t="s">
        <v>26</v>
      </c>
      <c r="K7" s="11" t="s">
        <v>26</v>
      </c>
      <c r="L7" s="11" t="s">
        <v>26</v>
      </c>
      <c r="M7" s="11" t="s">
        <v>26</v>
      </c>
      <c r="N7" s="11" t="s">
        <v>26</v>
      </c>
      <c r="O7" s="11" t="s">
        <v>26</v>
      </c>
      <c r="P7" s="12" t="s">
        <v>27</v>
      </c>
      <c r="Q7" s="12" t="s">
        <v>28</v>
      </c>
      <c r="S7" s="8" t="s">
        <v>29</v>
      </c>
      <c r="T7" s="8" t="s">
        <v>30</v>
      </c>
      <c r="U7" s="8"/>
      <c r="V7" s="9" t="s">
        <v>31</v>
      </c>
      <c r="W7" s="9" t="s">
        <v>32</v>
      </c>
      <c r="X7" s="9"/>
      <c r="Y7" s="9" t="s">
        <v>24</v>
      </c>
      <c r="Z7" s="9" t="s">
        <v>33</v>
      </c>
      <c r="AA7" s="9" t="s">
        <v>34</v>
      </c>
      <c r="AB7" s="10" t="s">
        <v>35</v>
      </c>
      <c r="AC7" s="8"/>
      <c r="AD7" s="9" t="s">
        <v>31</v>
      </c>
      <c r="AE7" s="9" t="s">
        <v>32</v>
      </c>
      <c r="AF7" s="9"/>
      <c r="AG7" s="9" t="s">
        <v>24</v>
      </c>
      <c r="AH7" s="9"/>
      <c r="AI7" s="9" t="s">
        <v>34</v>
      </c>
      <c r="AJ7" s="8" t="s">
        <v>35</v>
      </c>
      <c r="AK7" s="8"/>
      <c r="AL7" s="8"/>
    </row>
    <row r="8" spans="1:38" ht="12.75" customHeight="1" x14ac:dyDescent="0.2">
      <c r="C8" s="2"/>
      <c r="D8" s="2"/>
      <c r="E8" s="2"/>
      <c r="F8" s="2"/>
      <c r="G8" s="2"/>
      <c r="H8" s="2"/>
      <c r="I8" s="2"/>
      <c r="J8" s="2"/>
      <c r="K8" s="2"/>
      <c r="L8" s="2"/>
      <c r="M8" s="2"/>
      <c r="N8" s="2"/>
      <c r="O8" s="2"/>
      <c r="V8" s="6"/>
      <c r="W8" s="6"/>
      <c r="X8" s="6"/>
      <c r="Y8" s="6"/>
      <c r="Z8" s="6"/>
      <c r="AA8" s="6"/>
      <c r="AD8" s="6"/>
      <c r="AE8" s="6"/>
      <c r="AF8" s="6"/>
      <c r="AG8" s="6"/>
      <c r="AH8" s="6"/>
      <c r="AI8" s="6"/>
    </row>
    <row r="9" spans="1:38" ht="12.75" customHeight="1" x14ac:dyDescent="0.2">
      <c r="A9" s="13" t="s">
        <v>36</v>
      </c>
      <c r="B9" s="13" t="s">
        <v>37</v>
      </c>
      <c r="C9" s="14">
        <v>-83735732</v>
      </c>
      <c r="D9" s="14">
        <v>-83997859</v>
      </c>
      <c r="E9" s="14">
        <v>-83418053</v>
      </c>
      <c r="F9" s="14">
        <v>-85256209</v>
      </c>
      <c r="G9" s="14">
        <v>-83792766</v>
      </c>
      <c r="H9" s="14">
        <v>-83165919</v>
      </c>
      <c r="I9" s="14">
        <v>-84518234</v>
      </c>
      <c r="J9" s="14">
        <v>-85450528</v>
      </c>
      <c r="K9" s="14">
        <v>-85199058</v>
      </c>
      <c r="L9" s="14">
        <v>-88356123</v>
      </c>
      <c r="M9" s="14">
        <v>-90165305</v>
      </c>
      <c r="N9" s="14">
        <v>-95937132</v>
      </c>
      <c r="O9" s="14">
        <v>-95637954</v>
      </c>
      <c r="P9" s="14">
        <v>-1128630870</v>
      </c>
      <c r="Q9" s="14">
        <v>-86817759</v>
      </c>
      <c r="S9" s="15"/>
      <c r="T9" s="15"/>
      <c r="U9" s="15"/>
      <c r="V9" s="16"/>
      <c r="W9" s="16"/>
      <c r="X9" s="16"/>
      <c r="Y9" s="16"/>
      <c r="Z9" s="16"/>
      <c r="AA9" s="16"/>
      <c r="AC9" s="15"/>
      <c r="AD9" s="16"/>
      <c r="AE9" s="16"/>
      <c r="AF9" s="16"/>
      <c r="AG9" s="16"/>
      <c r="AH9" s="16"/>
      <c r="AI9" s="16"/>
      <c r="AJ9" s="15"/>
    </row>
    <row r="10" spans="1:38" ht="12.75" customHeight="1" x14ac:dyDescent="0.2">
      <c r="C10" s="2"/>
      <c r="D10" s="2"/>
      <c r="E10" s="2"/>
      <c r="F10" s="2"/>
      <c r="G10" s="2"/>
      <c r="H10" s="2"/>
      <c r="I10" s="2"/>
      <c r="J10" s="2"/>
      <c r="K10" s="2"/>
      <c r="L10" s="2"/>
      <c r="M10" s="2"/>
      <c r="N10" s="2"/>
      <c r="O10" s="2"/>
      <c r="S10" s="15"/>
      <c r="T10" s="15"/>
      <c r="U10" s="15"/>
      <c r="V10" s="16"/>
      <c r="W10" s="16"/>
      <c r="X10" s="16"/>
      <c r="Y10" s="16"/>
      <c r="Z10" s="16"/>
      <c r="AA10" s="16"/>
      <c r="AC10" s="15"/>
      <c r="AD10" s="16"/>
      <c r="AE10" s="16"/>
      <c r="AF10" s="16"/>
      <c r="AG10" s="16"/>
      <c r="AH10" s="16"/>
      <c r="AI10" s="16"/>
      <c r="AJ10" s="15"/>
    </row>
    <row r="11" spans="1:38" ht="21.75" customHeight="1" x14ac:dyDescent="0.4">
      <c r="A11" s="4" t="s">
        <v>38</v>
      </c>
      <c r="B11" s="17"/>
      <c r="C11" s="18"/>
      <c r="D11" s="18"/>
      <c r="E11" s="18"/>
      <c r="F11" s="18"/>
      <c r="G11" s="18"/>
      <c r="H11" s="18"/>
      <c r="I11" s="18"/>
      <c r="J11" s="18"/>
      <c r="K11" s="18"/>
      <c r="L11" s="18"/>
      <c r="M11" s="18"/>
      <c r="N11" s="18"/>
      <c r="O11" s="18"/>
      <c r="P11" s="18"/>
      <c r="Q11" s="18"/>
      <c r="S11" s="15"/>
      <c r="T11" s="15"/>
      <c r="U11" s="15"/>
      <c r="V11" s="16"/>
      <c r="W11" s="16"/>
      <c r="X11" s="16"/>
      <c r="Y11" s="16"/>
      <c r="Z11" s="16"/>
      <c r="AA11" s="16"/>
      <c r="AC11" s="15"/>
      <c r="AD11" s="16"/>
      <c r="AE11" s="16"/>
      <c r="AF11" s="16"/>
      <c r="AG11" s="16"/>
      <c r="AH11" s="16"/>
      <c r="AI11" s="16"/>
      <c r="AJ11" s="15"/>
    </row>
    <row r="12" spans="1:38" ht="12.75" customHeight="1" x14ac:dyDescent="0.2">
      <c r="C12" s="2"/>
      <c r="D12" s="2"/>
      <c r="E12" s="2"/>
      <c r="F12" s="2"/>
      <c r="G12" s="2"/>
      <c r="H12" s="2"/>
      <c r="I12" s="2"/>
      <c r="J12" s="2"/>
      <c r="K12" s="2"/>
      <c r="L12" s="2"/>
      <c r="M12" s="2"/>
      <c r="N12" s="2"/>
      <c r="O12" s="2"/>
      <c r="S12" s="15"/>
      <c r="T12" s="15"/>
      <c r="U12" s="15"/>
      <c r="V12" s="16"/>
      <c r="W12" s="16"/>
      <c r="X12" s="16"/>
      <c r="Y12" s="16"/>
      <c r="Z12" s="16"/>
      <c r="AA12" s="16"/>
      <c r="AC12" s="15"/>
      <c r="AD12" s="16"/>
      <c r="AE12" s="16"/>
      <c r="AF12" s="16"/>
      <c r="AG12" s="16"/>
      <c r="AH12" s="16"/>
      <c r="AI12" s="16"/>
      <c r="AJ12" s="15"/>
    </row>
    <row r="13" spans="1:38" ht="12.75" customHeight="1" x14ac:dyDescent="0.3">
      <c r="A13" s="19" t="s">
        <v>39</v>
      </c>
      <c r="B13" s="20"/>
      <c r="C13" s="21"/>
      <c r="D13" s="21"/>
      <c r="E13" s="21"/>
      <c r="F13" s="21"/>
      <c r="G13" s="21"/>
      <c r="H13" s="21"/>
      <c r="I13" s="21"/>
      <c r="J13" s="21"/>
      <c r="K13" s="21"/>
      <c r="L13" s="21"/>
      <c r="M13" s="21"/>
      <c r="N13" s="21"/>
      <c r="O13" s="21"/>
      <c r="P13" s="21"/>
      <c r="Q13" s="21"/>
      <c r="S13" s="15"/>
      <c r="T13" s="15"/>
      <c r="U13" s="15"/>
      <c r="V13" s="16"/>
      <c r="W13" s="16"/>
      <c r="X13" s="16"/>
      <c r="Y13" s="16"/>
      <c r="Z13" s="16"/>
      <c r="AA13" s="16"/>
      <c r="AC13" s="15"/>
      <c r="AD13" s="16"/>
      <c r="AE13" s="16"/>
      <c r="AF13" s="16"/>
      <c r="AG13" s="16"/>
      <c r="AH13" s="16"/>
      <c r="AI13" s="16"/>
      <c r="AJ13" s="15"/>
    </row>
    <row r="14" spans="1:38" ht="12.75" customHeight="1" x14ac:dyDescent="0.2">
      <c r="C14" s="2"/>
      <c r="D14" s="2"/>
      <c r="E14" s="2"/>
      <c r="F14" s="2"/>
      <c r="G14" s="2"/>
      <c r="H14" s="2"/>
      <c r="I14" s="2"/>
      <c r="J14" s="2"/>
      <c r="K14" s="2"/>
      <c r="L14" s="2"/>
      <c r="M14" s="2"/>
      <c r="N14" s="2"/>
      <c r="O14" s="2"/>
      <c r="S14" s="15"/>
      <c r="T14" s="15"/>
      <c r="U14" s="15"/>
      <c r="V14" s="16"/>
      <c r="W14" s="16"/>
      <c r="X14" s="16"/>
      <c r="Y14" s="16"/>
      <c r="Z14" s="16"/>
      <c r="AA14" s="16"/>
      <c r="AC14" s="15"/>
      <c r="AD14" s="16"/>
      <c r="AE14" s="16"/>
      <c r="AF14" s="16"/>
      <c r="AG14" s="16"/>
      <c r="AH14" s="16"/>
      <c r="AI14" s="16"/>
      <c r="AJ14" s="15"/>
    </row>
    <row r="15" spans="1:38" ht="12.75" customHeight="1" x14ac:dyDescent="0.2">
      <c r="A15" s="22" t="s">
        <v>40</v>
      </c>
      <c r="B15" s="23"/>
      <c r="C15" s="24"/>
      <c r="D15" s="24"/>
      <c r="E15" s="24"/>
      <c r="F15" s="24"/>
      <c r="G15" s="24"/>
      <c r="H15" s="24"/>
      <c r="I15" s="24"/>
      <c r="J15" s="24"/>
      <c r="K15" s="24"/>
      <c r="L15" s="24"/>
      <c r="M15" s="24"/>
      <c r="N15" s="24"/>
      <c r="O15" s="24"/>
      <c r="P15" s="24"/>
      <c r="Q15" s="24"/>
      <c r="S15" s="15"/>
      <c r="T15" s="15"/>
      <c r="U15" s="15"/>
      <c r="V15" s="16"/>
      <c r="W15" s="16"/>
      <c r="X15" s="16"/>
      <c r="Y15" s="16"/>
      <c r="Z15" s="16"/>
      <c r="AA15" s="16"/>
      <c r="AC15" s="15"/>
      <c r="AD15" s="16"/>
      <c r="AE15" s="16"/>
      <c r="AF15" s="16"/>
      <c r="AG15" s="16"/>
      <c r="AH15" s="16"/>
      <c r="AI15" s="16"/>
      <c r="AJ15" s="15"/>
    </row>
    <row r="16" spans="1:38" ht="12.75" customHeight="1" x14ac:dyDescent="0.2">
      <c r="A16" s="13" t="s">
        <v>41</v>
      </c>
      <c r="B16" s="13" t="s">
        <v>42</v>
      </c>
      <c r="C16" s="2">
        <v>4980767</v>
      </c>
      <c r="D16" s="2">
        <v>7615226</v>
      </c>
      <c r="E16" s="2">
        <v>9151269</v>
      </c>
      <c r="F16" s="2">
        <v>12250244</v>
      </c>
      <c r="G16" s="2">
        <v>334430271</v>
      </c>
      <c r="H16" s="2">
        <v>335884312</v>
      </c>
      <c r="I16" s="2">
        <v>337549098</v>
      </c>
      <c r="J16" s="2">
        <v>339346290</v>
      </c>
      <c r="K16" s="2">
        <v>341212675</v>
      </c>
      <c r="L16" s="2">
        <v>342433115</v>
      </c>
      <c r="M16" s="2">
        <v>343863918</v>
      </c>
      <c r="N16" s="2">
        <v>345547351</v>
      </c>
      <c r="O16" s="2">
        <v>345710973</v>
      </c>
      <c r="P16" s="2">
        <v>3099975509</v>
      </c>
      <c r="Q16" s="2">
        <v>238459655</v>
      </c>
      <c r="S16" s="15">
        <v>1</v>
      </c>
      <c r="T16" s="15" t="s">
        <v>43</v>
      </c>
      <c r="U16" s="15"/>
      <c r="V16" s="16">
        <f t="shared" ref="V16:V56" si="0">+Q16</f>
        <v>238459655</v>
      </c>
      <c r="W16" s="16"/>
      <c r="X16" s="16"/>
      <c r="Y16" s="16"/>
      <c r="Z16" s="16"/>
      <c r="AA16" s="16"/>
      <c r="AB16" s="3">
        <f t="shared" ref="AB16:AB60" si="1">Q16-V16</f>
        <v>0</v>
      </c>
      <c r="AC16" s="15"/>
      <c r="AD16" s="16">
        <f>+O16</f>
        <v>345710973</v>
      </c>
      <c r="AE16" s="16"/>
      <c r="AF16" s="16"/>
      <c r="AG16" s="16"/>
      <c r="AH16" s="16"/>
      <c r="AI16" s="16"/>
      <c r="AJ16" s="15">
        <f t="shared" ref="AJ16:AJ86" si="2">SUM(AD16:AI16)-O16</f>
        <v>0</v>
      </c>
    </row>
    <row r="17" spans="1:36" ht="12.75" customHeight="1" x14ac:dyDescent="0.2">
      <c r="A17" s="13" t="s">
        <v>44</v>
      </c>
      <c r="B17" s="13" t="s">
        <v>45</v>
      </c>
      <c r="C17" s="2">
        <v>8436</v>
      </c>
      <c r="D17" s="2">
        <v>8436</v>
      </c>
      <c r="E17" s="2">
        <v>8436</v>
      </c>
      <c r="F17" s="2">
        <v>8436</v>
      </c>
      <c r="G17" s="2">
        <v>8436</v>
      </c>
      <c r="H17" s="2">
        <v>8436</v>
      </c>
      <c r="I17" s="2">
        <v>8436</v>
      </c>
      <c r="J17" s="2">
        <v>8436</v>
      </c>
      <c r="K17" s="2">
        <v>8436</v>
      </c>
      <c r="L17" s="2">
        <v>8436</v>
      </c>
      <c r="M17" s="2">
        <v>8436</v>
      </c>
      <c r="N17" s="2">
        <v>8436</v>
      </c>
      <c r="O17" s="2">
        <v>8436</v>
      </c>
      <c r="P17" s="2">
        <v>109664</v>
      </c>
      <c r="Q17" s="2">
        <v>8436</v>
      </c>
      <c r="S17" s="25">
        <v>17</v>
      </c>
      <c r="T17" s="15" t="s">
        <v>43</v>
      </c>
      <c r="U17" s="15"/>
      <c r="V17" s="16"/>
      <c r="W17" s="16"/>
      <c r="X17" s="16"/>
      <c r="Y17" s="16"/>
      <c r="Z17" s="16"/>
      <c r="AA17" s="26">
        <f>Q17</f>
        <v>8436</v>
      </c>
      <c r="AB17" s="3">
        <f>Q17-AA17</f>
        <v>0</v>
      </c>
      <c r="AC17" s="15"/>
      <c r="AD17" s="16"/>
      <c r="AE17" s="16"/>
      <c r="AF17" s="16"/>
      <c r="AG17" s="16"/>
      <c r="AH17" s="16"/>
      <c r="AI17" s="26">
        <f>O17</f>
        <v>8436</v>
      </c>
      <c r="AJ17" s="15">
        <f>SUM(AD17:AI17)-O17</f>
        <v>0</v>
      </c>
    </row>
    <row r="18" spans="1:36" ht="12.75" customHeight="1" x14ac:dyDescent="0.2">
      <c r="A18" s="13" t="s">
        <v>46</v>
      </c>
      <c r="B18" s="13" t="s">
        <v>47</v>
      </c>
      <c r="C18" s="2">
        <v>213641</v>
      </c>
      <c r="D18" s="2">
        <v>213641</v>
      </c>
      <c r="E18" s="2">
        <v>213641</v>
      </c>
      <c r="F18" s="2">
        <v>213641</v>
      </c>
      <c r="G18" s="2">
        <v>0</v>
      </c>
      <c r="H18" s="2">
        <v>0</v>
      </c>
      <c r="I18" s="2">
        <v>0</v>
      </c>
      <c r="J18" s="2">
        <v>0</v>
      </c>
      <c r="K18" s="2">
        <v>0</v>
      </c>
      <c r="L18" s="2">
        <v>0</v>
      </c>
      <c r="M18" s="2">
        <v>0</v>
      </c>
      <c r="N18" s="2">
        <v>0</v>
      </c>
      <c r="O18" s="2">
        <v>0</v>
      </c>
      <c r="P18" s="2">
        <v>854566</v>
      </c>
      <c r="Q18" s="2">
        <v>65736</v>
      </c>
      <c r="S18" s="15">
        <v>1</v>
      </c>
      <c r="T18" s="15" t="s">
        <v>43</v>
      </c>
      <c r="U18" s="15"/>
      <c r="V18" s="16">
        <f t="shared" si="0"/>
        <v>65736</v>
      </c>
      <c r="W18" s="16"/>
      <c r="X18" s="16"/>
      <c r="Y18" s="16"/>
      <c r="Z18" s="16"/>
      <c r="AA18" s="16"/>
      <c r="AB18" s="3">
        <f t="shared" si="1"/>
        <v>0</v>
      </c>
      <c r="AC18" s="15"/>
      <c r="AD18" s="16">
        <f t="shared" ref="AD18:AD56" si="3">+O18</f>
        <v>0</v>
      </c>
      <c r="AE18" s="16"/>
      <c r="AF18" s="16"/>
      <c r="AG18" s="16"/>
      <c r="AH18" s="16"/>
      <c r="AI18" s="16"/>
      <c r="AJ18" s="15">
        <f t="shared" si="2"/>
        <v>0</v>
      </c>
    </row>
    <row r="19" spans="1:36" ht="12.75" customHeight="1" x14ac:dyDescent="0.2">
      <c r="A19" s="13" t="s">
        <v>48</v>
      </c>
      <c r="B19" s="13" t="s">
        <v>49</v>
      </c>
      <c r="C19" s="2">
        <v>164608</v>
      </c>
      <c r="D19" s="2">
        <v>164608</v>
      </c>
      <c r="E19" s="2">
        <v>164608</v>
      </c>
      <c r="F19" s="2">
        <v>164608</v>
      </c>
      <c r="G19" s="2">
        <v>0</v>
      </c>
      <c r="H19" s="2">
        <v>0</v>
      </c>
      <c r="I19" s="2">
        <v>0</v>
      </c>
      <c r="J19" s="2">
        <v>0</v>
      </c>
      <c r="K19" s="2">
        <v>0</v>
      </c>
      <c r="L19" s="2">
        <v>0</v>
      </c>
      <c r="M19" s="2">
        <v>0</v>
      </c>
      <c r="N19" s="2">
        <v>0</v>
      </c>
      <c r="O19" s="2">
        <v>0</v>
      </c>
      <c r="P19" s="2">
        <v>658432</v>
      </c>
      <c r="Q19" s="2">
        <v>50649</v>
      </c>
      <c r="S19" s="15">
        <v>1</v>
      </c>
      <c r="T19" s="15" t="s">
        <v>43</v>
      </c>
      <c r="U19" s="15"/>
      <c r="V19" s="16">
        <f t="shared" si="0"/>
        <v>50649</v>
      </c>
      <c r="W19" s="16"/>
      <c r="X19" s="16"/>
      <c r="Y19" s="16"/>
      <c r="Z19" s="16"/>
      <c r="AA19" s="16"/>
      <c r="AB19" s="3">
        <f t="shared" si="1"/>
        <v>0</v>
      </c>
      <c r="AC19" s="15"/>
      <c r="AD19" s="16">
        <f t="shared" si="3"/>
        <v>0</v>
      </c>
      <c r="AE19" s="16"/>
      <c r="AF19" s="16"/>
      <c r="AG19" s="16"/>
      <c r="AH19" s="16"/>
      <c r="AI19" s="16"/>
      <c r="AJ19" s="15">
        <f t="shared" si="2"/>
        <v>0</v>
      </c>
    </row>
    <row r="20" spans="1:36" ht="12.75" customHeight="1" x14ac:dyDescent="0.2">
      <c r="A20" s="13" t="s">
        <v>50</v>
      </c>
      <c r="B20" s="13" t="s">
        <v>51</v>
      </c>
      <c r="C20" s="2">
        <v>12910</v>
      </c>
      <c r="D20" s="2">
        <v>12910</v>
      </c>
      <c r="E20" s="2">
        <v>12910</v>
      </c>
      <c r="F20" s="2">
        <v>12910</v>
      </c>
      <c r="G20" s="2">
        <v>0</v>
      </c>
      <c r="H20" s="2">
        <v>0</v>
      </c>
      <c r="I20" s="2">
        <v>0</v>
      </c>
      <c r="J20" s="2">
        <v>0</v>
      </c>
      <c r="K20" s="2">
        <v>0</v>
      </c>
      <c r="L20" s="2">
        <v>0</v>
      </c>
      <c r="M20" s="2">
        <v>0</v>
      </c>
      <c r="N20" s="2">
        <v>0</v>
      </c>
      <c r="O20" s="2">
        <v>0</v>
      </c>
      <c r="P20" s="2">
        <v>51638</v>
      </c>
      <c r="Q20" s="2">
        <v>3972</v>
      </c>
      <c r="S20" s="15">
        <v>1</v>
      </c>
      <c r="T20" s="15" t="s">
        <v>43</v>
      </c>
      <c r="U20" s="15"/>
      <c r="V20" s="16">
        <f t="shared" si="0"/>
        <v>3972</v>
      </c>
      <c r="W20" s="16"/>
      <c r="X20" s="16"/>
      <c r="Y20" s="16"/>
      <c r="Z20" s="16"/>
      <c r="AA20" s="16"/>
      <c r="AB20" s="3">
        <f t="shared" si="1"/>
        <v>0</v>
      </c>
      <c r="AC20" s="15"/>
      <c r="AD20" s="16">
        <f t="shared" si="3"/>
        <v>0</v>
      </c>
      <c r="AE20" s="16"/>
      <c r="AF20" s="16"/>
      <c r="AG20" s="16"/>
      <c r="AH20" s="16"/>
      <c r="AI20" s="16"/>
      <c r="AJ20" s="15">
        <f t="shared" si="2"/>
        <v>0</v>
      </c>
    </row>
    <row r="21" spans="1:36" ht="12.75" customHeight="1" x14ac:dyDescent="0.2">
      <c r="A21" s="13" t="s">
        <v>52</v>
      </c>
      <c r="B21" s="13" t="s">
        <v>53</v>
      </c>
      <c r="C21" s="2">
        <v>1158628</v>
      </c>
      <c r="D21" s="2">
        <v>1158628</v>
      </c>
      <c r="E21" s="2">
        <v>1158628</v>
      </c>
      <c r="F21" s="2">
        <v>1158628</v>
      </c>
      <c r="G21" s="2">
        <v>0</v>
      </c>
      <c r="H21" s="2">
        <v>0</v>
      </c>
      <c r="I21" s="2">
        <v>0</v>
      </c>
      <c r="J21" s="2">
        <v>0</v>
      </c>
      <c r="K21" s="2">
        <v>0</v>
      </c>
      <c r="L21" s="2">
        <v>0</v>
      </c>
      <c r="M21" s="2">
        <v>0</v>
      </c>
      <c r="N21" s="2">
        <v>0</v>
      </c>
      <c r="O21" s="2">
        <v>0</v>
      </c>
      <c r="P21" s="2">
        <v>4634511</v>
      </c>
      <c r="Q21" s="2">
        <v>356501</v>
      </c>
      <c r="S21" s="15">
        <v>1</v>
      </c>
      <c r="T21" s="15" t="s">
        <v>43</v>
      </c>
      <c r="U21" s="15"/>
      <c r="V21" s="16">
        <f t="shared" si="0"/>
        <v>356501</v>
      </c>
      <c r="W21" s="16"/>
      <c r="X21" s="16"/>
      <c r="Y21" s="16"/>
      <c r="Z21" s="16"/>
      <c r="AA21" s="16"/>
      <c r="AB21" s="3">
        <f t="shared" si="1"/>
        <v>0</v>
      </c>
      <c r="AC21" s="15"/>
      <c r="AD21" s="16">
        <f t="shared" si="3"/>
        <v>0</v>
      </c>
      <c r="AE21" s="16"/>
      <c r="AF21" s="16"/>
      <c r="AG21" s="16"/>
      <c r="AH21" s="16"/>
      <c r="AI21" s="16"/>
      <c r="AJ21" s="15">
        <f t="shared" si="2"/>
        <v>0</v>
      </c>
    </row>
    <row r="22" spans="1:36" ht="12.75" customHeight="1" x14ac:dyDescent="0.2">
      <c r="A22" s="13" t="s">
        <v>54</v>
      </c>
      <c r="B22" s="13" t="s">
        <v>55</v>
      </c>
      <c r="C22" s="2">
        <v>71307628</v>
      </c>
      <c r="D22" s="2">
        <v>71307628</v>
      </c>
      <c r="E22" s="2">
        <v>71307628</v>
      </c>
      <c r="F22" s="2">
        <v>71307628</v>
      </c>
      <c r="G22" s="2">
        <v>0</v>
      </c>
      <c r="H22" s="2">
        <v>0</v>
      </c>
      <c r="I22" s="2">
        <v>0</v>
      </c>
      <c r="J22" s="2">
        <v>0</v>
      </c>
      <c r="K22" s="2">
        <v>0</v>
      </c>
      <c r="L22" s="2">
        <v>0</v>
      </c>
      <c r="M22" s="2">
        <v>0</v>
      </c>
      <c r="N22" s="2">
        <v>0</v>
      </c>
      <c r="O22" s="2">
        <v>0</v>
      </c>
      <c r="P22" s="2">
        <v>285230512</v>
      </c>
      <c r="Q22" s="2">
        <v>21940809</v>
      </c>
      <c r="S22" s="15">
        <v>1</v>
      </c>
      <c r="T22" s="15" t="s">
        <v>43</v>
      </c>
      <c r="U22" s="15"/>
      <c r="V22" s="16">
        <f t="shared" si="0"/>
        <v>21940809</v>
      </c>
      <c r="W22" s="16"/>
      <c r="X22" s="16"/>
      <c r="Y22" s="16"/>
      <c r="Z22" s="16"/>
      <c r="AA22" s="16"/>
      <c r="AB22" s="3">
        <f t="shared" si="1"/>
        <v>0</v>
      </c>
      <c r="AC22" s="15"/>
      <c r="AD22" s="16">
        <f t="shared" si="3"/>
        <v>0</v>
      </c>
      <c r="AE22" s="16"/>
      <c r="AF22" s="16"/>
      <c r="AG22" s="16"/>
      <c r="AH22" s="16"/>
      <c r="AI22" s="16"/>
      <c r="AJ22" s="15">
        <f t="shared" si="2"/>
        <v>0</v>
      </c>
    </row>
    <row r="23" spans="1:36" ht="12.75" customHeight="1" x14ac:dyDescent="0.2">
      <c r="A23" s="13" t="s">
        <v>56</v>
      </c>
      <c r="B23" s="13" t="s">
        <v>57</v>
      </c>
      <c r="C23" s="2">
        <v>38033889</v>
      </c>
      <c r="D23" s="2">
        <v>38033889</v>
      </c>
      <c r="E23" s="2">
        <v>38033889</v>
      </c>
      <c r="F23" s="2">
        <v>38033889</v>
      </c>
      <c r="G23" s="2">
        <v>0</v>
      </c>
      <c r="H23" s="2">
        <v>0</v>
      </c>
      <c r="I23" s="2">
        <v>0</v>
      </c>
      <c r="J23" s="2">
        <v>0</v>
      </c>
      <c r="K23" s="2">
        <v>0</v>
      </c>
      <c r="L23" s="2">
        <v>0</v>
      </c>
      <c r="M23" s="2">
        <v>0</v>
      </c>
      <c r="N23" s="2">
        <v>0</v>
      </c>
      <c r="O23" s="2">
        <v>0</v>
      </c>
      <c r="P23" s="2">
        <v>152135556</v>
      </c>
      <c r="Q23" s="2">
        <v>11702735</v>
      </c>
      <c r="S23" s="15">
        <v>1</v>
      </c>
      <c r="T23" s="15" t="s">
        <v>43</v>
      </c>
      <c r="U23" s="15"/>
      <c r="V23" s="16">
        <f t="shared" si="0"/>
        <v>11702735</v>
      </c>
      <c r="W23" s="16"/>
      <c r="X23" s="16"/>
      <c r="Y23" s="16"/>
      <c r="Z23" s="16"/>
      <c r="AA23" s="16"/>
      <c r="AB23" s="3">
        <f t="shared" si="1"/>
        <v>0</v>
      </c>
      <c r="AC23" s="15"/>
      <c r="AD23" s="16">
        <f t="shared" si="3"/>
        <v>0</v>
      </c>
      <c r="AE23" s="16"/>
      <c r="AF23" s="16"/>
      <c r="AG23" s="16"/>
      <c r="AH23" s="16"/>
      <c r="AI23" s="16"/>
      <c r="AJ23" s="15">
        <f t="shared" si="2"/>
        <v>0</v>
      </c>
    </row>
    <row r="24" spans="1:36" ht="12.75" customHeight="1" x14ac:dyDescent="0.2">
      <c r="A24" s="13" t="s">
        <v>58</v>
      </c>
      <c r="B24" s="13" t="s">
        <v>59</v>
      </c>
      <c r="C24" s="2">
        <v>81069904</v>
      </c>
      <c r="D24" s="2">
        <v>81069904</v>
      </c>
      <c r="E24" s="2">
        <v>81069904</v>
      </c>
      <c r="F24" s="2">
        <v>81069904</v>
      </c>
      <c r="G24" s="2">
        <v>0</v>
      </c>
      <c r="H24" s="2">
        <v>0</v>
      </c>
      <c r="I24" s="2">
        <v>0</v>
      </c>
      <c r="J24" s="2">
        <v>0</v>
      </c>
      <c r="K24" s="2">
        <v>0</v>
      </c>
      <c r="L24" s="2">
        <v>0</v>
      </c>
      <c r="M24" s="2">
        <v>0</v>
      </c>
      <c r="N24" s="2">
        <v>0</v>
      </c>
      <c r="O24" s="2">
        <v>0</v>
      </c>
      <c r="P24" s="2">
        <v>324279618</v>
      </c>
      <c r="Q24" s="2">
        <v>24944586</v>
      </c>
      <c r="S24" s="15">
        <v>2</v>
      </c>
      <c r="T24" s="15" t="s">
        <v>43</v>
      </c>
      <c r="U24" s="15"/>
      <c r="V24" s="16">
        <f t="shared" si="0"/>
        <v>24944586</v>
      </c>
      <c r="W24" s="16"/>
      <c r="X24" s="16"/>
      <c r="Y24" s="16"/>
      <c r="Z24" s="16"/>
      <c r="AA24" s="16"/>
      <c r="AB24" s="3">
        <f t="shared" si="1"/>
        <v>0</v>
      </c>
      <c r="AC24" s="15"/>
      <c r="AD24" s="16">
        <f t="shared" si="3"/>
        <v>0</v>
      </c>
      <c r="AE24" s="16"/>
      <c r="AF24" s="16"/>
      <c r="AG24" s="16"/>
      <c r="AH24" s="16"/>
      <c r="AI24" s="16"/>
      <c r="AJ24" s="15">
        <f t="shared" si="2"/>
        <v>0</v>
      </c>
    </row>
    <row r="25" spans="1:36" ht="12.75" customHeight="1" x14ac:dyDescent="0.2">
      <c r="A25" s="13" t="s">
        <v>60</v>
      </c>
      <c r="B25" s="13" t="s">
        <v>61</v>
      </c>
      <c r="C25" s="2">
        <v>1393411</v>
      </c>
      <c r="D25" s="2">
        <v>1393411</v>
      </c>
      <c r="E25" s="2">
        <v>1393411</v>
      </c>
      <c r="F25" s="2">
        <v>1393411</v>
      </c>
      <c r="G25" s="2">
        <v>0</v>
      </c>
      <c r="H25" s="2">
        <v>0</v>
      </c>
      <c r="I25" s="2">
        <v>0</v>
      </c>
      <c r="J25" s="2">
        <v>0</v>
      </c>
      <c r="K25" s="2">
        <v>0</v>
      </c>
      <c r="L25" s="2">
        <v>0</v>
      </c>
      <c r="M25" s="2">
        <v>0</v>
      </c>
      <c r="N25" s="2">
        <v>0</v>
      </c>
      <c r="O25" s="2">
        <v>0</v>
      </c>
      <c r="P25" s="2">
        <v>5573644</v>
      </c>
      <c r="Q25" s="2">
        <v>428742</v>
      </c>
      <c r="S25" s="15">
        <v>1</v>
      </c>
      <c r="T25" s="15" t="s">
        <v>43</v>
      </c>
      <c r="U25" s="15"/>
      <c r="V25" s="16">
        <f t="shared" si="0"/>
        <v>428742</v>
      </c>
      <c r="W25" s="16"/>
      <c r="X25" s="16"/>
      <c r="Y25" s="16"/>
      <c r="Z25" s="16"/>
      <c r="AA25" s="16"/>
      <c r="AB25" s="3">
        <f t="shared" si="1"/>
        <v>0</v>
      </c>
      <c r="AC25" s="15"/>
      <c r="AD25" s="16">
        <f t="shared" si="3"/>
        <v>0</v>
      </c>
      <c r="AE25" s="16"/>
      <c r="AF25" s="16"/>
      <c r="AG25" s="16"/>
      <c r="AH25" s="16"/>
      <c r="AI25" s="16"/>
      <c r="AJ25" s="15">
        <f t="shared" si="2"/>
        <v>0</v>
      </c>
    </row>
    <row r="26" spans="1:36" ht="12.75" customHeight="1" x14ac:dyDescent="0.2">
      <c r="A26" s="13" t="s">
        <v>62</v>
      </c>
      <c r="B26" s="13" t="s">
        <v>63</v>
      </c>
      <c r="C26" s="2">
        <v>6112372</v>
      </c>
      <c r="D26" s="2">
        <v>6112372</v>
      </c>
      <c r="E26" s="2">
        <v>6112372</v>
      </c>
      <c r="F26" s="2">
        <v>6112372</v>
      </c>
      <c r="G26" s="2">
        <v>0</v>
      </c>
      <c r="H26" s="2">
        <v>0</v>
      </c>
      <c r="I26" s="2">
        <v>0</v>
      </c>
      <c r="J26" s="2">
        <v>0</v>
      </c>
      <c r="K26" s="2">
        <v>0</v>
      </c>
      <c r="L26" s="2">
        <v>0</v>
      </c>
      <c r="M26" s="2">
        <v>0</v>
      </c>
      <c r="N26" s="2">
        <v>0</v>
      </c>
      <c r="O26" s="2">
        <v>0</v>
      </c>
      <c r="P26" s="2">
        <v>24449487</v>
      </c>
      <c r="Q26" s="2">
        <v>1880730</v>
      </c>
      <c r="S26" s="15">
        <v>1</v>
      </c>
      <c r="T26" s="15" t="s">
        <v>43</v>
      </c>
      <c r="U26" s="15"/>
      <c r="V26" s="16">
        <f t="shared" si="0"/>
        <v>1880730</v>
      </c>
      <c r="W26" s="16"/>
      <c r="X26" s="16"/>
      <c r="Y26" s="16"/>
      <c r="Z26" s="16"/>
      <c r="AA26" s="16"/>
      <c r="AB26" s="3">
        <f t="shared" si="1"/>
        <v>0</v>
      </c>
      <c r="AC26" s="15"/>
      <c r="AD26" s="16">
        <f t="shared" si="3"/>
        <v>0</v>
      </c>
      <c r="AE26" s="16"/>
      <c r="AF26" s="16"/>
      <c r="AG26" s="16"/>
      <c r="AH26" s="16"/>
      <c r="AI26" s="16"/>
      <c r="AJ26" s="15">
        <f t="shared" si="2"/>
        <v>0</v>
      </c>
    </row>
    <row r="27" spans="1:36" ht="12.75" customHeight="1" x14ac:dyDescent="0.2">
      <c r="A27" s="13" t="s">
        <v>64</v>
      </c>
      <c r="B27" s="13" t="s">
        <v>65</v>
      </c>
      <c r="C27" s="2">
        <v>40913463</v>
      </c>
      <c r="D27" s="2">
        <v>40913463</v>
      </c>
      <c r="E27" s="2">
        <v>40913463</v>
      </c>
      <c r="F27" s="2">
        <v>40913463</v>
      </c>
      <c r="G27" s="2">
        <v>0</v>
      </c>
      <c r="H27" s="2">
        <v>0</v>
      </c>
      <c r="I27" s="2">
        <v>0</v>
      </c>
      <c r="J27" s="2">
        <v>0</v>
      </c>
      <c r="K27" s="2">
        <v>0</v>
      </c>
      <c r="L27" s="2">
        <v>0</v>
      </c>
      <c r="M27" s="2">
        <v>0</v>
      </c>
      <c r="N27" s="2">
        <v>0</v>
      </c>
      <c r="O27" s="2">
        <v>0</v>
      </c>
      <c r="P27" s="2">
        <v>163653853</v>
      </c>
      <c r="Q27" s="2">
        <v>12588758</v>
      </c>
      <c r="S27" s="15">
        <v>1</v>
      </c>
      <c r="T27" s="15" t="s">
        <v>43</v>
      </c>
      <c r="U27" s="15"/>
      <c r="V27" s="16">
        <f t="shared" si="0"/>
        <v>12588758</v>
      </c>
      <c r="W27" s="16"/>
      <c r="X27" s="16"/>
      <c r="Y27" s="16"/>
      <c r="Z27" s="16"/>
      <c r="AA27" s="16"/>
      <c r="AB27" s="3">
        <f t="shared" si="1"/>
        <v>0</v>
      </c>
      <c r="AC27" s="15"/>
      <c r="AD27" s="16">
        <f t="shared" si="3"/>
        <v>0</v>
      </c>
      <c r="AE27" s="16"/>
      <c r="AF27" s="16"/>
      <c r="AG27" s="16"/>
      <c r="AH27" s="16"/>
      <c r="AI27" s="16"/>
      <c r="AJ27" s="15">
        <f t="shared" si="2"/>
        <v>0</v>
      </c>
    </row>
    <row r="28" spans="1:36" ht="12.75" customHeight="1" x14ac:dyDescent="0.2">
      <c r="A28" s="13" t="s">
        <v>66</v>
      </c>
      <c r="B28" s="13" t="s">
        <v>67</v>
      </c>
      <c r="C28" s="2">
        <v>1639342</v>
      </c>
      <c r="D28" s="2">
        <v>1639342</v>
      </c>
      <c r="E28" s="2">
        <v>1639342</v>
      </c>
      <c r="F28" s="2">
        <v>1639342</v>
      </c>
      <c r="G28" s="2">
        <v>0</v>
      </c>
      <c r="H28" s="2">
        <v>0</v>
      </c>
      <c r="I28" s="2">
        <v>0</v>
      </c>
      <c r="J28" s="2">
        <v>0</v>
      </c>
      <c r="K28" s="2">
        <v>0</v>
      </c>
      <c r="L28" s="2">
        <v>0</v>
      </c>
      <c r="M28" s="2">
        <v>0</v>
      </c>
      <c r="N28" s="2">
        <v>0</v>
      </c>
      <c r="O28" s="2">
        <v>0</v>
      </c>
      <c r="P28" s="2">
        <v>6557368</v>
      </c>
      <c r="Q28" s="2">
        <v>504413</v>
      </c>
      <c r="S28" s="15">
        <v>1</v>
      </c>
      <c r="T28" s="15" t="s">
        <v>43</v>
      </c>
      <c r="U28" s="15"/>
      <c r="V28" s="16">
        <f t="shared" si="0"/>
        <v>504413</v>
      </c>
      <c r="W28" s="16"/>
      <c r="X28" s="16"/>
      <c r="Y28" s="16"/>
      <c r="Z28" s="16"/>
      <c r="AA28" s="16"/>
      <c r="AB28" s="3">
        <f t="shared" si="1"/>
        <v>0</v>
      </c>
      <c r="AC28" s="15"/>
      <c r="AD28" s="16">
        <f t="shared" si="3"/>
        <v>0</v>
      </c>
      <c r="AE28" s="16"/>
      <c r="AF28" s="16"/>
      <c r="AG28" s="16"/>
      <c r="AH28" s="16"/>
      <c r="AI28" s="16"/>
      <c r="AJ28" s="15">
        <f t="shared" si="2"/>
        <v>0</v>
      </c>
    </row>
    <row r="29" spans="1:36" ht="12.75" customHeight="1" x14ac:dyDescent="0.2">
      <c r="A29" s="13" t="s">
        <v>68</v>
      </c>
      <c r="B29" s="13" t="s">
        <v>69</v>
      </c>
      <c r="C29" s="2">
        <v>28326639</v>
      </c>
      <c r="D29" s="2">
        <v>28326639</v>
      </c>
      <c r="E29" s="2">
        <v>28326639</v>
      </c>
      <c r="F29" s="2">
        <v>28326639</v>
      </c>
      <c r="G29" s="2">
        <v>0</v>
      </c>
      <c r="H29" s="2">
        <v>0</v>
      </c>
      <c r="I29" s="2">
        <v>0</v>
      </c>
      <c r="J29" s="2">
        <v>0</v>
      </c>
      <c r="K29" s="2">
        <v>0</v>
      </c>
      <c r="L29" s="2">
        <v>0</v>
      </c>
      <c r="M29" s="2">
        <v>0</v>
      </c>
      <c r="N29" s="2">
        <v>0</v>
      </c>
      <c r="O29" s="2">
        <v>0</v>
      </c>
      <c r="P29" s="2">
        <v>113306556</v>
      </c>
      <c r="Q29" s="2">
        <v>8715889</v>
      </c>
      <c r="S29" s="15">
        <v>2</v>
      </c>
      <c r="T29" s="15" t="s">
        <v>43</v>
      </c>
      <c r="U29" s="15"/>
      <c r="V29" s="16">
        <f t="shared" si="0"/>
        <v>8715889</v>
      </c>
      <c r="W29" s="16"/>
      <c r="X29" s="16"/>
      <c r="Y29" s="16"/>
      <c r="Z29" s="16"/>
      <c r="AA29" s="16"/>
      <c r="AB29" s="3">
        <f t="shared" si="1"/>
        <v>0</v>
      </c>
      <c r="AC29" s="15"/>
      <c r="AD29" s="16">
        <f t="shared" si="3"/>
        <v>0</v>
      </c>
      <c r="AE29" s="16"/>
      <c r="AF29" s="16"/>
      <c r="AG29" s="16"/>
      <c r="AH29" s="16"/>
      <c r="AI29" s="16"/>
      <c r="AJ29" s="15">
        <f t="shared" si="2"/>
        <v>0</v>
      </c>
    </row>
    <row r="30" spans="1:36" ht="12.75" customHeight="1" x14ac:dyDescent="0.2">
      <c r="A30" s="13" t="s">
        <v>70</v>
      </c>
      <c r="B30" s="13" t="s">
        <v>71</v>
      </c>
      <c r="C30" s="2">
        <v>12592405</v>
      </c>
      <c r="D30" s="2">
        <v>12592405</v>
      </c>
      <c r="E30" s="2">
        <v>12592405</v>
      </c>
      <c r="F30" s="2">
        <v>12592405</v>
      </c>
      <c r="G30" s="2">
        <v>0</v>
      </c>
      <c r="H30" s="2">
        <v>0</v>
      </c>
      <c r="I30" s="2">
        <v>0</v>
      </c>
      <c r="J30" s="2">
        <v>0</v>
      </c>
      <c r="K30" s="2">
        <v>0</v>
      </c>
      <c r="L30" s="2">
        <v>0</v>
      </c>
      <c r="M30" s="2">
        <v>0</v>
      </c>
      <c r="N30" s="2">
        <v>0</v>
      </c>
      <c r="O30" s="2">
        <v>0</v>
      </c>
      <c r="P30" s="2">
        <v>50369620</v>
      </c>
      <c r="Q30" s="2">
        <v>3874586</v>
      </c>
      <c r="S30" s="15">
        <v>1</v>
      </c>
      <c r="T30" s="15" t="s">
        <v>43</v>
      </c>
      <c r="U30" s="15"/>
      <c r="V30" s="16">
        <f t="shared" si="0"/>
        <v>3874586</v>
      </c>
      <c r="W30" s="16"/>
      <c r="X30" s="16"/>
      <c r="Y30" s="16"/>
      <c r="Z30" s="16"/>
      <c r="AA30" s="16"/>
      <c r="AB30" s="3">
        <f t="shared" si="1"/>
        <v>0</v>
      </c>
      <c r="AC30" s="15"/>
      <c r="AD30" s="16">
        <f t="shared" si="3"/>
        <v>0</v>
      </c>
      <c r="AE30" s="16"/>
      <c r="AF30" s="16"/>
      <c r="AG30" s="16"/>
      <c r="AH30" s="16"/>
      <c r="AI30" s="16"/>
      <c r="AJ30" s="15">
        <f t="shared" si="2"/>
        <v>0</v>
      </c>
    </row>
    <row r="31" spans="1:36" ht="12.75" customHeight="1" x14ac:dyDescent="0.2">
      <c r="A31" s="13" t="s">
        <v>72</v>
      </c>
      <c r="B31" s="13" t="s">
        <v>73</v>
      </c>
      <c r="C31" s="2">
        <v>10086968</v>
      </c>
      <c r="D31" s="2">
        <v>10086968</v>
      </c>
      <c r="E31" s="2">
        <v>10086968</v>
      </c>
      <c r="F31" s="2">
        <v>10086968</v>
      </c>
      <c r="G31" s="2">
        <v>0</v>
      </c>
      <c r="H31" s="2">
        <v>0</v>
      </c>
      <c r="I31" s="2">
        <v>0</v>
      </c>
      <c r="J31" s="2">
        <v>0</v>
      </c>
      <c r="K31" s="2">
        <v>0</v>
      </c>
      <c r="L31" s="2">
        <v>0</v>
      </c>
      <c r="M31" s="2">
        <v>0</v>
      </c>
      <c r="N31" s="2">
        <v>0</v>
      </c>
      <c r="O31" s="2">
        <v>0</v>
      </c>
      <c r="P31" s="2">
        <v>40347872</v>
      </c>
      <c r="Q31" s="2">
        <v>3103682</v>
      </c>
      <c r="S31" s="15">
        <v>1</v>
      </c>
      <c r="T31" s="15" t="s">
        <v>43</v>
      </c>
      <c r="U31" s="15"/>
      <c r="V31" s="16">
        <f t="shared" si="0"/>
        <v>3103682</v>
      </c>
      <c r="W31" s="16"/>
      <c r="X31" s="16"/>
      <c r="Y31" s="16"/>
      <c r="Z31" s="16"/>
      <c r="AA31" s="16"/>
      <c r="AB31" s="3">
        <f t="shared" si="1"/>
        <v>0</v>
      </c>
      <c r="AC31" s="15"/>
      <c r="AD31" s="16">
        <f t="shared" si="3"/>
        <v>0</v>
      </c>
      <c r="AE31" s="16"/>
      <c r="AF31" s="16"/>
      <c r="AG31" s="16"/>
      <c r="AH31" s="16"/>
      <c r="AI31" s="16"/>
      <c r="AJ31" s="15">
        <f t="shared" si="2"/>
        <v>0</v>
      </c>
    </row>
    <row r="32" spans="1:36" ht="12.75" customHeight="1" x14ac:dyDescent="0.2">
      <c r="A32" s="13" t="s">
        <v>74</v>
      </c>
      <c r="B32" s="13" t="s">
        <v>75</v>
      </c>
      <c r="C32" s="2">
        <v>3974456</v>
      </c>
      <c r="D32" s="2">
        <v>3974456</v>
      </c>
      <c r="E32" s="2">
        <v>3974456</v>
      </c>
      <c r="F32" s="2">
        <v>3974456</v>
      </c>
      <c r="G32" s="2">
        <v>0</v>
      </c>
      <c r="H32" s="2">
        <v>0</v>
      </c>
      <c r="I32" s="2">
        <v>0</v>
      </c>
      <c r="J32" s="2">
        <v>0</v>
      </c>
      <c r="K32" s="2">
        <v>0</v>
      </c>
      <c r="L32" s="2">
        <v>0</v>
      </c>
      <c r="M32" s="2">
        <v>0</v>
      </c>
      <c r="N32" s="2">
        <v>0</v>
      </c>
      <c r="O32" s="2">
        <v>0</v>
      </c>
      <c r="P32" s="2">
        <v>15897824</v>
      </c>
      <c r="Q32" s="2">
        <v>1222910</v>
      </c>
      <c r="S32" s="15">
        <v>1</v>
      </c>
      <c r="T32" s="15" t="s">
        <v>43</v>
      </c>
      <c r="U32" s="15"/>
      <c r="V32" s="16">
        <f t="shared" si="0"/>
        <v>1222910</v>
      </c>
      <c r="W32" s="16"/>
      <c r="X32" s="16"/>
      <c r="Y32" s="16"/>
      <c r="Z32" s="16"/>
      <c r="AA32" s="16"/>
      <c r="AB32" s="3">
        <f t="shared" si="1"/>
        <v>0</v>
      </c>
      <c r="AC32" s="15"/>
      <c r="AD32" s="16">
        <f t="shared" si="3"/>
        <v>0</v>
      </c>
      <c r="AE32" s="16"/>
      <c r="AF32" s="16"/>
      <c r="AG32" s="16"/>
      <c r="AH32" s="16"/>
      <c r="AI32" s="16"/>
      <c r="AJ32" s="15">
        <f t="shared" si="2"/>
        <v>0</v>
      </c>
    </row>
    <row r="33" spans="1:36" ht="12.75" customHeight="1" x14ac:dyDescent="0.2">
      <c r="A33" s="13" t="s">
        <v>76</v>
      </c>
      <c r="B33" s="13" t="s">
        <v>77</v>
      </c>
      <c r="C33" s="2">
        <v>1043751</v>
      </c>
      <c r="D33" s="2">
        <v>1043751</v>
      </c>
      <c r="E33" s="2">
        <v>1043751</v>
      </c>
      <c r="F33" s="2">
        <v>1043751</v>
      </c>
      <c r="G33" s="2">
        <v>0</v>
      </c>
      <c r="H33" s="2">
        <v>0</v>
      </c>
      <c r="I33" s="2">
        <v>0</v>
      </c>
      <c r="J33" s="2">
        <v>0</v>
      </c>
      <c r="K33" s="2">
        <v>0</v>
      </c>
      <c r="L33" s="2">
        <v>0</v>
      </c>
      <c r="M33" s="2">
        <v>0</v>
      </c>
      <c r="N33" s="2">
        <v>0</v>
      </c>
      <c r="O33" s="2">
        <v>0</v>
      </c>
      <c r="P33" s="2">
        <v>4175005</v>
      </c>
      <c r="Q33" s="2">
        <v>321154</v>
      </c>
      <c r="S33" s="15">
        <v>1</v>
      </c>
      <c r="T33" s="15" t="s">
        <v>43</v>
      </c>
      <c r="U33" s="15"/>
      <c r="V33" s="16">
        <f t="shared" si="0"/>
        <v>321154</v>
      </c>
      <c r="W33" s="16"/>
      <c r="X33" s="16"/>
      <c r="Y33" s="16"/>
      <c r="Z33" s="16"/>
      <c r="AA33" s="16"/>
      <c r="AB33" s="3">
        <f t="shared" si="1"/>
        <v>0</v>
      </c>
      <c r="AC33" s="15"/>
      <c r="AD33" s="16">
        <f t="shared" si="3"/>
        <v>0</v>
      </c>
      <c r="AE33" s="16"/>
      <c r="AF33" s="16"/>
      <c r="AG33" s="16"/>
      <c r="AH33" s="16"/>
      <c r="AI33" s="16"/>
      <c r="AJ33" s="15">
        <f t="shared" si="2"/>
        <v>0</v>
      </c>
    </row>
    <row r="34" spans="1:36" ht="12.75" customHeight="1" x14ac:dyDescent="0.2">
      <c r="A34" s="13" t="s">
        <v>78</v>
      </c>
      <c r="B34" s="13" t="s">
        <v>79</v>
      </c>
      <c r="C34" s="2">
        <v>55465</v>
      </c>
      <c r="D34" s="2">
        <v>55465</v>
      </c>
      <c r="E34" s="2">
        <v>55465</v>
      </c>
      <c r="F34" s="2">
        <v>55465</v>
      </c>
      <c r="G34" s="2">
        <v>0</v>
      </c>
      <c r="H34" s="2">
        <v>0</v>
      </c>
      <c r="I34" s="2">
        <v>0</v>
      </c>
      <c r="J34" s="2">
        <v>0</v>
      </c>
      <c r="K34" s="2">
        <v>0</v>
      </c>
      <c r="L34" s="2">
        <v>0</v>
      </c>
      <c r="M34" s="2">
        <v>0</v>
      </c>
      <c r="N34" s="2">
        <v>0</v>
      </c>
      <c r="O34" s="2">
        <v>0</v>
      </c>
      <c r="P34" s="2">
        <v>221860</v>
      </c>
      <c r="Q34" s="2">
        <v>17066</v>
      </c>
      <c r="S34" s="15">
        <v>1</v>
      </c>
      <c r="T34" s="15" t="s">
        <v>43</v>
      </c>
      <c r="U34" s="15"/>
      <c r="V34" s="16">
        <f t="shared" si="0"/>
        <v>17066</v>
      </c>
      <c r="W34" s="16"/>
      <c r="X34" s="16"/>
      <c r="Y34" s="16"/>
      <c r="Z34" s="16"/>
      <c r="AA34" s="16"/>
      <c r="AB34" s="3">
        <f t="shared" si="1"/>
        <v>0</v>
      </c>
      <c r="AC34" s="15"/>
      <c r="AD34" s="16">
        <f t="shared" si="3"/>
        <v>0</v>
      </c>
      <c r="AE34" s="16"/>
      <c r="AF34" s="16"/>
      <c r="AG34" s="16"/>
      <c r="AH34" s="16"/>
      <c r="AI34" s="16"/>
      <c r="AJ34" s="15">
        <f t="shared" si="2"/>
        <v>0</v>
      </c>
    </row>
    <row r="35" spans="1:36" ht="12.75" customHeight="1" x14ac:dyDescent="0.2">
      <c r="A35" s="13" t="s">
        <v>80</v>
      </c>
      <c r="B35" s="13" t="s">
        <v>81</v>
      </c>
      <c r="C35" s="2">
        <v>1918308</v>
      </c>
      <c r="D35" s="2">
        <v>1918308</v>
      </c>
      <c r="E35" s="2">
        <v>1918308</v>
      </c>
      <c r="F35" s="2">
        <v>1918308</v>
      </c>
      <c r="G35" s="2">
        <v>0</v>
      </c>
      <c r="H35" s="2">
        <v>0</v>
      </c>
      <c r="I35" s="2">
        <v>0</v>
      </c>
      <c r="J35" s="2">
        <v>0</v>
      </c>
      <c r="K35" s="2">
        <v>0</v>
      </c>
      <c r="L35" s="2">
        <v>0</v>
      </c>
      <c r="M35" s="2">
        <v>0</v>
      </c>
      <c r="N35" s="2">
        <v>0</v>
      </c>
      <c r="O35" s="2">
        <v>0</v>
      </c>
      <c r="P35" s="2">
        <v>7673234</v>
      </c>
      <c r="Q35" s="2">
        <v>590249</v>
      </c>
      <c r="S35" s="15">
        <v>1</v>
      </c>
      <c r="T35" s="15" t="s">
        <v>43</v>
      </c>
      <c r="U35" s="15"/>
      <c r="V35" s="16">
        <f t="shared" si="0"/>
        <v>590249</v>
      </c>
      <c r="W35" s="16"/>
      <c r="X35" s="16"/>
      <c r="Y35" s="16"/>
      <c r="Z35" s="16"/>
      <c r="AA35" s="16"/>
      <c r="AB35" s="3">
        <f t="shared" si="1"/>
        <v>0</v>
      </c>
      <c r="AC35" s="15"/>
      <c r="AD35" s="16">
        <f t="shared" si="3"/>
        <v>0</v>
      </c>
      <c r="AE35" s="16"/>
      <c r="AF35" s="16"/>
      <c r="AG35" s="16"/>
      <c r="AH35" s="16"/>
      <c r="AI35" s="16"/>
      <c r="AJ35" s="15">
        <f t="shared" si="2"/>
        <v>0</v>
      </c>
    </row>
    <row r="36" spans="1:36" ht="12.75" customHeight="1" x14ac:dyDescent="0.2">
      <c r="A36" s="13" t="s">
        <v>48</v>
      </c>
      <c r="B36" s="13" t="s">
        <v>82</v>
      </c>
      <c r="C36" s="2">
        <v>4041861</v>
      </c>
      <c r="D36" s="2">
        <v>4041861</v>
      </c>
      <c r="E36" s="2">
        <v>4041861</v>
      </c>
      <c r="F36" s="2">
        <v>4041861</v>
      </c>
      <c r="G36" s="2">
        <v>0</v>
      </c>
      <c r="H36" s="2">
        <v>0</v>
      </c>
      <c r="I36" s="2">
        <v>0</v>
      </c>
      <c r="J36" s="2">
        <v>0</v>
      </c>
      <c r="K36" s="2">
        <v>0</v>
      </c>
      <c r="L36" s="2">
        <v>0</v>
      </c>
      <c r="M36" s="2">
        <v>0</v>
      </c>
      <c r="N36" s="2">
        <v>0</v>
      </c>
      <c r="O36" s="2">
        <v>0</v>
      </c>
      <c r="P36" s="2">
        <v>16167445</v>
      </c>
      <c r="Q36" s="2">
        <v>1243650</v>
      </c>
      <c r="S36" s="15">
        <v>1</v>
      </c>
      <c r="T36" s="15" t="s">
        <v>43</v>
      </c>
      <c r="U36" s="15"/>
      <c r="V36" s="16">
        <f>+Q36</f>
        <v>1243650</v>
      </c>
      <c r="W36" s="16"/>
      <c r="X36" s="16"/>
      <c r="Y36" s="16"/>
      <c r="Z36" s="16"/>
      <c r="AA36" s="16"/>
      <c r="AB36" s="3">
        <f t="shared" si="1"/>
        <v>0</v>
      </c>
      <c r="AC36" s="15"/>
      <c r="AD36" s="16">
        <f>+O36</f>
        <v>0</v>
      </c>
      <c r="AE36" s="16"/>
      <c r="AF36" s="16"/>
      <c r="AG36" s="16"/>
      <c r="AH36" s="16"/>
      <c r="AI36" s="16"/>
      <c r="AJ36" s="15">
        <f t="shared" si="2"/>
        <v>0</v>
      </c>
    </row>
    <row r="37" spans="1:36" ht="12.75" customHeight="1" x14ac:dyDescent="0.2">
      <c r="A37" s="13" t="s">
        <v>83</v>
      </c>
      <c r="B37" s="13" t="s">
        <v>84</v>
      </c>
      <c r="C37" s="2">
        <v>239697</v>
      </c>
      <c r="D37" s="2">
        <v>239697</v>
      </c>
      <c r="E37" s="2">
        <v>239697</v>
      </c>
      <c r="F37" s="2">
        <v>239697</v>
      </c>
      <c r="G37" s="2">
        <v>0</v>
      </c>
      <c r="H37" s="2">
        <v>0</v>
      </c>
      <c r="I37" s="2">
        <v>0</v>
      </c>
      <c r="J37" s="2">
        <v>0</v>
      </c>
      <c r="K37" s="2">
        <v>0</v>
      </c>
      <c r="L37" s="2">
        <v>0</v>
      </c>
      <c r="M37" s="2">
        <v>0</v>
      </c>
      <c r="N37" s="2">
        <v>0</v>
      </c>
      <c r="O37" s="2">
        <v>0</v>
      </c>
      <c r="P37" s="2">
        <v>958790</v>
      </c>
      <c r="Q37" s="2">
        <v>73753</v>
      </c>
      <c r="S37" s="15">
        <v>1</v>
      </c>
      <c r="T37" s="15" t="s">
        <v>43</v>
      </c>
      <c r="U37" s="15"/>
      <c r="V37" s="16">
        <f>+Q37</f>
        <v>73753</v>
      </c>
      <c r="W37" s="16"/>
      <c r="X37" s="16"/>
      <c r="Y37" s="16"/>
      <c r="Z37" s="16"/>
      <c r="AA37" s="26"/>
      <c r="AB37" s="3">
        <f t="shared" si="1"/>
        <v>0</v>
      </c>
      <c r="AC37" s="15"/>
      <c r="AD37" s="16">
        <f t="shared" si="3"/>
        <v>0</v>
      </c>
      <c r="AE37" s="16"/>
      <c r="AF37" s="16"/>
      <c r="AG37" s="16"/>
      <c r="AH37" s="16"/>
      <c r="AI37" s="16"/>
      <c r="AJ37" s="15">
        <f t="shared" si="2"/>
        <v>0</v>
      </c>
    </row>
    <row r="38" spans="1:36" ht="12.75" customHeight="1" x14ac:dyDescent="0.2">
      <c r="A38" s="13" t="s">
        <v>52</v>
      </c>
      <c r="B38" s="13" t="s">
        <v>85</v>
      </c>
      <c r="C38" s="2">
        <v>2084526</v>
      </c>
      <c r="D38" s="2">
        <v>2084526</v>
      </c>
      <c r="E38" s="2">
        <v>2084526</v>
      </c>
      <c r="F38" s="2">
        <v>2084526</v>
      </c>
      <c r="G38" s="2">
        <v>0</v>
      </c>
      <c r="H38" s="2">
        <v>0</v>
      </c>
      <c r="I38" s="2">
        <v>0</v>
      </c>
      <c r="J38" s="2">
        <v>0</v>
      </c>
      <c r="K38" s="2">
        <v>0</v>
      </c>
      <c r="L38" s="2">
        <v>0</v>
      </c>
      <c r="M38" s="2">
        <v>0</v>
      </c>
      <c r="N38" s="2">
        <v>0</v>
      </c>
      <c r="O38" s="2">
        <v>0</v>
      </c>
      <c r="P38" s="2">
        <v>8338103</v>
      </c>
      <c r="Q38" s="2">
        <v>641393</v>
      </c>
      <c r="S38" s="15">
        <v>1</v>
      </c>
      <c r="T38" s="15" t="s">
        <v>43</v>
      </c>
      <c r="U38" s="15"/>
      <c r="V38" s="16">
        <f t="shared" ref="V38:V46" si="4">+Q38</f>
        <v>641393</v>
      </c>
      <c r="W38" s="16"/>
      <c r="X38" s="16"/>
      <c r="Y38" s="16"/>
      <c r="Z38" s="16"/>
      <c r="AA38" s="16"/>
      <c r="AB38" s="3">
        <f t="shared" si="1"/>
        <v>0</v>
      </c>
      <c r="AC38" s="15"/>
      <c r="AD38" s="16">
        <f t="shared" si="3"/>
        <v>0</v>
      </c>
      <c r="AE38" s="16"/>
      <c r="AF38" s="16"/>
      <c r="AG38" s="16"/>
      <c r="AH38" s="16"/>
      <c r="AI38" s="16"/>
      <c r="AJ38" s="15">
        <f t="shared" si="2"/>
        <v>0</v>
      </c>
    </row>
    <row r="39" spans="1:36" ht="12.75" customHeight="1" x14ac:dyDescent="0.2">
      <c r="A39" s="13" t="s">
        <v>86</v>
      </c>
      <c r="B39" s="13" t="s">
        <v>87</v>
      </c>
      <c r="C39" s="2">
        <v>753914</v>
      </c>
      <c r="D39" s="2">
        <v>753914</v>
      </c>
      <c r="E39" s="2">
        <v>753914</v>
      </c>
      <c r="F39" s="2">
        <v>753914</v>
      </c>
      <c r="G39" s="2">
        <v>0</v>
      </c>
      <c r="H39" s="2">
        <v>0</v>
      </c>
      <c r="I39" s="2">
        <v>0</v>
      </c>
      <c r="J39" s="2">
        <v>0</v>
      </c>
      <c r="K39" s="2">
        <v>0</v>
      </c>
      <c r="L39" s="2">
        <v>0</v>
      </c>
      <c r="M39" s="2">
        <v>0</v>
      </c>
      <c r="N39" s="2">
        <v>0</v>
      </c>
      <c r="O39" s="2">
        <v>0</v>
      </c>
      <c r="P39" s="2">
        <v>3015655</v>
      </c>
      <c r="Q39" s="2">
        <v>231973</v>
      </c>
      <c r="S39" s="15">
        <v>1</v>
      </c>
      <c r="T39" s="15" t="s">
        <v>43</v>
      </c>
      <c r="U39" s="15"/>
      <c r="V39" s="16">
        <f t="shared" si="4"/>
        <v>231973</v>
      </c>
      <c r="W39" s="16"/>
      <c r="X39" s="16"/>
      <c r="Y39" s="16"/>
      <c r="Z39" s="16"/>
      <c r="AA39" s="16"/>
      <c r="AB39" s="3">
        <f t="shared" si="1"/>
        <v>0</v>
      </c>
      <c r="AC39" s="15"/>
      <c r="AD39" s="16">
        <f t="shared" si="3"/>
        <v>0</v>
      </c>
      <c r="AE39" s="16"/>
      <c r="AF39" s="16"/>
      <c r="AG39" s="16"/>
      <c r="AH39" s="16"/>
      <c r="AI39" s="16"/>
      <c r="AJ39" s="15">
        <f t="shared" si="2"/>
        <v>0</v>
      </c>
    </row>
    <row r="40" spans="1:36" ht="12.75" customHeight="1" x14ac:dyDescent="0.2">
      <c r="A40" s="13" t="s">
        <v>88</v>
      </c>
      <c r="B40" s="13" t="s">
        <v>89</v>
      </c>
      <c r="C40" s="2">
        <v>1000220</v>
      </c>
      <c r="D40" s="2">
        <v>1000220</v>
      </c>
      <c r="E40" s="2">
        <v>1000220</v>
      </c>
      <c r="F40" s="2">
        <v>1000220</v>
      </c>
      <c r="G40" s="2">
        <v>0</v>
      </c>
      <c r="H40" s="2">
        <v>0</v>
      </c>
      <c r="I40" s="2">
        <v>0</v>
      </c>
      <c r="J40" s="2">
        <v>0</v>
      </c>
      <c r="K40" s="2">
        <v>0</v>
      </c>
      <c r="L40" s="2">
        <v>0</v>
      </c>
      <c r="M40" s="2">
        <v>0</v>
      </c>
      <c r="N40" s="2">
        <v>0</v>
      </c>
      <c r="O40" s="2">
        <v>0</v>
      </c>
      <c r="P40" s="2">
        <v>4000880</v>
      </c>
      <c r="Q40" s="2">
        <v>307760</v>
      </c>
      <c r="S40" s="15">
        <v>1</v>
      </c>
      <c r="T40" s="15" t="s">
        <v>43</v>
      </c>
      <c r="U40" s="15"/>
      <c r="V40" s="16">
        <f t="shared" si="4"/>
        <v>307760</v>
      </c>
      <c r="W40" s="16"/>
      <c r="X40" s="16"/>
      <c r="Y40" s="16"/>
      <c r="Z40" s="16"/>
      <c r="AA40" s="16"/>
      <c r="AB40" s="3">
        <f t="shared" si="1"/>
        <v>0</v>
      </c>
      <c r="AC40" s="15"/>
      <c r="AD40" s="16">
        <f t="shared" si="3"/>
        <v>0</v>
      </c>
      <c r="AE40" s="16"/>
      <c r="AF40" s="16"/>
      <c r="AG40" s="16"/>
      <c r="AH40" s="16"/>
      <c r="AI40" s="16"/>
      <c r="AJ40" s="15">
        <f t="shared" si="2"/>
        <v>0</v>
      </c>
    </row>
    <row r="41" spans="1:36" ht="12.75" customHeight="1" x14ac:dyDescent="0.2">
      <c r="A41" s="13" t="s">
        <v>90</v>
      </c>
      <c r="B41" s="13" t="s">
        <v>91</v>
      </c>
      <c r="C41" s="2">
        <v>140101</v>
      </c>
      <c r="D41" s="2">
        <v>140101</v>
      </c>
      <c r="E41" s="2">
        <v>140101</v>
      </c>
      <c r="F41" s="2">
        <v>140101</v>
      </c>
      <c r="G41" s="2">
        <v>0</v>
      </c>
      <c r="H41" s="2">
        <v>0</v>
      </c>
      <c r="I41" s="2">
        <v>0</v>
      </c>
      <c r="J41" s="2">
        <v>0</v>
      </c>
      <c r="K41" s="2">
        <v>0</v>
      </c>
      <c r="L41" s="2">
        <v>0</v>
      </c>
      <c r="M41" s="2">
        <v>0</v>
      </c>
      <c r="N41" s="2">
        <v>0</v>
      </c>
      <c r="O41" s="2">
        <v>0</v>
      </c>
      <c r="P41" s="2">
        <v>560406</v>
      </c>
      <c r="Q41" s="2">
        <v>43108</v>
      </c>
      <c r="S41" s="15">
        <v>1</v>
      </c>
      <c r="T41" s="15" t="s">
        <v>43</v>
      </c>
      <c r="U41" s="15"/>
      <c r="V41" s="16">
        <f t="shared" si="4"/>
        <v>43108</v>
      </c>
      <c r="W41" s="16"/>
      <c r="X41" s="16"/>
      <c r="Y41" s="16"/>
      <c r="Z41" s="16"/>
      <c r="AA41" s="16"/>
      <c r="AB41" s="3">
        <f t="shared" si="1"/>
        <v>0</v>
      </c>
      <c r="AC41" s="15"/>
      <c r="AD41" s="16">
        <f t="shared" si="3"/>
        <v>0</v>
      </c>
      <c r="AE41" s="16"/>
      <c r="AF41" s="16"/>
      <c r="AG41" s="16"/>
      <c r="AH41" s="16"/>
      <c r="AI41" s="16"/>
      <c r="AJ41" s="15">
        <f t="shared" si="2"/>
        <v>0</v>
      </c>
    </row>
    <row r="42" spans="1:36" ht="12.75" customHeight="1" x14ac:dyDescent="0.2">
      <c r="A42" s="13" t="s">
        <v>92</v>
      </c>
      <c r="B42" s="13" t="s">
        <v>93</v>
      </c>
      <c r="C42" s="2">
        <v>92613</v>
      </c>
      <c r="D42" s="2">
        <v>92613</v>
      </c>
      <c r="E42" s="2">
        <v>92613</v>
      </c>
      <c r="F42" s="2">
        <v>92613</v>
      </c>
      <c r="G42" s="2">
        <v>0</v>
      </c>
      <c r="H42" s="2">
        <v>0</v>
      </c>
      <c r="I42" s="2">
        <v>0</v>
      </c>
      <c r="J42" s="2">
        <v>0</v>
      </c>
      <c r="K42" s="2">
        <v>0</v>
      </c>
      <c r="L42" s="2">
        <v>0</v>
      </c>
      <c r="M42" s="2">
        <v>0</v>
      </c>
      <c r="N42" s="2">
        <v>0</v>
      </c>
      <c r="O42" s="2">
        <v>0</v>
      </c>
      <c r="P42" s="2">
        <v>370452</v>
      </c>
      <c r="Q42" s="2">
        <v>28496</v>
      </c>
      <c r="S42" s="15">
        <v>1</v>
      </c>
      <c r="T42" s="15" t="s">
        <v>43</v>
      </c>
      <c r="U42" s="15"/>
      <c r="V42" s="16">
        <f t="shared" si="4"/>
        <v>28496</v>
      </c>
      <c r="W42" s="16"/>
      <c r="X42" s="16"/>
      <c r="Y42" s="16"/>
      <c r="Z42" s="16"/>
      <c r="AA42" s="16"/>
      <c r="AB42" s="3">
        <f t="shared" si="1"/>
        <v>0</v>
      </c>
      <c r="AC42" s="15"/>
      <c r="AD42" s="16">
        <f t="shared" si="3"/>
        <v>0</v>
      </c>
      <c r="AE42" s="16"/>
      <c r="AF42" s="16"/>
      <c r="AG42" s="16"/>
      <c r="AH42" s="16"/>
      <c r="AI42" s="16"/>
      <c r="AJ42" s="15">
        <f t="shared" si="2"/>
        <v>0</v>
      </c>
    </row>
    <row r="43" spans="1:36" ht="12.75" customHeight="1" x14ac:dyDescent="0.2">
      <c r="A43" s="13" t="s">
        <v>94</v>
      </c>
      <c r="B43" s="13" t="s">
        <v>95</v>
      </c>
      <c r="C43" s="2">
        <v>97764</v>
      </c>
      <c r="D43" s="2">
        <v>97764</v>
      </c>
      <c r="E43" s="2">
        <v>97764</v>
      </c>
      <c r="F43" s="2">
        <v>97764</v>
      </c>
      <c r="G43" s="2">
        <v>0</v>
      </c>
      <c r="H43" s="2">
        <v>0</v>
      </c>
      <c r="I43" s="2">
        <v>0</v>
      </c>
      <c r="J43" s="2">
        <v>0</v>
      </c>
      <c r="K43" s="2">
        <v>0</v>
      </c>
      <c r="L43" s="2">
        <v>0</v>
      </c>
      <c r="M43" s="2">
        <v>0</v>
      </c>
      <c r="N43" s="2">
        <v>0</v>
      </c>
      <c r="O43" s="2">
        <v>0</v>
      </c>
      <c r="P43" s="2">
        <v>391056</v>
      </c>
      <c r="Q43" s="2">
        <v>30081</v>
      </c>
      <c r="S43" s="15">
        <v>1</v>
      </c>
      <c r="T43" s="15" t="s">
        <v>43</v>
      </c>
      <c r="U43" s="15"/>
      <c r="V43" s="16">
        <f t="shared" si="4"/>
        <v>30081</v>
      </c>
      <c r="W43" s="16"/>
      <c r="X43" s="16"/>
      <c r="Y43" s="16"/>
      <c r="Z43" s="16"/>
      <c r="AA43" s="16"/>
      <c r="AB43" s="3">
        <f t="shared" si="1"/>
        <v>0</v>
      </c>
      <c r="AC43" s="15"/>
      <c r="AD43" s="16">
        <f t="shared" si="3"/>
        <v>0</v>
      </c>
      <c r="AE43" s="16"/>
      <c r="AF43" s="16"/>
      <c r="AG43" s="16"/>
      <c r="AH43" s="16"/>
      <c r="AI43" s="16"/>
      <c r="AJ43" s="15">
        <f t="shared" si="2"/>
        <v>0</v>
      </c>
    </row>
    <row r="44" spans="1:36" ht="12.75" customHeight="1" x14ac:dyDescent="0.2">
      <c r="A44" s="13" t="s">
        <v>96</v>
      </c>
      <c r="B44" s="13" t="s">
        <v>97</v>
      </c>
      <c r="C44" s="2">
        <v>4276977</v>
      </c>
      <c r="D44" s="2">
        <v>4276977</v>
      </c>
      <c r="E44" s="2">
        <v>4276977</v>
      </c>
      <c r="F44" s="2">
        <v>4276977</v>
      </c>
      <c r="G44" s="2">
        <v>0</v>
      </c>
      <c r="H44" s="2">
        <v>0</v>
      </c>
      <c r="I44" s="2">
        <v>0</v>
      </c>
      <c r="J44" s="2">
        <v>0</v>
      </c>
      <c r="K44" s="2">
        <v>0</v>
      </c>
      <c r="L44" s="2">
        <v>0</v>
      </c>
      <c r="M44" s="2">
        <v>0</v>
      </c>
      <c r="N44" s="2">
        <v>0</v>
      </c>
      <c r="O44" s="2">
        <v>0</v>
      </c>
      <c r="P44" s="2">
        <v>17107909</v>
      </c>
      <c r="Q44" s="2">
        <v>1315993</v>
      </c>
      <c r="S44" s="15">
        <v>1</v>
      </c>
      <c r="T44" s="15" t="s">
        <v>43</v>
      </c>
      <c r="U44" s="15"/>
      <c r="V44" s="16">
        <f t="shared" si="4"/>
        <v>1315993</v>
      </c>
      <c r="W44" s="16"/>
      <c r="X44" s="16"/>
      <c r="Y44" s="16"/>
      <c r="Z44" s="16"/>
      <c r="AA44" s="16"/>
      <c r="AB44" s="3">
        <f t="shared" si="1"/>
        <v>0</v>
      </c>
      <c r="AC44" s="15"/>
      <c r="AD44" s="16">
        <f t="shared" si="3"/>
        <v>0</v>
      </c>
      <c r="AE44" s="16"/>
      <c r="AF44" s="16"/>
      <c r="AG44" s="16"/>
      <c r="AH44" s="16"/>
      <c r="AI44" s="16"/>
      <c r="AJ44" s="15">
        <f t="shared" si="2"/>
        <v>0</v>
      </c>
    </row>
    <row r="45" spans="1:36" ht="12.75" customHeight="1" x14ac:dyDescent="0.2">
      <c r="A45" s="13" t="s">
        <v>98</v>
      </c>
      <c r="B45" s="13" t="s">
        <v>99</v>
      </c>
      <c r="C45" s="2">
        <v>270808</v>
      </c>
      <c r="D45" s="2">
        <v>270808</v>
      </c>
      <c r="E45" s="2">
        <v>270808</v>
      </c>
      <c r="F45" s="2">
        <v>270808</v>
      </c>
      <c r="G45" s="2">
        <v>0</v>
      </c>
      <c r="H45" s="2">
        <v>0</v>
      </c>
      <c r="I45" s="2">
        <v>0</v>
      </c>
      <c r="J45" s="2">
        <v>0</v>
      </c>
      <c r="K45" s="2">
        <v>0</v>
      </c>
      <c r="L45" s="2">
        <v>0</v>
      </c>
      <c r="M45" s="2">
        <v>0</v>
      </c>
      <c r="N45" s="2">
        <v>0</v>
      </c>
      <c r="O45" s="2">
        <v>0</v>
      </c>
      <c r="P45" s="2">
        <v>1083231</v>
      </c>
      <c r="Q45" s="2">
        <v>83325</v>
      </c>
      <c r="S45" s="15">
        <v>2</v>
      </c>
      <c r="T45" s="15" t="s">
        <v>43</v>
      </c>
      <c r="U45" s="15"/>
      <c r="V45" s="16">
        <f t="shared" si="4"/>
        <v>83325</v>
      </c>
      <c r="W45" s="16"/>
      <c r="X45" s="16"/>
      <c r="Y45" s="16"/>
      <c r="Z45" s="16"/>
      <c r="AA45" s="16"/>
      <c r="AB45" s="3">
        <f t="shared" si="1"/>
        <v>0</v>
      </c>
      <c r="AC45" s="15"/>
      <c r="AD45" s="16">
        <f t="shared" si="3"/>
        <v>0</v>
      </c>
      <c r="AE45" s="16"/>
      <c r="AF45" s="16"/>
      <c r="AG45" s="16"/>
      <c r="AH45" s="16"/>
      <c r="AI45" s="16"/>
      <c r="AJ45" s="15">
        <f t="shared" si="2"/>
        <v>0</v>
      </c>
    </row>
    <row r="46" spans="1:36" ht="12.75" customHeight="1" x14ac:dyDescent="0.2">
      <c r="A46" s="13" t="s">
        <v>100</v>
      </c>
      <c r="B46" s="13" t="s">
        <v>101</v>
      </c>
      <c r="C46" s="2">
        <v>70325</v>
      </c>
      <c r="D46" s="2">
        <v>70325</v>
      </c>
      <c r="E46" s="2">
        <v>70325</v>
      </c>
      <c r="F46" s="2">
        <v>70325</v>
      </c>
      <c r="G46" s="2">
        <v>0</v>
      </c>
      <c r="H46" s="2">
        <v>0</v>
      </c>
      <c r="I46" s="2">
        <v>0</v>
      </c>
      <c r="J46" s="2">
        <v>0</v>
      </c>
      <c r="K46" s="2">
        <v>0</v>
      </c>
      <c r="L46" s="2">
        <v>0</v>
      </c>
      <c r="M46" s="2">
        <v>0</v>
      </c>
      <c r="N46" s="2">
        <v>0</v>
      </c>
      <c r="O46" s="2">
        <v>0</v>
      </c>
      <c r="P46" s="2">
        <v>281299</v>
      </c>
      <c r="Q46" s="2">
        <v>21638</v>
      </c>
      <c r="S46" s="15">
        <v>1</v>
      </c>
      <c r="T46" s="15" t="s">
        <v>43</v>
      </c>
      <c r="U46" s="15"/>
      <c r="V46" s="16">
        <f t="shared" si="4"/>
        <v>21638</v>
      </c>
      <c r="W46" s="16"/>
      <c r="X46" s="16"/>
      <c r="Y46" s="16"/>
      <c r="Z46" s="16"/>
      <c r="AA46" s="16"/>
      <c r="AB46" s="3">
        <f t="shared" si="1"/>
        <v>0</v>
      </c>
      <c r="AC46" s="15"/>
      <c r="AD46" s="16">
        <f t="shared" si="3"/>
        <v>0</v>
      </c>
      <c r="AE46" s="16"/>
      <c r="AF46" s="16"/>
      <c r="AG46" s="16"/>
      <c r="AH46" s="16"/>
      <c r="AI46" s="16"/>
      <c r="AJ46" s="15">
        <f t="shared" si="2"/>
        <v>0</v>
      </c>
    </row>
    <row r="47" spans="1:36" ht="12.75" customHeight="1" x14ac:dyDescent="0.2">
      <c r="A47" s="13" t="s">
        <v>102</v>
      </c>
      <c r="B47" s="13" t="s">
        <v>103</v>
      </c>
      <c r="C47" s="2">
        <v>58922</v>
      </c>
      <c r="D47" s="2">
        <v>58922</v>
      </c>
      <c r="E47" s="2">
        <v>58922</v>
      </c>
      <c r="F47" s="2">
        <v>58922</v>
      </c>
      <c r="G47" s="2">
        <v>0</v>
      </c>
      <c r="H47" s="2">
        <v>0</v>
      </c>
      <c r="I47" s="2">
        <v>0</v>
      </c>
      <c r="J47" s="2">
        <v>0</v>
      </c>
      <c r="K47" s="2">
        <v>0</v>
      </c>
      <c r="L47" s="2">
        <v>0</v>
      </c>
      <c r="M47" s="2">
        <v>0</v>
      </c>
      <c r="N47" s="2">
        <v>0</v>
      </c>
      <c r="O47" s="2">
        <v>0</v>
      </c>
      <c r="P47" s="2">
        <v>235689</v>
      </c>
      <c r="Q47" s="2">
        <v>18130</v>
      </c>
      <c r="S47" s="15">
        <v>1</v>
      </c>
      <c r="T47" s="15" t="s">
        <v>43</v>
      </c>
      <c r="U47" s="15"/>
      <c r="V47" s="16">
        <f t="shared" si="0"/>
        <v>18130</v>
      </c>
      <c r="W47" s="16"/>
      <c r="X47" s="16"/>
      <c r="Y47" s="16"/>
      <c r="Z47" s="16"/>
      <c r="AA47" s="16"/>
      <c r="AB47" s="3">
        <f t="shared" si="1"/>
        <v>0</v>
      </c>
      <c r="AC47" s="15"/>
      <c r="AD47" s="16">
        <f t="shared" si="3"/>
        <v>0</v>
      </c>
      <c r="AE47" s="16"/>
      <c r="AF47" s="16"/>
      <c r="AG47" s="16"/>
      <c r="AH47" s="16"/>
      <c r="AI47" s="16"/>
      <c r="AJ47" s="15">
        <f t="shared" si="2"/>
        <v>0</v>
      </c>
    </row>
    <row r="48" spans="1:36" ht="12.75" customHeight="1" x14ac:dyDescent="0.2">
      <c r="A48" s="13" t="s">
        <v>104</v>
      </c>
      <c r="B48" s="13" t="s">
        <v>105</v>
      </c>
      <c r="C48" s="2">
        <v>4009841</v>
      </c>
      <c r="D48" s="2">
        <v>4009841</v>
      </c>
      <c r="E48" s="2">
        <v>4009841</v>
      </c>
      <c r="F48" s="2">
        <v>4009841</v>
      </c>
      <c r="G48" s="2">
        <v>0</v>
      </c>
      <c r="H48" s="2">
        <v>0</v>
      </c>
      <c r="I48" s="2">
        <v>0</v>
      </c>
      <c r="J48" s="2">
        <v>0</v>
      </c>
      <c r="K48" s="2">
        <v>0</v>
      </c>
      <c r="L48" s="2">
        <v>0</v>
      </c>
      <c r="M48" s="2">
        <v>0</v>
      </c>
      <c r="N48" s="2">
        <v>0</v>
      </c>
      <c r="O48" s="2">
        <v>0</v>
      </c>
      <c r="P48" s="2">
        <v>16039365</v>
      </c>
      <c r="Q48" s="2">
        <v>1233797</v>
      </c>
      <c r="S48" s="15">
        <v>1</v>
      </c>
      <c r="T48" s="15" t="s">
        <v>43</v>
      </c>
      <c r="U48" s="15"/>
      <c r="V48" s="16">
        <f t="shared" si="0"/>
        <v>1233797</v>
      </c>
      <c r="W48" s="16"/>
      <c r="X48" s="16"/>
      <c r="Y48" s="16"/>
      <c r="Z48" s="16"/>
      <c r="AA48" s="16"/>
      <c r="AB48" s="3">
        <f t="shared" si="1"/>
        <v>0</v>
      </c>
      <c r="AC48" s="15"/>
      <c r="AD48" s="16">
        <f t="shared" si="3"/>
        <v>0</v>
      </c>
      <c r="AE48" s="16"/>
      <c r="AF48" s="16"/>
      <c r="AG48" s="16"/>
      <c r="AH48" s="16"/>
      <c r="AI48" s="16"/>
      <c r="AJ48" s="15">
        <f t="shared" si="2"/>
        <v>0</v>
      </c>
    </row>
    <row r="49" spans="1:36" ht="12.75" customHeight="1" x14ac:dyDescent="0.2">
      <c r="A49" s="13" t="s">
        <v>106</v>
      </c>
      <c r="B49" s="13" t="s">
        <v>107</v>
      </c>
      <c r="C49" s="2">
        <v>69325</v>
      </c>
      <c r="D49" s="2">
        <v>69325</v>
      </c>
      <c r="E49" s="2">
        <v>69325</v>
      </c>
      <c r="F49" s="2">
        <v>69325</v>
      </c>
      <c r="G49" s="2">
        <v>0</v>
      </c>
      <c r="H49" s="2">
        <v>0</v>
      </c>
      <c r="I49" s="2">
        <v>0</v>
      </c>
      <c r="J49" s="2">
        <v>0</v>
      </c>
      <c r="K49" s="2">
        <v>0</v>
      </c>
      <c r="L49" s="2">
        <v>0</v>
      </c>
      <c r="M49" s="2">
        <v>0</v>
      </c>
      <c r="N49" s="2">
        <v>0</v>
      </c>
      <c r="O49" s="2">
        <v>0</v>
      </c>
      <c r="P49" s="2">
        <v>277298</v>
      </c>
      <c r="Q49" s="2">
        <v>21331</v>
      </c>
      <c r="S49" s="15">
        <v>1</v>
      </c>
      <c r="T49" s="15" t="s">
        <v>43</v>
      </c>
      <c r="U49" s="15"/>
      <c r="V49" s="16">
        <f t="shared" si="0"/>
        <v>21331</v>
      </c>
      <c r="W49" s="16"/>
      <c r="X49" s="16"/>
      <c r="Y49" s="16"/>
      <c r="Z49" s="16"/>
      <c r="AA49" s="16"/>
      <c r="AB49" s="3">
        <f t="shared" si="1"/>
        <v>0</v>
      </c>
      <c r="AC49" s="15"/>
      <c r="AD49" s="16">
        <f t="shared" si="3"/>
        <v>0</v>
      </c>
      <c r="AE49" s="16"/>
      <c r="AF49" s="16"/>
      <c r="AG49" s="16"/>
      <c r="AH49" s="16"/>
      <c r="AI49" s="16"/>
      <c r="AJ49" s="15">
        <f t="shared" si="2"/>
        <v>0</v>
      </c>
    </row>
    <row r="50" spans="1:36" ht="12.75" customHeight="1" x14ac:dyDescent="0.2">
      <c r="A50" s="13" t="s">
        <v>108</v>
      </c>
      <c r="B50" s="13" t="s">
        <v>109</v>
      </c>
      <c r="C50" s="2">
        <v>28510</v>
      </c>
      <c r="D50" s="2">
        <v>28510</v>
      </c>
      <c r="E50" s="2">
        <v>28510</v>
      </c>
      <c r="F50" s="2">
        <v>28510</v>
      </c>
      <c r="G50" s="2">
        <v>0</v>
      </c>
      <c r="H50" s="2">
        <v>0</v>
      </c>
      <c r="I50" s="2">
        <v>0</v>
      </c>
      <c r="J50" s="2">
        <v>0</v>
      </c>
      <c r="K50" s="2">
        <v>0</v>
      </c>
      <c r="L50" s="2">
        <v>0</v>
      </c>
      <c r="M50" s="2">
        <v>0</v>
      </c>
      <c r="N50" s="2">
        <v>0</v>
      </c>
      <c r="O50" s="2">
        <v>0</v>
      </c>
      <c r="P50" s="2">
        <v>114041</v>
      </c>
      <c r="Q50" s="2">
        <v>8772</v>
      </c>
      <c r="S50" s="15">
        <v>1</v>
      </c>
      <c r="T50" s="15" t="s">
        <v>43</v>
      </c>
      <c r="U50" s="15"/>
      <c r="V50" s="16">
        <f t="shared" si="0"/>
        <v>8772</v>
      </c>
      <c r="W50" s="16"/>
      <c r="X50" s="16"/>
      <c r="Y50" s="16"/>
      <c r="Z50" s="16"/>
      <c r="AA50" s="16"/>
      <c r="AB50" s="3">
        <f t="shared" si="1"/>
        <v>0</v>
      </c>
      <c r="AC50" s="15"/>
      <c r="AD50" s="16">
        <f t="shared" si="3"/>
        <v>0</v>
      </c>
      <c r="AE50" s="16"/>
      <c r="AF50" s="16"/>
      <c r="AG50" s="16"/>
      <c r="AH50" s="16"/>
      <c r="AI50" s="16"/>
      <c r="AJ50" s="15">
        <f t="shared" si="2"/>
        <v>0</v>
      </c>
    </row>
    <row r="51" spans="1:36" ht="12.75" customHeight="1" x14ac:dyDescent="0.2">
      <c r="A51" s="13" t="s">
        <v>110</v>
      </c>
      <c r="B51" s="13" t="s">
        <v>111</v>
      </c>
      <c r="C51" s="2">
        <v>734440</v>
      </c>
      <c r="D51" s="2">
        <v>734440</v>
      </c>
      <c r="E51" s="2">
        <v>734440</v>
      </c>
      <c r="F51" s="2">
        <v>734440</v>
      </c>
      <c r="G51" s="2">
        <v>0</v>
      </c>
      <c r="H51" s="2">
        <v>0</v>
      </c>
      <c r="I51" s="2">
        <v>0</v>
      </c>
      <c r="J51" s="2">
        <v>0</v>
      </c>
      <c r="K51" s="2">
        <v>0</v>
      </c>
      <c r="L51" s="2">
        <v>0</v>
      </c>
      <c r="M51" s="2">
        <v>0</v>
      </c>
      <c r="N51" s="2">
        <v>0</v>
      </c>
      <c r="O51" s="2">
        <v>0</v>
      </c>
      <c r="P51" s="2">
        <v>2937758</v>
      </c>
      <c r="Q51" s="2">
        <v>225981</v>
      </c>
      <c r="S51" s="15">
        <v>1</v>
      </c>
      <c r="T51" s="15" t="s">
        <v>43</v>
      </c>
      <c r="U51" s="15"/>
      <c r="V51" s="16">
        <f t="shared" si="0"/>
        <v>225981</v>
      </c>
      <c r="W51" s="16"/>
      <c r="X51" s="16"/>
      <c r="Y51" s="16"/>
      <c r="Z51" s="16"/>
      <c r="AA51" s="16"/>
      <c r="AB51" s="3">
        <f t="shared" si="1"/>
        <v>0</v>
      </c>
      <c r="AC51" s="15"/>
      <c r="AD51" s="16">
        <f t="shared" si="3"/>
        <v>0</v>
      </c>
      <c r="AE51" s="16"/>
      <c r="AF51" s="16"/>
      <c r="AG51" s="16"/>
      <c r="AH51" s="16"/>
      <c r="AI51" s="16"/>
      <c r="AJ51" s="15">
        <f t="shared" si="2"/>
        <v>0</v>
      </c>
    </row>
    <row r="52" spans="1:36" ht="12.75" customHeight="1" x14ac:dyDescent="0.2">
      <c r="A52" s="13" t="s">
        <v>112</v>
      </c>
      <c r="B52" s="13" t="s">
        <v>113</v>
      </c>
      <c r="C52" s="2">
        <v>978882</v>
      </c>
      <c r="D52" s="2">
        <v>978882</v>
      </c>
      <c r="E52" s="2">
        <v>978882</v>
      </c>
      <c r="F52" s="2">
        <v>978882</v>
      </c>
      <c r="G52" s="2">
        <v>0</v>
      </c>
      <c r="H52" s="2">
        <v>0</v>
      </c>
      <c r="I52" s="2">
        <v>0</v>
      </c>
      <c r="J52" s="2">
        <v>0</v>
      </c>
      <c r="K52" s="2">
        <v>0</v>
      </c>
      <c r="L52" s="2">
        <v>0</v>
      </c>
      <c r="M52" s="2">
        <v>0</v>
      </c>
      <c r="N52" s="2">
        <v>0</v>
      </c>
      <c r="O52" s="2">
        <v>0</v>
      </c>
      <c r="P52" s="2">
        <v>3915529</v>
      </c>
      <c r="Q52" s="2">
        <v>301195</v>
      </c>
      <c r="S52" s="15">
        <v>1</v>
      </c>
      <c r="T52" s="15" t="s">
        <v>43</v>
      </c>
      <c r="U52" s="15"/>
      <c r="V52" s="16">
        <f t="shared" si="0"/>
        <v>301195</v>
      </c>
      <c r="W52" s="16"/>
      <c r="X52" s="16"/>
      <c r="Y52" s="16"/>
      <c r="Z52" s="16"/>
      <c r="AA52" s="16"/>
      <c r="AB52" s="3">
        <f t="shared" si="1"/>
        <v>0</v>
      </c>
      <c r="AC52" s="15"/>
      <c r="AD52" s="16">
        <f t="shared" si="3"/>
        <v>0</v>
      </c>
      <c r="AE52" s="16"/>
      <c r="AF52" s="16"/>
      <c r="AG52" s="16"/>
      <c r="AH52" s="16"/>
      <c r="AI52" s="16"/>
      <c r="AJ52" s="15">
        <f t="shared" si="2"/>
        <v>0</v>
      </c>
    </row>
    <row r="53" spans="1:36" ht="12.75" customHeight="1" x14ac:dyDescent="0.2">
      <c r="A53" s="13" t="s">
        <v>114</v>
      </c>
      <c r="B53" s="13" t="s">
        <v>115</v>
      </c>
      <c r="C53" s="2">
        <v>1006158</v>
      </c>
      <c r="D53" s="2">
        <v>1006158</v>
      </c>
      <c r="E53" s="2">
        <v>1006158</v>
      </c>
      <c r="F53" s="2">
        <v>1006158</v>
      </c>
      <c r="G53" s="2">
        <v>0</v>
      </c>
      <c r="H53" s="2">
        <v>0</v>
      </c>
      <c r="I53" s="2">
        <v>0</v>
      </c>
      <c r="J53" s="2">
        <v>0</v>
      </c>
      <c r="K53" s="2">
        <v>0</v>
      </c>
      <c r="L53" s="2">
        <v>0</v>
      </c>
      <c r="M53" s="2">
        <v>0</v>
      </c>
      <c r="N53" s="2">
        <v>0</v>
      </c>
      <c r="O53" s="2">
        <v>0</v>
      </c>
      <c r="P53" s="2">
        <v>4024631</v>
      </c>
      <c r="Q53" s="2">
        <v>309587</v>
      </c>
      <c r="S53" s="15">
        <v>1</v>
      </c>
      <c r="T53" s="15" t="s">
        <v>43</v>
      </c>
      <c r="U53" s="15"/>
      <c r="V53" s="16">
        <f t="shared" si="0"/>
        <v>309587</v>
      </c>
      <c r="W53" s="16"/>
      <c r="X53" s="16"/>
      <c r="Y53" s="16"/>
      <c r="Z53" s="16"/>
      <c r="AA53" s="16"/>
      <c r="AB53" s="3">
        <f t="shared" si="1"/>
        <v>0</v>
      </c>
      <c r="AC53" s="15"/>
      <c r="AD53" s="16">
        <f t="shared" si="3"/>
        <v>0</v>
      </c>
      <c r="AE53" s="16"/>
      <c r="AF53" s="16"/>
      <c r="AG53" s="16"/>
      <c r="AH53" s="16"/>
      <c r="AI53" s="16"/>
      <c r="AJ53" s="15">
        <f t="shared" si="2"/>
        <v>0</v>
      </c>
    </row>
    <row r="54" spans="1:36" ht="12.75" customHeight="1" x14ac:dyDescent="0.2">
      <c r="A54" s="13" t="s">
        <v>116</v>
      </c>
      <c r="B54" s="13" t="s">
        <v>117</v>
      </c>
      <c r="C54" s="2">
        <v>204037</v>
      </c>
      <c r="D54" s="2">
        <v>204037</v>
      </c>
      <c r="E54" s="2">
        <v>204037</v>
      </c>
      <c r="F54" s="2">
        <v>204037</v>
      </c>
      <c r="G54" s="2">
        <v>0</v>
      </c>
      <c r="H54" s="2">
        <v>0</v>
      </c>
      <c r="I54" s="2">
        <v>0</v>
      </c>
      <c r="J54" s="2">
        <v>0</v>
      </c>
      <c r="K54" s="2">
        <v>0</v>
      </c>
      <c r="L54" s="2">
        <v>0</v>
      </c>
      <c r="M54" s="2">
        <v>0</v>
      </c>
      <c r="N54" s="2">
        <v>0</v>
      </c>
      <c r="O54" s="2">
        <v>0</v>
      </c>
      <c r="P54" s="2">
        <v>816149</v>
      </c>
      <c r="Q54" s="2">
        <v>62781</v>
      </c>
      <c r="S54" s="15">
        <v>1</v>
      </c>
      <c r="T54" s="15" t="s">
        <v>43</v>
      </c>
      <c r="U54" s="15"/>
      <c r="V54" s="16">
        <f t="shared" si="0"/>
        <v>62781</v>
      </c>
      <c r="W54" s="16"/>
      <c r="X54" s="16"/>
      <c r="Y54" s="16"/>
      <c r="Z54" s="16"/>
      <c r="AA54" s="16"/>
      <c r="AB54" s="3">
        <f t="shared" si="1"/>
        <v>0</v>
      </c>
      <c r="AC54" s="15"/>
      <c r="AD54" s="16">
        <f t="shared" si="3"/>
        <v>0</v>
      </c>
      <c r="AE54" s="16"/>
      <c r="AF54" s="16"/>
      <c r="AG54" s="16"/>
      <c r="AH54" s="16"/>
      <c r="AI54" s="16"/>
      <c r="AJ54" s="15">
        <f t="shared" si="2"/>
        <v>0</v>
      </c>
    </row>
    <row r="55" spans="1:36" ht="12.75" customHeight="1" x14ac:dyDescent="0.2">
      <c r="A55" s="13" t="s">
        <v>118</v>
      </c>
      <c r="B55" s="13" t="s">
        <v>119</v>
      </c>
      <c r="C55" s="2">
        <v>69025</v>
      </c>
      <c r="D55" s="2">
        <v>69025</v>
      </c>
      <c r="E55" s="2">
        <v>69025</v>
      </c>
      <c r="F55" s="2">
        <v>69025</v>
      </c>
      <c r="G55" s="2">
        <v>0</v>
      </c>
      <c r="H55" s="2">
        <v>0</v>
      </c>
      <c r="I55" s="2">
        <v>0</v>
      </c>
      <c r="J55" s="2">
        <v>0</v>
      </c>
      <c r="K55" s="2">
        <v>0</v>
      </c>
      <c r="L55" s="2">
        <v>0</v>
      </c>
      <c r="M55" s="2">
        <v>0</v>
      </c>
      <c r="N55" s="2">
        <v>0</v>
      </c>
      <c r="O55" s="2">
        <v>0</v>
      </c>
      <c r="P55" s="2">
        <v>276102</v>
      </c>
      <c r="Q55" s="2">
        <v>21239</v>
      </c>
      <c r="S55" s="15">
        <v>1</v>
      </c>
      <c r="T55" s="15" t="s">
        <v>43</v>
      </c>
      <c r="U55" s="15"/>
      <c r="V55" s="16">
        <f t="shared" si="0"/>
        <v>21239</v>
      </c>
      <c r="W55" s="16"/>
      <c r="X55" s="16"/>
      <c r="Y55" s="16"/>
      <c r="Z55" s="16"/>
      <c r="AA55" s="16"/>
      <c r="AB55" s="3">
        <f t="shared" si="1"/>
        <v>0</v>
      </c>
      <c r="AC55" s="15"/>
      <c r="AD55" s="16">
        <f t="shared" si="3"/>
        <v>0</v>
      </c>
      <c r="AE55" s="16"/>
      <c r="AF55" s="16"/>
      <c r="AG55" s="16"/>
      <c r="AH55" s="16"/>
      <c r="AI55" s="16"/>
      <c r="AJ55" s="15">
        <f t="shared" si="2"/>
        <v>0</v>
      </c>
    </row>
    <row r="56" spans="1:36" ht="12.75" customHeight="1" x14ac:dyDescent="0.2">
      <c r="A56" s="13" t="s">
        <v>120</v>
      </c>
      <c r="B56" s="13" t="s">
        <v>121</v>
      </c>
      <c r="C56" s="2">
        <v>13615297</v>
      </c>
      <c r="D56" s="2">
        <v>13433857</v>
      </c>
      <c r="E56" s="2">
        <v>14423072</v>
      </c>
      <c r="F56" s="2">
        <v>15677288</v>
      </c>
      <c r="G56" s="2">
        <v>15706207</v>
      </c>
      <c r="H56" s="2">
        <v>16239922</v>
      </c>
      <c r="I56" s="2">
        <v>18854715</v>
      </c>
      <c r="J56" s="2">
        <v>18645167</v>
      </c>
      <c r="K56" s="2">
        <v>21449589</v>
      </c>
      <c r="L56" s="2">
        <v>21965442</v>
      </c>
      <c r="M56" s="2">
        <v>22058632</v>
      </c>
      <c r="N56" s="2">
        <v>22515987</v>
      </c>
      <c r="O56" s="2">
        <v>29029845</v>
      </c>
      <c r="P56" s="2">
        <v>243615021</v>
      </c>
      <c r="Q56" s="2">
        <v>18739617</v>
      </c>
      <c r="S56" s="15">
        <v>1</v>
      </c>
      <c r="T56" s="15" t="s">
        <v>43</v>
      </c>
      <c r="U56" s="15"/>
      <c r="V56" s="16">
        <f t="shared" si="0"/>
        <v>18739617</v>
      </c>
      <c r="W56" s="16"/>
      <c r="X56" s="16"/>
      <c r="Y56" s="16"/>
      <c r="Z56" s="16"/>
      <c r="AA56" s="16"/>
      <c r="AB56" s="3">
        <f t="shared" si="1"/>
        <v>0</v>
      </c>
      <c r="AC56" s="15"/>
      <c r="AD56" s="16">
        <f t="shared" si="3"/>
        <v>29029845</v>
      </c>
      <c r="AE56" s="16"/>
      <c r="AF56" s="16"/>
      <c r="AG56" s="16"/>
      <c r="AH56" s="16"/>
      <c r="AI56" s="16"/>
      <c r="AJ56" s="15">
        <f t="shared" ref="AJ56" si="5">SUM(AD56:AI56)-O56</f>
        <v>0</v>
      </c>
    </row>
    <row r="57" spans="1:36" ht="12.75" customHeight="1" x14ac:dyDescent="0.2">
      <c r="C57" s="27" t="s">
        <v>122</v>
      </c>
      <c r="D57" s="27" t="s">
        <v>122</v>
      </c>
      <c r="E57" s="27" t="s">
        <v>122</v>
      </c>
      <c r="F57" s="27" t="s">
        <v>122</v>
      </c>
      <c r="G57" s="27" t="s">
        <v>122</v>
      </c>
      <c r="H57" s="27" t="s">
        <v>122</v>
      </c>
      <c r="I57" s="27" t="s">
        <v>122</v>
      </c>
      <c r="J57" s="27" t="s">
        <v>122</v>
      </c>
      <c r="K57" s="27" t="s">
        <v>122</v>
      </c>
      <c r="L57" s="27" t="s">
        <v>122</v>
      </c>
      <c r="M57" s="27" t="s">
        <v>122</v>
      </c>
      <c r="N57" s="27" t="s">
        <v>122</v>
      </c>
      <c r="O57" s="27" t="s">
        <v>122</v>
      </c>
      <c r="P57" s="27" t="s">
        <v>122</v>
      </c>
      <c r="Q57" s="27" t="s">
        <v>122</v>
      </c>
      <c r="S57" s="15"/>
      <c r="T57" s="15"/>
      <c r="U57" s="15"/>
      <c r="V57" s="16"/>
      <c r="W57" s="16"/>
      <c r="X57" s="16"/>
      <c r="Y57" s="16"/>
      <c r="Z57" s="16"/>
      <c r="AA57" s="16"/>
      <c r="AC57" s="15"/>
      <c r="AD57" s="16"/>
      <c r="AE57" s="16"/>
      <c r="AF57" s="16"/>
      <c r="AG57" s="16"/>
      <c r="AH57" s="16"/>
      <c r="AI57" s="16"/>
      <c r="AJ57" s="15"/>
    </row>
    <row r="58" spans="1:36" ht="12.75" customHeight="1" x14ac:dyDescent="0.2">
      <c r="A58" s="22" t="s">
        <v>123</v>
      </c>
      <c r="B58" s="23"/>
      <c r="C58" s="24">
        <v>338850236</v>
      </c>
      <c r="D58" s="24">
        <v>341303255</v>
      </c>
      <c r="E58" s="24">
        <v>343828512</v>
      </c>
      <c r="F58" s="24">
        <v>348181704</v>
      </c>
      <c r="G58" s="24">
        <v>350144914</v>
      </c>
      <c r="H58" s="24">
        <v>352132669</v>
      </c>
      <c r="I58" s="24">
        <v>356412249</v>
      </c>
      <c r="J58" s="24">
        <v>357999893</v>
      </c>
      <c r="K58" s="24">
        <v>362670699</v>
      </c>
      <c r="L58" s="24">
        <v>364406993</v>
      </c>
      <c r="M58" s="24">
        <v>365930985</v>
      </c>
      <c r="N58" s="24">
        <v>368071774</v>
      </c>
      <c r="O58" s="24">
        <v>374749254</v>
      </c>
      <c r="P58" s="24">
        <v>4624683139</v>
      </c>
      <c r="Q58" s="24">
        <v>355744857</v>
      </c>
      <c r="S58" s="15"/>
      <c r="T58" s="15"/>
      <c r="U58" s="15"/>
      <c r="V58" s="16"/>
      <c r="W58" s="16"/>
      <c r="X58" s="16"/>
      <c r="Y58" s="16"/>
      <c r="Z58" s="16"/>
      <c r="AA58" s="16"/>
      <c r="AC58" s="15"/>
      <c r="AD58" s="16"/>
      <c r="AE58" s="16"/>
      <c r="AF58" s="16"/>
      <c r="AG58" s="16"/>
      <c r="AH58" s="16"/>
      <c r="AI58" s="16"/>
      <c r="AJ58" s="15"/>
    </row>
    <row r="59" spans="1:36" ht="12.75" customHeight="1" x14ac:dyDescent="0.2">
      <c r="C59" s="2"/>
      <c r="D59" s="2"/>
      <c r="E59" s="2"/>
      <c r="F59" s="2"/>
      <c r="G59" s="2"/>
      <c r="H59" s="2"/>
      <c r="I59" s="2"/>
      <c r="J59" s="2"/>
      <c r="K59" s="2"/>
      <c r="L59" s="2"/>
      <c r="M59" s="2"/>
      <c r="N59" s="2"/>
      <c r="O59" s="2"/>
      <c r="S59" s="15"/>
      <c r="T59" s="15"/>
      <c r="U59" s="15"/>
      <c r="V59" s="16"/>
      <c r="W59" s="16"/>
      <c r="X59" s="16"/>
      <c r="Y59" s="16"/>
      <c r="Z59" s="16"/>
      <c r="AA59" s="16"/>
      <c r="AB59" s="3">
        <f t="shared" si="1"/>
        <v>0</v>
      </c>
      <c r="AC59" s="15"/>
      <c r="AD59" s="16"/>
      <c r="AE59" s="16"/>
      <c r="AF59" s="16"/>
      <c r="AG59" s="16"/>
      <c r="AH59" s="16"/>
      <c r="AI59" s="16"/>
      <c r="AJ59" s="15">
        <f t="shared" si="2"/>
        <v>0</v>
      </c>
    </row>
    <row r="60" spans="1:36" ht="12.75" customHeight="1" x14ac:dyDescent="0.2">
      <c r="A60" s="22" t="s">
        <v>21</v>
      </c>
      <c r="B60" s="23"/>
      <c r="C60" s="24"/>
      <c r="D60" s="24"/>
      <c r="E60" s="24"/>
      <c r="F60" s="24"/>
      <c r="G60" s="24"/>
      <c r="H60" s="24"/>
      <c r="I60" s="24"/>
      <c r="J60" s="24"/>
      <c r="K60" s="24"/>
      <c r="L60" s="24"/>
      <c r="M60" s="24"/>
      <c r="N60" s="24"/>
      <c r="O60" s="24"/>
      <c r="P60" s="24"/>
      <c r="Q60" s="24"/>
      <c r="S60" s="15"/>
      <c r="T60" s="15"/>
      <c r="U60" s="15"/>
      <c r="V60" s="16"/>
      <c r="W60" s="16"/>
      <c r="X60" s="16"/>
      <c r="Y60" s="16"/>
      <c r="Z60" s="16"/>
      <c r="AA60" s="16"/>
      <c r="AB60" s="3">
        <f t="shared" si="1"/>
        <v>0</v>
      </c>
      <c r="AC60" s="15"/>
      <c r="AD60" s="16"/>
      <c r="AE60" s="16"/>
      <c r="AF60" s="16"/>
      <c r="AG60" s="16"/>
      <c r="AH60" s="16"/>
      <c r="AI60" s="16"/>
      <c r="AJ60" s="15">
        <f t="shared" si="2"/>
        <v>0</v>
      </c>
    </row>
    <row r="61" spans="1:36" ht="12.75" customHeight="1" x14ac:dyDescent="0.2">
      <c r="A61" s="13" t="s">
        <v>124</v>
      </c>
      <c r="B61" s="13" t="s">
        <v>125</v>
      </c>
      <c r="C61" s="2">
        <v>3131767</v>
      </c>
      <c r="D61" s="2">
        <v>4218997</v>
      </c>
      <c r="E61" s="2">
        <v>4748773</v>
      </c>
      <c r="F61" s="2">
        <v>6356505</v>
      </c>
      <c r="G61" s="2">
        <v>7307559</v>
      </c>
      <c r="H61" s="2">
        <v>7459387</v>
      </c>
      <c r="I61" s="2">
        <v>6251509</v>
      </c>
      <c r="J61" s="2">
        <v>7371822</v>
      </c>
      <c r="K61" s="2">
        <v>4777820</v>
      </c>
      <c r="L61" s="2">
        <v>6259024</v>
      </c>
      <c r="M61" s="2">
        <v>7234288</v>
      </c>
      <c r="N61" s="2">
        <v>8878499</v>
      </c>
      <c r="O61" s="2">
        <v>3823598</v>
      </c>
      <c r="P61" s="2">
        <v>77819548</v>
      </c>
      <c r="Q61" s="2">
        <v>5986119</v>
      </c>
      <c r="S61" s="15">
        <v>3</v>
      </c>
      <c r="T61" s="15" t="s">
        <v>21</v>
      </c>
      <c r="U61" s="15"/>
      <c r="V61" s="16"/>
      <c r="W61" s="16"/>
      <c r="X61" s="16">
        <f>+Q61</f>
        <v>5986119</v>
      </c>
      <c r="Y61" s="16"/>
      <c r="Z61" s="16"/>
      <c r="AA61" s="16"/>
      <c r="AB61" s="3">
        <f>Q61-V61-W61-X61-Y61-Z61-AA61</f>
        <v>0</v>
      </c>
      <c r="AC61" s="15"/>
      <c r="AD61" s="16"/>
      <c r="AE61" s="16"/>
      <c r="AF61" s="16">
        <f>+O61</f>
        <v>3823598</v>
      </c>
      <c r="AG61" s="16"/>
      <c r="AH61" s="16"/>
      <c r="AI61" s="16"/>
      <c r="AJ61" s="15">
        <f t="shared" si="2"/>
        <v>0</v>
      </c>
    </row>
    <row r="62" spans="1:36" ht="12.75" customHeight="1" x14ac:dyDescent="0.2">
      <c r="A62" s="13" t="s">
        <v>126</v>
      </c>
      <c r="B62" s="13" t="s">
        <v>127</v>
      </c>
      <c r="C62" s="2">
        <v>105897</v>
      </c>
      <c r="D62" s="2">
        <v>94702</v>
      </c>
      <c r="E62" s="2">
        <v>101308</v>
      </c>
      <c r="F62" s="2">
        <v>68910</v>
      </c>
      <c r="G62" s="2">
        <v>67944</v>
      </c>
      <c r="H62" s="2">
        <v>35578</v>
      </c>
      <c r="I62" s="2">
        <v>38557</v>
      </c>
      <c r="J62" s="2">
        <v>2645</v>
      </c>
      <c r="K62" s="2">
        <v>0</v>
      </c>
      <c r="L62" s="2">
        <v>0</v>
      </c>
      <c r="M62" s="2">
        <v>0</v>
      </c>
      <c r="N62" s="2">
        <v>0</v>
      </c>
      <c r="O62" s="2">
        <v>0</v>
      </c>
      <c r="P62" s="2">
        <v>515541</v>
      </c>
      <c r="Q62" s="2">
        <v>39657</v>
      </c>
      <c r="S62" s="15">
        <v>3</v>
      </c>
      <c r="T62" s="15" t="s">
        <v>128</v>
      </c>
      <c r="U62" s="15"/>
      <c r="V62" s="16"/>
      <c r="W62" s="16"/>
      <c r="X62" s="16"/>
      <c r="Y62" s="16">
        <f>Q62</f>
        <v>39657</v>
      </c>
      <c r="Z62" s="16"/>
      <c r="AA62" s="16"/>
      <c r="AB62" s="3">
        <f t="shared" ref="AB62:AB138" si="6">Q62-V62-W62-X62-Y62-Z62-AA62</f>
        <v>0</v>
      </c>
      <c r="AC62" s="15"/>
      <c r="AD62" s="16"/>
      <c r="AE62" s="16"/>
      <c r="AF62" s="16"/>
      <c r="AG62" s="16">
        <f>O62</f>
        <v>0</v>
      </c>
      <c r="AH62" s="16"/>
      <c r="AI62" s="16"/>
      <c r="AJ62" s="15">
        <f t="shared" si="2"/>
        <v>0</v>
      </c>
    </row>
    <row r="63" spans="1:36" ht="12.75" customHeight="1" x14ac:dyDescent="0.2">
      <c r="A63" s="13" t="s">
        <v>129</v>
      </c>
      <c r="B63" s="13" t="s">
        <v>130</v>
      </c>
      <c r="C63" s="2">
        <v>0</v>
      </c>
      <c r="D63" s="2">
        <v>0</v>
      </c>
      <c r="E63" s="2">
        <v>0</v>
      </c>
      <c r="F63" s="2">
        <v>0</v>
      </c>
      <c r="G63" s="2">
        <v>0</v>
      </c>
      <c r="H63" s="2">
        <v>0</v>
      </c>
      <c r="I63" s="2">
        <v>0</v>
      </c>
      <c r="J63" s="2">
        <v>0</v>
      </c>
      <c r="K63" s="2">
        <v>0</v>
      </c>
      <c r="L63" s="2">
        <v>0</v>
      </c>
      <c r="M63" s="2">
        <v>13416</v>
      </c>
      <c r="N63" s="2">
        <v>13416</v>
      </c>
      <c r="O63" s="2">
        <v>0</v>
      </c>
      <c r="P63" s="2">
        <v>26832</v>
      </c>
      <c r="Q63" s="2">
        <v>2064</v>
      </c>
      <c r="S63" s="15">
        <v>3</v>
      </c>
      <c r="T63" s="15" t="s">
        <v>21</v>
      </c>
      <c r="U63" s="15"/>
      <c r="V63" s="16"/>
      <c r="W63" s="16"/>
      <c r="X63" s="16"/>
      <c r="Y63" s="16">
        <f>Q63</f>
        <v>2064</v>
      </c>
      <c r="Z63" s="16"/>
      <c r="AA63" s="16"/>
      <c r="AB63" s="3">
        <f t="shared" si="6"/>
        <v>0</v>
      </c>
      <c r="AC63" s="15"/>
      <c r="AD63" s="16"/>
      <c r="AE63" s="16"/>
      <c r="AF63" s="16"/>
      <c r="AG63" s="16">
        <f>O63</f>
        <v>0</v>
      </c>
      <c r="AH63" s="16"/>
      <c r="AI63" s="16"/>
      <c r="AJ63" s="15">
        <f t="shared" ref="AJ63:AJ67" si="7">SUM(AD63:AI63)-O63</f>
        <v>0</v>
      </c>
    </row>
    <row r="64" spans="1:36" ht="12.75" customHeight="1" x14ac:dyDescent="0.2">
      <c r="A64" s="13" t="s">
        <v>131</v>
      </c>
      <c r="B64" s="13" t="s">
        <v>132</v>
      </c>
      <c r="C64" s="2">
        <v>-480573</v>
      </c>
      <c r="D64" s="2">
        <v>-172368</v>
      </c>
      <c r="E64" s="2">
        <v>-230954</v>
      </c>
      <c r="F64" s="2">
        <v>160074</v>
      </c>
      <c r="G64" s="2">
        <v>23492</v>
      </c>
      <c r="H64" s="2">
        <v>32822</v>
      </c>
      <c r="I64" s="2">
        <v>45658</v>
      </c>
      <c r="J64" s="2">
        <v>29002</v>
      </c>
      <c r="K64" s="2">
        <v>30877</v>
      </c>
      <c r="L64" s="2">
        <v>38820</v>
      </c>
      <c r="M64" s="2">
        <v>57583</v>
      </c>
      <c r="N64" s="2">
        <v>66495</v>
      </c>
      <c r="O64" s="2">
        <v>69885</v>
      </c>
      <c r="P64" s="2">
        <v>-329187</v>
      </c>
      <c r="Q64" s="2">
        <v>-25322</v>
      </c>
      <c r="S64" s="15">
        <v>3</v>
      </c>
      <c r="T64" s="15" t="s">
        <v>21</v>
      </c>
      <c r="U64" s="15"/>
      <c r="V64" s="16"/>
      <c r="W64" s="16"/>
      <c r="X64" s="16">
        <f>+Q64</f>
        <v>-25322</v>
      </c>
      <c r="Y64" s="16"/>
      <c r="Z64" s="16"/>
      <c r="AA64" s="16"/>
      <c r="AB64" s="3">
        <f t="shared" si="6"/>
        <v>0</v>
      </c>
      <c r="AC64" s="15"/>
      <c r="AD64" s="16"/>
      <c r="AE64" s="16"/>
      <c r="AF64" s="16">
        <f>+O64</f>
        <v>69885</v>
      </c>
      <c r="AG64" s="16"/>
      <c r="AH64" s="16"/>
      <c r="AI64" s="16"/>
      <c r="AJ64" s="15">
        <f t="shared" si="7"/>
        <v>0</v>
      </c>
    </row>
    <row r="65" spans="1:36" ht="12.75" customHeight="1" x14ac:dyDescent="0.2">
      <c r="A65" s="13" t="s">
        <v>133</v>
      </c>
      <c r="B65" s="13" t="s">
        <v>134</v>
      </c>
      <c r="C65" s="2">
        <v>320066</v>
      </c>
      <c r="D65" s="2">
        <v>990</v>
      </c>
      <c r="E65" s="2">
        <v>-40635</v>
      </c>
      <c r="F65" s="2">
        <v>60418</v>
      </c>
      <c r="G65" s="2">
        <v>35697</v>
      </c>
      <c r="H65" s="2">
        <v>9758</v>
      </c>
      <c r="I65" s="2">
        <v>378903</v>
      </c>
      <c r="J65" s="2">
        <v>15000</v>
      </c>
      <c r="K65" s="2">
        <v>343697</v>
      </c>
      <c r="L65" s="2">
        <v>-250479</v>
      </c>
      <c r="M65" s="2">
        <v>328763</v>
      </c>
      <c r="N65" s="2">
        <v>-188664</v>
      </c>
      <c r="O65" s="2">
        <v>-52172</v>
      </c>
      <c r="P65" s="2">
        <v>961342</v>
      </c>
      <c r="Q65" s="2">
        <v>73949</v>
      </c>
      <c r="S65" s="15">
        <v>3</v>
      </c>
      <c r="T65" s="15" t="s">
        <v>21</v>
      </c>
      <c r="U65" s="15"/>
      <c r="V65" s="16"/>
      <c r="W65" s="16"/>
      <c r="X65" s="16">
        <f>+Q65</f>
        <v>73949</v>
      </c>
      <c r="Y65" s="16"/>
      <c r="Z65" s="16"/>
      <c r="AA65" s="16"/>
      <c r="AB65" s="3">
        <f t="shared" si="6"/>
        <v>0</v>
      </c>
      <c r="AC65" s="15"/>
      <c r="AD65" s="16"/>
      <c r="AE65" s="16"/>
      <c r="AF65" s="16">
        <f>+O65</f>
        <v>-52172</v>
      </c>
      <c r="AG65" s="16"/>
      <c r="AH65" s="16"/>
      <c r="AI65" s="16"/>
      <c r="AJ65" s="15">
        <f t="shared" si="7"/>
        <v>0</v>
      </c>
    </row>
    <row r="66" spans="1:36" ht="12.75" customHeight="1" x14ac:dyDescent="0.2">
      <c r="A66" s="13" t="s">
        <v>135</v>
      </c>
      <c r="B66" s="13" t="s">
        <v>136</v>
      </c>
      <c r="C66" s="2">
        <v>-10098</v>
      </c>
      <c r="D66" s="2">
        <v>0</v>
      </c>
      <c r="E66" s="2">
        <v>0</v>
      </c>
      <c r="F66" s="2">
        <v>0</v>
      </c>
      <c r="G66" s="2">
        <v>0</v>
      </c>
      <c r="H66" s="2">
        <v>0</v>
      </c>
      <c r="I66" s="2">
        <v>0</v>
      </c>
      <c r="J66" s="2">
        <v>0</v>
      </c>
      <c r="K66" s="2">
        <v>0</v>
      </c>
      <c r="L66" s="2">
        <v>0</v>
      </c>
      <c r="M66" s="2">
        <v>0</v>
      </c>
      <c r="N66" s="2">
        <v>0</v>
      </c>
      <c r="O66" s="2">
        <v>0</v>
      </c>
      <c r="P66" s="2">
        <v>-10098</v>
      </c>
      <c r="Q66" s="2">
        <v>-777</v>
      </c>
      <c r="S66" s="15">
        <v>3</v>
      </c>
      <c r="T66" s="15" t="s">
        <v>128</v>
      </c>
      <c r="U66" s="15"/>
      <c r="V66" s="16"/>
      <c r="W66" s="16"/>
      <c r="X66" s="16"/>
      <c r="Y66" s="16">
        <f>Q66</f>
        <v>-777</v>
      </c>
      <c r="Z66" s="16"/>
      <c r="AA66" s="16"/>
      <c r="AB66" s="3">
        <f t="shared" si="6"/>
        <v>0</v>
      </c>
      <c r="AC66" s="15"/>
      <c r="AD66" s="16"/>
      <c r="AE66" s="16"/>
      <c r="AF66" s="16"/>
      <c r="AG66" s="16">
        <f>O66</f>
        <v>0</v>
      </c>
      <c r="AH66" s="16"/>
      <c r="AI66" s="16"/>
      <c r="AJ66" s="15">
        <f t="shared" si="7"/>
        <v>0</v>
      </c>
    </row>
    <row r="67" spans="1:36" ht="12.75" customHeight="1" x14ac:dyDescent="0.2">
      <c r="A67" s="13" t="s">
        <v>137</v>
      </c>
      <c r="B67" s="13" t="s">
        <v>138</v>
      </c>
      <c r="C67" s="2">
        <v>1018701</v>
      </c>
      <c r="D67" s="2">
        <v>0</v>
      </c>
      <c r="E67" s="2">
        <v>0</v>
      </c>
      <c r="F67" s="2">
        <v>0</v>
      </c>
      <c r="G67" s="2">
        <v>0</v>
      </c>
      <c r="H67" s="2">
        <v>0</v>
      </c>
      <c r="I67" s="2">
        <v>0</v>
      </c>
      <c r="J67" s="2">
        <v>0</v>
      </c>
      <c r="K67" s="2">
        <v>0</v>
      </c>
      <c r="L67" s="2">
        <v>0</v>
      </c>
      <c r="M67" s="2">
        <v>0</v>
      </c>
      <c r="N67" s="2">
        <v>0</v>
      </c>
      <c r="O67" s="2">
        <v>0</v>
      </c>
      <c r="P67" s="2">
        <v>1018701</v>
      </c>
      <c r="Q67" s="2">
        <v>78362</v>
      </c>
      <c r="S67" s="15">
        <v>3</v>
      </c>
      <c r="T67" s="15" t="s">
        <v>21</v>
      </c>
      <c r="U67" s="15"/>
      <c r="V67" s="16"/>
      <c r="W67" s="16"/>
      <c r="X67" s="16">
        <f>+Q67</f>
        <v>78362</v>
      </c>
      <c r="Y67" s="16"/>
      <c r="Z67" s="16"/>
      <c r="AA67" s="16"/>
      <c r="AB67" s="3">
        <f t="shared" si="6"/>
        <v>0</v>
      </c>
      <c r="AC67" s="15"/>
      <c r="AD67" s="16"/>
      <c r="AE67" s="16"/>
      <c r="AF67" s="16">
        <f>+O67</f>
        <v>0</v>
      </c>
      <c r="AG67" s="16"/>
      <c r="AH67" s="16"/>
      <c r="AI67" s="16"/>
      <c r="AJ67" s="15">
        <f t="shared" si="7"/>
        <v>0</v>
      </c>
    </row>
    <row r="68" spans="1:36" ht="12.75" customHeight="1" x14ac:dyDescent="0.2">
      <c r="C68" s="27" t="s">
        <v>122</v>
      </c>
      <c r="D68" s="27" t="s">
        <v>122</v>
      </c>
      <c r="E68" s="27" t="s">
        <v>122</v>
      </c>
      <c r="F68" s="27" t="s">
        <v>122</v>
      </c>
      <c r="G68" s="27" t="s">
        <v>122</v>
      </c>
      <c r="H68" s="27" t="s">
        <v>122</v>
      </c>
      <c r="I68" s="27" t="s">
        <v>122</v>
      </c>
      <c r="J68" s="27" t="s">
        <v>122</v>
      </c>
      <c r="K68" s="27" t="s">
        <v>122</v>
      </c>
      <c r="L68" s="27" t="s">
        <v>122</v>
      </c>
      <c r="M68" s="27" t="s">
        <v>122</v>
      </c>
      <c r="N68" s="27" t="s">
        <v>122</v>
      </c>
      <c r="O68" s="27" t="s">
        <v>122</v>
      </c>
      <c r="P68" s="27" t="s">
        <v>122</v>
      </c>
      <c r="Q68" s="27" t="s">
        <v>122</v>
      </c>
      <c r="S68" s="15"/>
      <c r="T68" s="15"/>
      <c r="U68" s="15"/>
      <c r="V68" s="16"/>
      <c r="W68" s="16"/>
      <c r="X68" s="16"/>
      <c r="Y68" s="16"/>
      <c r="Z68" s="16"/>
      <c r="AA68" s="16"/>
      <c r="AC68" s="15"/>
      <c r="AD68" s="16"/>
      <c r="AE68" s="16"/>
      <c r="AF68" s="16"/>
      <c r="AG68" s="16"/>
      <c r="AH68" s="16"/>
      <c r="AI68" s="16"/>
      <c r="AJ68" s="15"/>
    </row>
    <row r="69" spans="1:36" ht="12.75" customHeight="1" x14ac:dyDescent="0.2">
      <c r="A69" s="22" t="s">
        <v>139</v>
      </c>
      <c r="B69" s="23"/>
      <c r="C69" s="24">
        <v>4085760</v>
      </c>
      <c r="D69" s="24">
        <v>4142320</v>
      </c>
      <c r="E69" s="24">
        <v>4578492</v>
      </c>
      <c r="F69" s="24">
        <v>6645906</v>
      </c>
      <c r="G69" s="24">
        <v>7434693</v>
      </c>
      <c r="H69" s="24">
        <v>7537545</v>
      </c>
      <c r="I69" s="24">
        <v>6714628</v>
      </c>
      <c r="J69" s="24">
        <v>7418469</v>
      </c>
      <c r="K69" s="24">
        <v>5152394</v>
      </c>
      <c r="L69" s="24">
        <v>6047364</v>
      </c>
      <c r="M69" s="24">
        <v>7634050</v>
      </c>
      <c r="N69" s="24">
        <v>8769746</v>
      </c>
      <c r="O69" s="24">
        <v>3841311</v>
      </c>
      <c r="P69" s="24">
        <v>80002679</v>
      </c>
      <c r="Q69" s="24">
        <v>6154052</v>
      </c>
      <c r="S69" s="15"/>
      <c r="T69" s="15"/>
      <c r="U69" s="15"/>
      <c r="V69" s="16"/>
      <c r="W69" s="16"/>
      <c r="X69" s="16"/>
      <c r="Y69" s="16"/>
      <c r="Z69" s="16"/>
      <c r="AA69" s="16"/>
      <c r="AC69" s="15"/>
      <c r="AD69" s="16"/>
      <c r="AE69" s="16"/>
      <c r="AF69" s="16"/>
      <c r="AG69" s="16"/>
      <c r="AH69" s="16"/>
      <c r="AI69" s="16"/>
      <c r="AJ69" s="15"/>
    </row>
    <row r="70" spans="1:36" ht="12.75" customHeight="1" x14ac:dyDescent="0.2">
      <c r="C70" s="2"/>
      <c r="D70" s="2"/>
      <c r="E70" s="2"/>
      <c r="F70" s="2"/>
      <c r="G70" s="2"/>
      <c r="H70" s="2"/>
      <c r="I70" s="2"/>
      <c r="J70" s="2"/>
      <c r="K70" s="2"/>
      <c r="L70" s="2"/>
      <c r="M70" s="2"/>
      <c r="N70" s="2"/>
      <c r="O70" s="2"/>
      <c r="S70" s="15"/>
      <c r="T70" s="15"/>
      <c r="U70" s="15"/>
      <c r="V70" s="16"/>
      <c r="W70" s="16"/>
      <c r="X70" s="16"/>
      <c r="Y70" s="16"/>
      <c r="Z70" s="16"/>
      <c r="AA70" s="16"/>
      <c r="AC70" s="15"/>
      <c r="AD70" s="16"/>
      <c r="AE70" s="16"/>
      <c r="AF70" s="16"/>
      <c r="AG70" s="16"/>
      <c r="AH70" s="16"/>
      <c r="AI70" s="16"/>
      <c r="AJ70" s="15">
        <f t="shared" si="2"/>
        <v>0</v>
      </c>
    </row>
    <row r="71" spans="1:36" ht="12.75" customHeight="1" x14ac:dyDescent="0.2">
      <c r="A71" s="22" t="s">
        <v>140</v>
      </c>
      <c r="B71" s="23"/>
      <c r="C71" s="24"/>
      <c r="D71" s="24"/>
      <c r="E71" s="24"/>
      <c r="F71" s="24"/>
      <c r="G71" s="24"/>
      <c r="H71" s="24"/>
      <c r="I71" s="24"/>
      <c r="J71" s="24"/>
      <c r="K71" s="24"/>
      <c r="L71" s="24"/>
      <c r="M71" s="24"/>
      <c r="N71" s="24"/>
      <c r="O71" s="24"/>
      <c r="P71" s="24"/>
      <c r="Q71" s="24"/>
      <c r="S71" s="15"/>
      <c r="T71" s="15"/>
      <c r="U71" s="15"/>
      <c r="V71" s="16"/>
      <c r="W71" s="16"/>
      <c r="X71" s="16"/>
      <c r="Y71" s="16"/>
      <c r="Z71" s="16"/>
      <c r="AA71" s="16"/>
      <c r="AC71" s="15"/>
      <c r="AD71" s="16"/>
      <c r="AE71" s="16"/>
      <c r="AF71" s="16"/>
      <c r="AG71" s="16"/>
      <c r="AH71" s="16"/>
      <c r="AI71" s="16"/>
      <c r="AJ71" s="15">
        <f t="shared" si="2"/>
        <v>0</v>
      </c>
    </row>
    <row r="72" spans="1:36" ht="12.75" customHeight="1" x14ac:dyDescent="0.2">
      <c r="A72" s="13" t="s">
        <v>141</v>
      </c>
      <c r="B72" s="13" t="s">
        <v>142</v>
      </c>
      <c r="C72" s="2">
        <v>-1138550</v>
      </c>
      <c r="D72" s="2">
        <v>-1772843</v>
      </c>
      <c r="E72" s="2">
        <v>-2399012</v>
      </c>
      <c r="F72" s="2">
        <v>-3020825</v>
      </c>
      <c r="G72" s="2">
        <v>-80075243</v>
      </c>
      <c r="H72" s="2">
        <v>-80749256</v>
      </c>
      <c r="I72" s="2">
        <v>-81322944</v>
      </c>
      <c r="J72" s="2">
        <v>-82006809</v>
      </c>
      <c r="K72" s="2">
        <v>-82688258</v>
      </c>
      <c r="L72" s="2">
        <v>-83108627</v>
      </c>
      <c r="M72" s="2">
        <v>-83730005</v>
      </c>
      <c r="N72" s="2">
        <v>-84419151</v>
      </c>
      <c r="O72" s="2">
        <v>-84230588</v>
      </c>
      <c r="P72" s="2">
        <v>-750662110</v>
      </c>
      <c r="Q72" s="2">
        <v>-57743239</v>
      </c>
      <c r="S72" s="15">
        <v>7</v>
      </c>
      <c r="T72" s="15" t="s">
        <v>143</v>
      </c>
      <c r="U72" s="15"/>
      <c r="V72" s="16"/>
      <c r="W72" s="16">
        <f>+Q72</f>
        <v>-57743239</v>
      </c>
      <c r="X72" s="16"/>
      <c r="Y72" s="16"/>
      <c r="Z72" s="16"/>
      <c r="AA72" s="16"/>
      <c r="AB72" s="3">
        <f t="shared" ref="AB72" si="8">Q72-V72-W72-X72-Y72-Z72-AA72</f>
        <v>0</v>
      </c>
      <c r="AC72" s="15"/>
      <c r="AD72" s="16"/>
      <c r="AE72" s="16">
        <f>+O72</f>
        <v>-84230588</v>
      </c>
      <c r="AF72" s="16"/>
      <c r="AG72" s="16"/>
      <c r="AH72" s="16"/>
      <c r="AI72" s="16"/>
      <c r="AJ72" s="15">
        <f t="shared" si="2"/>
        <v>0</v>
      </c>
    </row>
    <row r="73" spans="1:36" ht="12.75" customHeight="1" x14ac:dyDescent="0.2">
      <c r="A73" s="13" t="s">
        <v>46</v>
      </c>
      <c r="B73" s="13" t="s">
        <v>144</v>
      </c>
      <c r="C73" s="2">
        <v>-127642</v>
      </c>
      <c r="D73" s="2">
        <v>-127642</v>
      </c>
      <c r="E73" s="2">
        <v>-127642</v>
      </c>
      <c r="F73" s="2">
        <v>-127642</v>
      </c>
      <c r="G73" s="2">
        <v>0</v>
      </c>
      <c r="H73" s="2">
        <v>0</v>
      </c>
      <c r="I73" s="2">
        <v>0</v>
      </c>
      <c r="J73" s="2">
        <v>0</v>
      </c>
      <c r="K73" s="2">
        <v>0</v>
      </c>
      <c r="L73" s="2">
        <v>0</v>
      </c>
      <c r="M73" s="2">
        <v>0</v>
      </c>
      <c r="N73" s="2">
        <v>0</v>
      </c>
      <c r="O73" s="2">
        <v>0</v>
      </c>
      <c r="P73" s="2">
        <v>-510567</v>
      </c>
      <c r="Q73" s="2">
        <v>-39274</v>
      </c>
      <c r="S73" s="15">
        <v>8</v>
      </c>
      <c r="T73" s="15" t="s">
        <v>143</v>
      </c>
      <c r="U73" s="15"/>
      <c r="V73" s="16"/>
      <c r="W73" s="16">
        <f>+Q73</f>
        <v>-39274</v>
      </c>
      <c r="X73" s="16"/>
      <c r="Y73" s="16"/>
      <c r="Z73" s="16"/>
      <c r="AA73" s="16"/>
      <c r="AB73" s="3">
        <f t="shared" si="6"/>
        <v>0</v>
      </c>
      <c r="AC73" s="15"/>
      <c r="AD73" s="16"/>
      <c r="AE73" s="16">
        <f>+O73</f>
        <v>0</v>
      </c>
      <c r="AF73" s="16"/>
      <c r="AG73" s="16"/>
      <c r="AH73" s="16"/>
      <c r="AI73" s="16"/>
      <c r="AJ73" s="15">
        <f t="shared" si="2"/>
        <v>0</v>
      </c>
    </row>
    <row r="74" spans="1:36" ht="12.75" customHeight="1" x14ac:dyDescent="0.2">
      <c r="A74" s="13" t="s">
        <v>50</v>
      </c>
      <c r="B74" s="13" t="s">
        <v>145</v>
      </c>
      <c r="C74" s="2">
        <v>-8800</v>
      </c>
      <c r="D74" s="2">
        <v>-8800</v>
      </c>
      <c r="E74" s="2">
        <v>-8800</v>
      </c>
      <c r="F74" s="2">
        <v>-8800</v>
      </c>
      <c r="G74" s="2">
        <v>0</v>
      </c>
      <c r="H74" s="2">
        <v>0</v>
      </c>
      <c r="I74" s="2">
        <v>0</v>
      </c>
      <c r="J74" s="2">
        <v>0</v>
      </c>
      <c r="K74" s="2">
        <v>0</v>
      </c>
      <c r="L74" s="2">
        <v>0</v>
      </c>
      <c r="M74" s="2">
        <v>0</v>
      </c>
      <c r="N74" s="2">
        <v>0</v>
      </c>
      <c r="O74" s="2">
        <v>0</v>
      </c>
      <c r="P74" s="2">
        <v>-35201</v>
      </c>
      <c r="Q74" s="2">
        <v>-2708</v>
      </c>
      <c r="S74" s="15">
        <v>8</v>
      </c>
      <c r="T74" s="15" t="s">
        <v>143</v>
      </c>
      <c r="U74" s="15"/>
      <c r="V74" s="16"/>
      <c r="W74" s="16">
        <f t="shared" ref="W74:W107" si="9">+Q74</f>
        <v>-2708</v>
      </c>
      <c r="X74" s="16"/>
      <c r="Y74" s="16"/>
      <c r="Z74" s="16"/>
      <c r="AA74" s="16"/>
      <c r="AB74" s="3">
        <f t="shared" si="6"/>
        <v>0</v>
      </c>
      <c r="AC74" s="15"/>
      <c r="AD74" s="16"/>
      <c r="AE74" s="16">
        <f t="shared" ref="AE74:AE107" si="10">+O74</f>
        <v>0</v>
      </c>
      <c r="AF74" s="16"/>
      <c r="AG74" s="16"/>
      <c r="AH74" s="16"/>
      <c r="AI74" s="16"/>
      <c r="AJ74" s="15">
        <f t="shared" si="2"/>
        <v>0</v>
      </c>
    </row>
    <row r="75" spans="1:36" ht="12.75" customHeight="1" x14ac:dyDescent="0.2">
      <c r="A75" s="13" t="s">
        <v>52</v>
      </c>
      <c r="B75" s="13" t="s">
        <v>146</v>
      </c>
      <c r="C75" s="2">
        <v>-486824</v>
      </c>
      <c r="D75" s="2">
        <v>-486824</v>
      </c>
      <c r="E75" s="2">
        <v>-486824</v>
      </c>
      <c r="F75" s="2">
        <v>-486824</v>
      </c>
      <c r="G75" s="2">
        <v>0</v>
      </c>
      <c r="H75" s="2">
        <v>0</v>
      </c>
      <c r="I75" s="2">
        <v>0</v>
      </c>
      <c r="J75" s="2">
        <v>0</v>
      </c>
      <c r="K75" s="2">
        <v>0</v>
      </c>
      <c r="L75" s="2">
        <v>0</v>
      </c>
      <c r="M75" s="2">
        <v>0</v>
      </c>
      <c r="N75" s="2">
        <v>0</v>
      </c>
      <c r="O75" s="2">
        <v>0</v>
      </c>
      <c r="P75" s="2">
        <v>-1947297</v>
      </c>
      <c r="Q75" s="2">
        <v>-149792</v>
      </c>
      <c r="S75" s="15">
        <v>8</v>
      </c>
      <c r="T75" s="15" t="s">
        <v>143</v>
      </c>
      <c r="U75" s="15"/>
      <c r="V75" s="16"/>
      <c r="W75" s="16">
        <f t="shared" si="9"/>
        <v>-149792</v>
      </c>
      <c r="X75" s="16"/>
      <c r="Y75" s="16"/>
      <c r="Z75" s="16"/>
      <c r="AA75" s="16"/>
      <c r="AB75" s="3">
        <f t="shared" si="6"/>
        <v>0</v>
      </c>
      <c r="AC75" s="15"/>
      <c r="AD75" s="16"/>
      <c r="AE75" s="16">
        <f t="shared" si="10"/>
        <v>0</v>
      </c>
      <c r="AF75" s="16"/>
      <c r="AG75" s="16"/>
      <c r="AH75" s="16"/>
      <c r="AI75" s="16"/>
      <c r="AJ75" s="15">
        <f t="shared" si="2"/>
        <v>0</v>
      </c>
    </row>
    <row r="76" spans="1:36" ht="12.75" customHeight="1" x14ac:dyDescent="0.2">
      <c r="A76" s="13" t="s">
        <v>54</v>
      </c>
      <c r="B76" s="13" t="s">
        <v>147</v>
      </c>
      <c r="C76" s="2">
        <v>-15619719</v>
      </c>
      <c r="D76" s="2">
        <v>-15619719</v>
      </c>
      <c r="E76" s="2">
        <v>-15619719</v>
      </c>
      <c r="F76" s="2">
        <v>-15619719</v>
      </c>
      <c r="G76" s="2">
        <v>0</v>
      </c>
      <c r="H76" s="2">
        <v>0</v>
      </c>
      <c r="I76" s="2">
        <v>0</v>
      </c>
      <c r="J76" s="2">
        <v>0</v>
      </c>
      <c r="K76" s="2">
        <v>0</v>
      </c>
      <c r="L76" s="2">
        <v>0</v>
      </c>
      <c r="M76" s="2">
        <v>0</v>
      </c>
      <c r="N76" s="2">
        <v>0</v>
      </c>
      <c r="O76" s="2">
        <v>0</v>
      </c>
      <c r="P76" s="2">
        <v>-62478877</v>
      </c>
      <c r="Q76" s="2">
        <v>-4806067</v>
      </c>
      <c r="S76" s="15">
        <v>8</v>
      </c>
      <c r="T76" s="15" t="s">
        <v>143</v>
      </c>
      <c r="U76" s="15"/>
      <c r="V76" s="16"/>
      <c r="W76" s="16">
        <f t="shared" si="9"/>
        <v>-4806067</v>
      </c>
      <c r="X76" s="16"/>
      <c r="Y76" s="16"/>
      <c r="Z76" s="16"/>
      <c r="AA76" s="16"/>
      <c r="AB76" s="3">
        <f t="shared" si="6"/>
        <v>0</v>
      </c>
      <c r="AC76" s="15"/>
      <c r="AD76" s="16"/>
      <c r="AE76" s="16">
        <f t="shared" si="10"/>
        <v>0</v>
      </c>
      <c r="AF76" s="16"/>
      <c r="AG76" s="16"/>
      <c r="AH76" s="16"/>
      <c r="AI76" s="16"/>
      <c r="AJ76" s="15">
        <f t="shared" si="2"/>
        <v>0</v>
      </c>
    </row>
    <row r="77" spans="1:36" ht="12.75" customHeight="1" x14ac:dyDescent="0.2">
      <c r="A77" s="13" t="s">
        <v>56</v>
      </c>
      <c r="B77" s="13" t="s">
        <v>148</v>
      </c>
      <c r="C77" s="2">
        <v>-19737839</v>
      </c>
      <c r="D77" s="2">
        <v>-19737839</v>
      </c>
      <c r="E77" s="2">
        <v>-19737839</v>
      </c>
      <c r="F77" s="2">
        <v>-19737839</v>
      </c>
      <c r="G77" s="2">
        <v>0</v>
      </c>
      <c r="H77" s="2">
        <v>0</v>
      </c>
      <c r="I77" s="2">
        <v>0</v>
      </c>
      <c r="J77" s="2">
        <v>0</v>
      </c>
      <c r="K77" s="2">
        <v>0</v>
      </c>
      <c r="L77" s="2">
        <v>0</v>
      </c>
      <c r="M77" s="2">
        <v>0</v>
      </c>
      <c r="N77" s="2">
        <v>0</v>
      </c>
      <c r="O77" s="2">
        <v>0</v>
      </c>
      <c r="P77" s="2">
        <v>-78951354</v>
      </c>
      <c r="Q77" s="2">
        <v>-6073181</v>
      </c>
      <c r="S77" s="15">
        <v>8</v>
      </c>
      <c r="T77" s="15" t="s">
        <v>143</v>
      </c>
      <c r="U77" s="15"/>
      <c r="V77" s="16"/>
      <c r="W77" s="16">
        <f t="shared" si="9"/>
        <v>-6073181</v>
      </c>
      <c r="X77" s="16"/>
      <c r="Y77" s="16"/>
      <c r="Z77" s="16"/>
      <c r="AA77" s="16"/>
      <c r="AB77" s="3">
        <f t="shared" si="6"/>
        <v>0</v>
      </c>
      <c r="AC77" s="15"/>
      <c r="AD77" s="16"/>
      <c r="AE77" s="16">
        <f t="shared" si="10"/>
        <v>0</v>
      </c>
      <c r="AF77" s="16"/>
      <c r="AG77" s="16"/>
      <c r="AH77" s="16"/>
      <c r="AI77" s="16"/>
      <c r="AJ77" s="15">
        <f t="shared" si="2"/>
        <v>0</v>
      </c>
    </row>
    <row r="78" spans="1:36" ht="12.75" customHeight="1" x14ac:dyDescent="0.2">
      <c r="A78" s="13" t="s">
        <v>58</v>
      </c>
      <c r="B78" s="13" t="s">
        <v>149</v>
      </c>
      <c r="C78" s="2">
        <v>-7410912</v>
      </c>
      <c r="D78" s="2">
        <v>-7410912</v>
      </c>
      <c r="E78" s="2">
        <v>-7410912</v>
      </c>
      <c r="F78" s="2">
        <v>-7410912</v>
      </c>
      <c r="G78" s="2">
        <v>0</v>
      </c>
      <c r="H78" s="2">
        <v>0</v>
      </c>
      <c r="I78" s="2">
        <v>0</v>
      </c>
      <c r="J78" s="2">
        <v>0</v>
      </c>
      <c r="K78" s="2">
        <v>0</v>
      </c>
      <c r="L78" s="2">
        <v>0</v>
      </c>
      <c r="M78" s="2">
        <v>0</v>
      </c>
      <c r="N78" s="2">
        <v>0</v>
      </c>
      <c r="O78" s="2">
        <v>0</v>
      </c>
      <c r="P78" s="2">
        <v>-29643647</v>
      </c>
      <c r="Q78" s="2">
        <v>-2280281</v>
      </c>
      <c r="S78" s="15">
        <v>8</v>
      </c>
      <c r="T78" s="15" t="s">
        <v>143</v>
      </c>
      <c r="U78" s="15"/>
      <c r="V78" s="16"/>
      <c r="W78" s="16">
        <f t="shared" si="9"/>
        <v>-2280281</v>
      </c>
      <c r="X78" s="16"/>
      <c r="Y78" s="16"/>
      <c r="Z78" s="16"/>
      <c r="AA78" s="16"/>
      <c r="AB78" s="3">
        <f t="shared" si="6"/>
        <v>0</v>
      </c>
      <c r="AC78" s="15"/>
      <c r="AD78" s="16"/>
      <c r="AE78" s="16">
        <f t="shared" si="10"/>
        <v>0</v>
      </c>
      <c r="AF78" s="16"/>
      <c r="AG78" s="16"/>
      <c r="AH78" s="16"/>
      <c r="AI78" s="16"/>
      <c r="AJ78" s="15">
        <f t="shared" si="2"/>
        <v>0</v>
      </c>
    </row>
    <row r="79" spans="1:36" ht="12.75" customHeight="1" x14ac:dyDescent="0.2">
      <c r="A79" s="13" t="s">
        <v>60</v>
      </c>
      <c r="B79" s="13" t="s">
        <v>150</v>
      </c>
      <c r="C79" s="2">
        <v>-342080</v>
      </c>
      <c r="D79" s="2">
        <v>-342080</v>
      </c>
      <c r="E79" s="2">
        <v>-342080</v>
      </c>
      <c r="F79" s="2">
        <v>-342080</v>
      </c>
      <c r="G79" s="2">
        <v>0</v>
      </c>
      <c r="H79" s="2">
        <v>0</v>
      </c>
      <c r="I79" s="2">
        <v>0</v>
      </c>
      <c r="J79" s="2">
        <v>0</v>
      </c>
      <c r="K79" s="2">
        <v>0</v>
      </c>
      <c r="L79" s="2">
        <v>0</v>
      </c>
      <c r="M79" s="2">
        <v>0</v>
      </c>
      <c r="N79" s="2">
        <v>0</v>
      </c>
      <c r="O79" s="2">
        <v>0</v>
      </c>
      <c r="P79" s="2">
        <v>-1368319</v>
      </c>
      <c r="Q79" s="2">
        <v>-105255</v>
      </c>
      <c r="S79" s="15">
        <v>8</v>
      </c>
      <c r="T79" s="15" t="s">
        <v>143</v>
      </c>
      <c r="U79" s="15"/>
      <c r="V79" s="16"/>
      <c r="W79" s="16">
        <f t="shared" si="9"/>
        <v>-105255</v>
      </c>
      <c r="X79" s="16"/>
      <c r="Y79" s="16"/>
      <c r="Z79" s="16"/>
      <c r="AA79" s="16"/>
      <c r="AB79" s="3">
        <f t="shared" si="6"/>
        <v>0</v>
      </c>
      <c r="AC79" s="15"/>
      <c r="AD79" s="16"/>
      <c r="AE79" s="16">
        <f t="shared" si="10"/>
        <v>0</v>
      </c>
      <c r="AF79" s="16"/>
      <c r="AG79" s="16"/>
      <c r="AH79" s="16"/>
      <c r="AI79" s="16"/>
      <c r="AJ79" s="15">
        <f t="shared" si="2"/>
        <v>0</v>
      </c>
    </row>
    <row r="80" spans="1:36" ht="12.75" customHeight="1" x14ac:dyDescent="0.2">
      <c r="A80" s="13" t="s">
        <v>62</v>
      </c>
      <c r="B80" s="13" t="s">
        <v>151</v>
      </c>
      <c r="C80" s="2">
        <v>-2094303</v>
      </c>
      <c r="D80" s="2">
        <v>-2094303</v>
      </c>
      <c r="E80" s="2">
        <v>-2094303</v>
      </c>
      <c r="F80" s="2">
        <v>-2094303</v>
      </c>
      <c r="G80" s="2">
        <v>0</v>
      </c>
      <c r="H80" s="2">
        <v>0</v>
      </c>
      <c r="I80" s="2">
        <v>0</v>
      </c>
      <c r="J80" s="2">
        <v>0</v>
      </c>
      <c r="K80" s="2">
        <v>0</v>
      </c>
      <c r="L80" s="2">
        <v>0</v>
      </c>
      <c r="M80" s="2">
        <v>0</v>
      </c>
      <c r="N80" s="2">
        <v>0</v>
      </c>
      <c r="O80" s="2">
        <v>0</v>
      </c>
      <c r="P80" s="2">
        <v>-8377213</v>
      </c>
      <c r="Q80" s="2">
        <v>-644401</v>
      </c>
      <c r="S80" s="15">
        <v>8</v>
      </c>
      <c r="T80" s="15" t="s">
        <v>143</v>
      </c>
      <c r="U80" s="15"/>
      <c r="V80" s="16"/>
      <c r="W80" s="16">
        <f t="shared" si="9"/>
        <v>-644401</v>
      </c>
      <c r="X80" s="16"/>
      <c r="Y80" s="16"/>
      <c r="Z80" s="16"/>
      <c r="AA80" s="16"/>
      <c r="AB80" s="3">
        <f t="shared" si="6"/>
        <v>0</v>
      </c>
      <c r="AC80" s="15"/>
      <c r="AD80" s="16"/>
      <c r="AE80" s="16">
        <f t="shared" si="10"/>
        <v>0</v>
      </c>
      <c r="AF80" s="16"/>
      <c r="AG80" s="16"/>
      <c r="AH80" s="16"/>
      <c r="AI80" s="16"/>
      <c r="AJ80" s="15">
        <f t="shared" si="2"/>
        <v>0</v>
      </c>
    </row>
    <row r="81" spans="1:36" ht="12.75" customHeight="1" x14ac:dyDescent="0.2">
      <c r="A81" s="13" t="s">
        <v>64</v>
      </c>
      <c r="B81" s="13" t="s">
        <v>152</v>
      </c>
      <c r="C81" s="2">
        <v>-10826799</v>
      </c>
      <c r="D81" s="2">
        <v>-10826799</v>
      </c>
      <c r="E81" s="2">
        <v>-10826799</v>
      </c>
      <c r="F81" s="2">
        <v>-10826799</v>
      </c>
      <c r="G81" s="2">
        <v>0</v>
      </c>
      <c r="H81" s="2">
        <v>0</v>
      </c>
      <c r="I81" s="2">
        <v>0</v>
      </c>
      <c r="J81" s="2">
        <v>0</v>
      </c>
      <c r="K81" s="2">
        <v>0</v>
      </c>
      <c r="L81" s="2">
        <v>0</v>
      </c>
      <c r="M81" s="2">
        <v>0</v>
      </c>
      <c r="N81" s="2">
        <v>0</v>
      </c>
      <c r="O81" s="2">
        <v>0</v>
      </c>
      <c r="P81" s="2">
        <v>-43307197</v>
      </c>
      <c r="Q81" s="2">
        <v>-3331323</v>
      </c>
      <c r="S81" s="15">
        <v>8</v>
      </c>
      <c r="T81" s="15" t="s">
        <v>143</v>
      </c>
      <c r="U81" s="15"/>
      <c r="V81" s="16"/>
      <c r="W81" s="16">
        <f t="shared" si="9"/>
        <v>-3331323</v>
      </c>
      <c r="X81" s="16"/>
      <c r="Y81" s="16"/>
      <c r="Z81" s="16"/>
      <c r="AA81" s="16"/>
      <c r="AB81" s="3">
        <f t="shared" si="6"/>
        <v>0</v>
      </c>
      <c r="AC81" s="15"/>
      <c r="AD81" s="16"/>
      <c r="AE81" s="16">
        <f t="shared" si="10"/>
        <v>0</v>
      </c>
      <c r="AF81" s="16"/>
      <c r="AG81" s="16"/>
      <c r="AH81" s="16"/>
      <c r="AI81" s="16"/>
      <c r="AJ81" s="15">
        <f t="shared" si="2"/>
        <v>0</v>
      </c>
    </row>
    <row r="82" spans="1:36" ht="12.75" customHeight="1" x14ac:dyDescent="0.2">
      <c r="A82" s="13" t="s">
        <v>66</v>
      </c>
      <c r="B82" s="13" t="s">
        <v>153</v>
      </c>
      <c r="C82" s="2">
        <v>-1187519</v>
      </c>
      <c r="D82" s="2">
        <v>-1187519</v>
      </c>
      <c r="E82" s="2">
        <v>-1187519</v>
      </c>
      <c r="F82" s="2">
        <v>-1187519</v>
      </c>
      <c r="G82" s="2">
        <v>0</v>
      </c>
      <c r="H82" s="2">
        <v>0</v>
      </c>
      <c r="I82" s="2">
        <v>0</v>
      </c>
      <c r="J82" s="2">
        <v>0</v>
      </c>
      <c r="K82" s="2">
        <v>0</v>
      </c>
      <c r="L82" s="2">
        <v>0</v>
      </c>
      <c r="M82" s="2">
        <v>0</v>
      </c>
      <c r="N82" s="2">
        <v>0</v>
      </c>
      <c r="O82" s="2">
        <v>0</v>
      </c>
      <c r="P82" s="2">
        <v>-4750077</v>
      </c>
      <c r="Q82" s="2">
        <v>-365391</v>
      </c>
      <c r="S82" s="15">
        <v>8</v>
      </c>
      <c r="T82" s="15" t="s">
        <v>143</v>
      </c>
      <c r="U82" s="15"/>
      <c r="V82" s="16"/>
      <c r="W82" s="16">
        <f t="shared" si="9"/>
        <v>-365391</v>
      </c>
      <c r="X82" s="16"/>
      <c r="Y82" s="16"/>
      <c r="Z82" s="16"/>
      <c r="AA82" s="16"/>
      <c r="AB82" s="3">
        <f t="shared" si="6"/>
        <v>0</v>
      </c>
      <c r="AC82" s="15"/>
      <c r="AD82" s="16"/>
      <c r="AE82" s="16">
        <f t="shared" si="10"/>
        <v>0</v>
      </c>
      <c r="AF82" s="16"/>
      <c r="AG82" s="16"/>
      <c r="AH82" s="16"/>
      <c r="AI82" s="16"/>
      <c r="AJ82" s="15">
        <f t="shared" si="2"/>
        <v>0</v>
      </c>
    </row>
    <row r="83" spans="1:36" ht="12.75" customHeight="1" x14ac:dyDescent="0.2">
      <c r="A83" s="13" t="s">
        <v>68</v>
      </c>
      <c r="B83" s="13" t="s">
        <v>154</v>
      </c>
      <c r="C83" s="2">
        <v>-2444452</v>
      </c>
      <c r="D83" s="2">
        <v>-2444452</v>
      </c>
      <c r="E83" s="2">
        <v>-2444452</v>
      </c>
      <c r="F83" s="2">
        <v>-2444452</v>
      </c>
      <c r="G83" s="2">
        <v>0</v>
      </c>
      <c r="H83" s="2">
        <v>0</v>
      </c>
      <c r="I83" s="2">
        <v>0</v>
      </c>
      <c r="J83" s="2">
        <v>0</v>
      </c>
      <c r="K83" s="2">
        <v>0</v>
      </c>
      <c r="L83" s="2">
        <v>0</v>
      </c>
      <c r="M83" s="2">
        <v>0</v>
      </c>
      <c r="N83" s="2">
        <v>0</v>
      </c>
      <c r="O83" s="2">
        <v>0</v>
      </c>
      <c r="P83" s="2">
        <v>-9777808</v>
      </c>
      <c r="Q83" s="2">
        <v>-752139</v>
      </c>
      <c r="S83" s="15">
        <v>8</v>
      </c>
      <c r="T83" s="15" t="s">
        <v>143</v>
      </c>
      <c r="U83" s="15"/>
      <c r="V83" s="16"/>
      <c r="W83" s="16">
        <f t="shared" si="9"/>
        <v>-752139</v>
      </c>
      <c r="X83" s="16"/>
      <c r="Y83" s="16"/>
      <c r="Z83" s="16"/>
      <c r="AA83" s="16"/>
      <c r="AB83" s="3">
        <f t="shared" si="6"/>
        <v>0</v>
      </c>
      <c r="AC83" s="15"/>
      <c r="AD83" s="16"/>
      <c r="AE83" s="16">
        <f t="shared" si="10"/>
        <v>0</v>
      </c>
      <c r="AF83" s="16"/>
      <c r="AG83" s="16"/>
      <c r="AH83" s="16"/>
      <c r="AI83" s="16"/>
      <c r="AJ83" s="15">
        <f t="shared" si="2"/>
        <v>0</v>
      </c>
    </row>
    <row r="84" spans="1:36" ht="12.75" customHeight="1" x14ac:dyDescent="0.2">
      <c r="A84" s="13" t="s">
        <v>70</v>
      </c>
      <c r="B84" s="13" t="s">
        <v>155</v>
      </c>
      <c r="C84" s="2">
        <v>-4548388</v>
      </c>
      <c r="D84" s="2">
        <v>-4548388</v>
      </c>
      <c r="E84" s="2">
        <v>-4548388</v>
      </c>
      <c r="F84" s="2">
        <v>-4548388</v>
      </c>
      <c r="G84" s="2">
        <v>0</v>
      </c>
      <c r="H84" s="2">
        <v>0</v>
      </c>
      <c r="I84" s="2">
        <v>0</v>
      </c>
      <c r="J84" s="2">
        <v>0</v>
      </c>
      <c r="K84" s="2">
        <v>0</v>
      </c>
      <c r="L84" s="2">
        <v>0</v>
      </c>
      <c r="M84" s="2">
        <v>0</v>
      </c>
      <c r="N84" s="2">
        <v>0</v>
      </c>
      <c r="O84" s="2">
        <v>0</v>
      </c>
      <c r="P84" s="2">
        <v>-18193552</v>
      </c>
      <c r="Q84" s="2">
        <v>-1399504</v>
      </c>
      <c r="S84" s="15">
        <v>8</v>
      </c>
      <c r="T84" s="15" t="s">
        <v>143</v>
      </c>
      <c r="U84" s="15"/>
      <c r="V84" s="16"/>
      <c r="W84" s="16">
        <f t="shared" si="9"/>
        <v>-1399504</v>
      </c>
      <c r="X84" s="16"/>
      <c r="Y84" s="16"/>
      <c r="Z84" s="16"/>
      <c r="AA84" s="16"/>
      <c r="AB84" s="3">
        <f t="shared" si="6"/>
        <v>0</v>
      </c>
      <c r="AC84" s="15"/>
      <c r="AD84" s="16"/>
      <c r="AE84" s="16">
        <f t="shared" si="10"/>
        <v>0</v>
      </c>
      <c r="AF84" s="16"/>
      <c r="AG84" s="16"/>
      <c r="AH84" s="16"/>
      <c r="AI84" s="16"/>
      <c r="AJ84" s="15">
        <f t="shared" si="2"/>
        <v>0</v>
      </c>
    </row>
    <row r="85" spans="1:36" ht="12.75" customHeight="1" x14ac:dyDescent="0.2">
      <c r="A85" s="13" t="s">
        <v>72</v>
      </c>
      <c r="B85" s="13" t="s">
        <v>156</v>
      </c>
      <c r="C85" s="2">
        <v>-2639491</v>
      </c>
      <c r="D85" s="2">
        <v>-2639491</v>
      </c>
      <c r="E85" s="2">
        <v>-2639491</v>
      </c>
      <c r="F85" s="2">
        <v>-2639491</v>
      </c>
      <c r="G85" s="2">
        <v>0</v>
      </c>
      <c r="H85" s="2">
        <v>0</v>
      </c>
      <c r="I85" s="2">
        <v>0</v>
      </c>
      <c r="J85" s="2">
        <v>0</v>
      </c>
      <c r="K85" s="2">
        <v>0</v>
      </c>
      <c r="L85" s="2">
        <v>0</v>
      </c>
      <c r="M85" s="2">
        <v>0</v>
      </c>
      <c r="N85" s="2">
        <v>0</v>
      </c>
      <c r="O85" s="2">
        <v>0</v>
      </c>
      <c r="P85" s="2">
        <v>-10557964</v>
      </c>
      <c r="Q85" s="2">
        <v>-812151</v>
      </c>
      <c r="S85" s="15">
        <v>8</v>
      </c>
      <c r="T85" s="15" t="s">
        <v>143</v>
      </c>
      <c r="U85" s="15"/>
      <c r="V85" s="16"/>
      <c r="W85" s="16">
        <f t="shared" si="9"/>
        <v>-812151</v>
      </c>
      <c r="X85" s="16"/>
      <c r="Y85" s="16"/>
      <c r="Z85" s="16"/>
      <c r="AA85" s="16"/>
      <c r="AB85" s="3">
        <f t="shared" si="6"/>
        <v>0</v>
      </c>
      <c r="AC85" s="15"/>
      <c r="AD85" s="16"/>
      <c r="AE85" s="16">
        <f t="shared" si="10"/>
        <v>0</v>
      </c>
      <c r="AF85" s="16"/>
      <c r="AG85" s="16"/>
      <c r="AH85" s="16"/>
      <c r="AI85" s="16"/>
      <c r="AJ85" s="15">
        <f t="shared" si="2"/>
        <v>0</v>
      </c>
    </row>
    <row r="86" spans="1:36" ht="12.75" customHeight="1" x14ac:dyDescent="0.2">
      <c r="A86" s="13" t="s">
        <v>74</v>
      </c>
      <c r="B86" s="13" t="s">
        <v>157</v>
      </c>
      <c r="C86" s="2">
        <v>-1741585</v>
      </c>
      <c r="D86" s="2">
        <v>-1741585</v>
      </c>
      <c r="E86" s="2">
        <v>-1741585</v>
      </c>
      <c r="F86" s="2">
        <v>-1741585</v>
      </c>
      <c r="G86" s="2">
        <v>0</v>
      </c>
      <c r="H86" s="2">
        <v>0</v>
      </c>
      <c r="I86" s="2">
        <v>0</v>
      </c>
      <c r="J86" s="2">
        <v>0</v>
      </c>
      <c r="K86" s="2">
        <v>0</v>
      </c>
      <c r="L86" s="2">
        <v>0</v>
      </c>
      <c r="M86" s="2">
        <v>0</v>
      </c>
      <c r="N86" s="2">
        <v>0</v>
      </c>
      <c r="O86" s="2">
        <v>0</v>
      </c>
      <c r="P86" s="2">
        <v>-6966339</v>
      </c>
      <c r="Q86" s="2">
        <v>-535872</v>
      </c>
      <c r="S86" s="15">
        <v>8</v>
      </c>
      <c r="T86" s="15" t="s">
        <v>143</v>
      </c>
      <c r="U86" s="15"/>
      <c r="V86" s="16"/>
      <c r="W86" s="16">
        <f t="shared" si="9"/>
        <v>-535872</v>
      </c>
      <c r="X86" s="16"/>
      <c r="Y86" s="16"/>
      <c r="Z86" s="16"/>
      <c r="AA86" s="16"/>
      <c r="AB86" s="3">
        <f t="shared" si="6"/>
        <v>0</v>
      </c>
      <c r="AC86" s="15"/>
      <c r="AD86" s="16"/>
      <c r="AE86" s="16">
        <f t="shared" si="10"/>
        <v>0</v>
      </c>
      <c r="AF86" s="16"/>
      <c r="AG86" s="16"/>
      <c r="AH86" s="16"/>
      <c r="AI86" s="16"/>
      <c r="AJ86" s="15">
        <f t="shared" si="2"/>
        <v>0</v>
      </c>
    </row>
    <row r="87" spans="1:36" ht="12.75" customHeight="1" x14ac:dyDescent="0.2">
      <c r="A87" s="13" t="s">
        <v>76</v>
      </c>
      <c r="B87" s="13" t="s">
        <v>158</v>
      </c>
      <c r="C87" s="2">
        <v>-606405</v>
      </c>
      <c r="D87" s="2">
        <v>-606405</v>
      </c>
      <c r="E87" s="2">
        <v>-606405</v>
      </c>
      <c r="F87" s="2">
        <v>-606405</v>
      </c>
      <c r="G87" s="2">
        <v>0</v>
      </c>
      <c r="H87" s="2">
        <v>0</v>
      </c>
      <c r="I87" s="2">
        <v>0</v>
      </c>
      <c r="J87" s="2">
        <v>0</v>
      </c>
      <c r="K87" s="2">
        <v>0</v>
      </c>
      <c r="L87" s="2">
        <v>0</v>
      </c>
      <c r="M87" s="2">
        <v>0</v>
      </c>
      <c r="N87" s="2">
        <v>0</v>
      </c>
      <c r="O87" s="2">
        <v>0</v>
      </c>
      <c r="P87" s="2">
        <v>-2425619</v>
      </c>
      <c r="Q87" s="2">
        <v>-186586</v>
      </c>
      <c r="S87" s="15">
        <v>8</v>
      </c>
      <c r="T87" s="15" t="s">
        <v>143</v>
      </c>
      <c r="U87" s="15"/>
      <c r="V87" s="16"/>
      <c r="W87" s="16">
        <f t="shared" si="9"/>
        <v>-186586</v>
      </c>
      <c r="X87" s="16"/>
      <c r="Y87" s="16"/>
      <c r="Z87" s="16"/>
      <c r="AA87" s="16"/>
      <c r="AB87" s="3">
        <f t="shared" si="6"/>
        <v>0</v>
      </c>
      <c r="AC87" s="15"/>
      <c r="AD87" s="16"/>
      <c r="AE87" s="16">
        <f t="shared" si="10"/>
        <v>0</v>
      </c>
      <c r="AF87" s="16"/>
      <c r="AG87" s="16"/>
      <c r="AH87" s="16"/>
      <c r="AI87" s="16"/>
      <c r="AJ87" s="15">
        <f t="shared" ref="AJ87:AJ154" si="11">SUM(AD87:AI87)-O87</f>
        <v>0</v>
      </c>
    </row>
    <row r="88" spans="1:36" ht="12.75" customHeight="1" x14ac:dyDescent="0.2">
      <c r="A88" s="13" t="s">
        <v>78</v>
      </c>
      <c r="B88" s="13" t="s">
        <v>159</v>
      </c>
      <c r="C88" s="2">
        <v>-45112</v>
      </c>
      <c r="D88" s="2">
        <v>-45112</v>
      </c>
      <c r="E88" s="2">
        <v>-45112</v>
      </c>
      <c r="F88" s="2">
        <v>-45112</v>
      </c>
      <c r="G88" s="2">
        <v>0</v>
      </c>
      <c r="H88" s="2">
        <v>0</v>
      </c>
      <c r="I88" s="2">
        <v>0</v>
      </c>
      <c r="J88" s="2">
        <v>0</v>
      </c>
      <c r="K88" s="2">
        <v>0</v>
      </c>
      <c r="L88" s="2">
        <v>0</v>
      </c>
      <c r="M88" s="2">
        <v>0</v>
      </c>
      <c r="N88" s="2">
        <v>0</v>
      </c>
      <c r="O88" s="2">
        <v>0</v>
      </c>
      <c r="P88" s="2">
        <v>-180446</v>
      </c>
      <c r="Q88" s="2">
        <v>-13880</v>
      </c>
      <c r="S88" s="15">
        <v>8</v>
      </c>
      <c r="T88" s="15" t="s">
        <v>143</v>
      </c>
      <c r="U88" s="15"/>
      <c r="V88" s="16"/>
      <c r="W88" s="16">
        <f t="shared" si="9"/>
        <v>-13880</v>
      </c>
      <c r="X88" s="16"/>
      <c r="Y88" s="16"/>
      <c r="Z88" s="16"/>
      <c r="AA88" s="16"/>
      <c r="AB88" s="3">
        <f t="shared" si="6"/>
        <v>0</v>
      </c>
      <c r="AC88" s="15"/>
      <c r="AD88" s="16"/>
      <c r="AE88" s="16">
        <f t="shared" si="10"/>
        <v>0</v>
      </c>
      <c r="AF88" s="16"/>
      <c r="AG88" s="16"/>
      <c r="AH88" s="16"/>
      <c r="AI88" s="16"/>
      <c r="AJ88" s="15">
        <f t="shared" si="11"/>
        <v>0</v>
      </c>
    </row>
    <row r="89" spans="1:36" ht="12.75" customHeight="1" x14ac:dyDescent="0.2">
      <c r="A89" s="13" t="s">
        <v>80</v>
      </c>
      <c r="B89" s="13" t="s">
        <v>160</v>
      </c>
      <c r="C89" s="2">
        <v>-651839</v>
      </c>
      <c r="D89" s="2">
        <v>-651839</v>
      </c>
      <c r="E89" s="2">
        <v>-651839</v>
      </c>
      <c r="F89" s="2">
        <v>-651839</v>
      </c>
      <c r="G89" s="2">
        <v>0</v>
      </c>
      <c r="H89" s="2">
        <v>0</v>
      </c>
      <c r="I89" s="2">
        <v>0</v>
      </c>
      <c r="J89" s="2">
        <v>0</v>
      </c>
      <c r="K89" s="2">
        <v>0</v>
      </c>
      <c r="L89" s="2">
        <v>0</v>
      </c>
      <c r="M89" s="2">
        <v>0</v>
      </c>
      <c r="N89" s="2">
        <v>0</v>
      </c>
      <c r="O89" s="2">
        <v>0</v>
      </c>
      <c r="P89" s="2">
        <v>-2607358</v>
      </c>
      <c r="Q89" s="2">
        <v>-200566</v>
      </c>
      <c r="S89" s="15">
        <v>8</v>
      </c>
      <c r="T89" s="15" t="s">
        <v>143</v>
      </c>
      <c r="U89" s="15"/>
      <c r="V89" s="16"/>
      <c r="W89" s="16">
        <f t="shared" si="9"/>
        <v>-200566</v>
      </c>
      <c r="X89" s="16"/>
      <c r="Y89" s="16"/>
      <c r="Z89" s="16"/>
      <c r="AA89" s="16"/>
      <c r="AB89" s="3">
        <f t="shared" si="6"/>
        <v>0</v>
      </c>
      <c r="AC89" s="15"/>
      <c r="AD89" s="16"/>
      <c r="AE89" s="16">
        <f t="shared" si="10"/>
        <v>0</v>
      </c>
      <c r="AF89" s="16"/>
      <c r="AG89" s="16"/>
      <c r="AH89" s="16"/>
      <c r="AI89" s="16"/>
      <c r="AJ89" s="15">
        <f t="shared" si="11"/>
        <v>0</v>
      </c>
    </row>
    <row r="90" spans="1:36" ht="12.75" customHeight="1" x14ac:dyDescent="0.2">
      <c r="A90" s="13" t="s">
        <v>52</v>
      </c>
      <c r="B90" s="13" t="s">
        <v>161</v>
      </c>
      <c r="C90" s="2">
        <v>-640010</v>
      </c>
      <c r="D90" s="2">
        <v>-640010</v>
      </c>
      <c r="E90" s="2">
        <v>-640010</v>
      </c>
      <c r="F90" s="2">
        <v>-640010</v>
      </c>
      <c r="G90" s="2">
        <v>0</v>
      </c>
      <c r="H90" s="2">
        <v>0</v>
      </c>
      <c r="I90" s="2">
        <v>0</v>
      </c>
      <c r="J90" s="2">
        <v>0</v>
      </c>
      <c r="K90" s="2">
        <v>0</v>
      </c>
      <c r="L90" s="2">
        <v>0</v>
      </c>
      <c r="M90" s="2">
        <v>0</v>
      </c>
      <c r="N90" s="2">
        <v>0</v>
      </c>
      <c r="O90" s="2">
        <v>0</v>
      </c>
      <c r="P90" s="2">
        <v>-2560042</v>
      </c>
      <c r="Q90" s="2">
        <v>-196926</v>
      </c>
      <c r="S90" s="15">
        <v>8</v>
      </c>
      <c r="T90" s="15" t="s">
        <v>143</v>
      </c>
      <c r="U90" s="15"/>
      <c r="V90" s="16"/>
      <c r="W90" s="16">
        <f t="shared" si="9"/>
        <v>-196926</v>
      </c>
      <c r="X90" s="16"/>
      <c r="Y90" s="16"/>
      <c r="Z90" s="16"/>
      <c r="AA90" s="16"/>
      <c r="AB90" s="3">
        <f t="shared" si="6"/>
        <v>0</v>
      </c>
      <c r="AC90" s="15"/>
      <c r="AD90" s="16"/>
      <c r="AE90" s="16">
        <f t="shared" si="10"/>
        <v>0</v>
      </c>
      <c r="AF90" s="16"/>
      <c r="AG90" s="16"/>
      <c r="AH90" s="16"/>
      <c r="AI90" s="16"/>
      <c r="AJ90" s="15">
        <f t="shared" si="11"/>
        <v>0</v>
      </c>
    </row>
    <row r="91" spans="1:36" ht="12.75" customHeight="1" x14ac:dyDescent="0.2">
      <c r="A91" s="13" t="s">
        <v>86</v>
      </c>
      <c r="B91" s="13" t="s">
        <v>162</v>
      </c>
      <c r="C91" s="2">
        <v>-104072</v>
      </c>
      <c r="D91" s="2">
        <v>-104072</v>
      </c>
      <c r="E91" s="2">
        <v>-104072</v>
      </c>
      <c r="F91" s="2">
        <v>-104072</v>
      </c>
      <c r="G91" s="2">
        <v>0</v>
      </c>
      <c r="H91" s="2">
        <v>0</v>
      </c>
      <c r="I91" s="2">
        <v>0</v>
      </c>
      <c r="J91" s="2">
        <v>0</v>
      </c>
      <c r="K91" s="2">
        <v>0</v>
      </c>
      <c r="L91" s="2">
        <v>0</v>
      </c>
      <c r="M91" s="2">
        <v>0</v>
      </c>
      <c r="N91" s="2">
        <v>0</v>
      </c>
      <c r="O91" s="2">
        <v>0</v>
      </c>
      <c r="P91" s="2">
        <v>-416288</v>
      </c>
      <c r="Q91" s="2">
        <v>-32022</v>
      </c>
      <c r="S91" s="15">
        <v>9</v>
      </c>
      <c r="T91" s="15" t="s">
        <v>143</v>
      </c>
      <c r="U91" s="15"/>
      <c r="V91" s="16"/>
      <c r="W91" s="16">
        <f>+Q91</f>
        <v>-32022</v>
      </c>
      <c r="X91" s="16"/>
      <c r="Y91" s="16"/>
      <c r="Z91" s="16"/>
      <c r="AA91" s="16"/>
      <c r="AB91" s="3">
        <f t="shared" si="6"/>
        <v>0</v>
      </c>
      <c r="AC91" s="15"/>
      <c r="AD91" s="16"/>
      <c r="AE91" s="16">
        <f>+O91</f>
        <v>0</v>
      </c>
      <c r="AF91" s="16"/>
      <c r="AG91" s="16"/>
      <c r="AH91" s="16"/>
      <c r="AI91" s="16"/>
      <c r="AJ91" s="15">
        <f t="shared" si="11"/>
        <v>0</v>
      </c>
    </row>
    <row r="92" spans="1:36" ht="12.75" customHeight="1" x14ac:dyDescent="0.2">
      <c r="A92" s="13" t="s">
        <v>88</v>
      </c>
      <c r="B92" s="13" t="s">
        <v>163</v>
      </c>
      <c r="C92" s="2">
        <v>-241257</v>
      </c>
      <c r="D92" s="2">
        <v>-241257</v>
      </c>
      <c r="E92" s="2">
        <v>-241257</v>
      </c>
      <c r="F92" s="2">
        <v>-241257</v>
      </c>
      <c r="G92" s="2">
        <v>0</v>
      </c>
      <c r="H92" s="2">
        <v>0</v>
      </c>
      <c r="I92" s="2">
        <v>0</v>
      </c>
      <c r="J92" s="2">
        <v>0</v>
      </c>
      <c r="K92" s="2">
        <v>0</v>
      </c>
      <c r="L92" s="2">
        <v>0</v>
      </c>
      <c r="M92" s="2">
        <v>0</v>
      </c>
      <c r="N92" s="2">
        <v>0</v>
      </c>
      <c r="O92" s="2">
        <v>0</v>
      </c>
      <c r="P92" s="2">
        <v>-965026</v>
      </c>
      <c r="Q92" s="2">
        <v>-74233</v>
      </c>
      <c r="S92" s="15">
        <v>8</v>
      </c>
      <c r="T92" s="15" t="s">
        <v>143</v>
      </c>
      <c r="U92" s="15"/>
      <c r="V92" s="16"/>
      <c r="W92" s="16">
        <f t="shared" si="9"/>
        <v>-74233</v>
      </c>
      <c r="X92" s="16"/>
      <c r="Y92" s="16"/>
      <c r="Z92" s="16"/>
      <c r="AA92" s="16"/>
      <c r="AB92" s="3">
        <f t="shared" si="6"/>
        <v>0</v>
      </c>
      <c r="AC92" s="15"/>
      <c r="AD92" s="16"/>
      <c r="AE92" s="16">
        <f t="shared" si="10"/>
        <v>0</v>
      </c>
      <c r="AF92" s="16"/>
      <c r="AG92" s="16"/>
      <c r="AH92" s="16"/>
      <c r="AI92" s="16"/>
      <c r="AJ92" s="15">
        <f t="shared" si="11"/>
        <v>0</v>
      </c>
    </row>
    <row r="93" spans="1:36" ht="12.75" customHeight="1" x14ac:dyDescent="0.2">
      <c r="A93" s="13" t="s">
        <v>90</v>
      </c>
      <c r="B93" s="13" t="s">
        <v>164</v>
      </c>
      <c r="C93" s="2">
        <v>-44619</v>
      </c>
      <c r="D93" s="2">
        <v>-44619</v>
      </c>
      <c r="E93" s="2">
        <v>-44619</v>
      </c>
      <c r="F93" s="2">
        <v>-44619</v>
      </c>
      <c r="G93" s="2">
        <v>0</v>
      </c>
      <c r="H93" s="2">
        <v>0</v>
      </c>
      <c r="I93" s="2">
        <v>0</v>
      </c>
      <c r="J93" s="2">
        <v>0</v>
      </c>
      <c r="K93" s="2">
        <v>0</v>
      </c>
      <c r="L93" s="2">
        <v>0</v>
      </c>
      <c r="M93" s="2">
        <v>0</v>
      </c>
      <c r="N93" s="2">
        <v>0</v>
      </c>
      <c r="O93" s="2">
        <v>0</v>
      </c>
      <c r="P93" s="2">
        <v>-178477</v>
      </c>
      <c r="Q93" s="2">
        <v>-13729</v>
      </c>
      <c r="S93" s="15">
        <v>9</v>
      </c>
      <c r="T93" s="15" t="s">
        <v>143</v>
      </c>
      <c r="U93" s="15"/>
      <c r="V93" s="16"/>
      <c r="W93" s="16">
        <f t="shared" si="9"/>
        <v>-13729</v>
      </c>
      <c r="X93" s="16"/>
      <c r="Y93" s="16"/>
      <c r="Z93" s="16"/>
      <c r="AA93" s="16"/>
      <c r="AB93" s="3">
        <f t="shared" si="6"/>
        <v>0</v>
      </c>
      <c r="AC93" s="15"/>
      <c r="AD93" s="16"/>
      <c r="AE93" s="16">
        <f t="shared" si="10"/>
        <v>0</v>
      </c>
      <c r="AF93" s="16"/>
      <c r="AG93" s="16"/>
      <c r="AH93" s="16"/>
      <c r="AI93" s="16"/>
      <c r="AJ93" s="15">
        <f t="shared" si="11"/>
        <v>0</v>
      </c>
    </row>
    <row r="94" spans="1:36" ht="12.75" customHeight="1" x14ac:dyDescent="0.2">
      <c r="A94" s="13" t="s">
        <v>92</v>
      </c>
      <c r="B94" s="13" t="s">
        <v>165</v>
      </c>
      <c r="C94" s="2">
        <v>165816</v>
      </c>
      <c r="D94" s="2">
        <v>165816</v>
      </c>
      <c r="E94" s="2">
        <v>165816</v>
      </c>
      <c r="F94" s="2">
        <v>165816</v>
      </c>
      <c r="G94" s="2">
        <v>0</v>
      </c>
      <c r="H94" s="2">
        <v>0</v>
      </c>
      <c r="I94" s="2">
        <v>0</v>
      </c>
      <c r="J94" s="2">
        <v>0</v>
      </c>
      <c r="K94" s="2">
        <v>0</v>
      </c>
      <c r="L94" s="2">
        <v>0</v>
      </c>
      <c r="M94" s="2">
        <v>0</v>
      </c>
      <c r="N94" s="2">
        <v>0</v>
      </c>
      <c r="O94" s="2">
        <v>0</v>
      </c>
      <c r="P94" s="2">
        <v>663265</v>
      </c>
      <c r="Q94" s="2">
        <v>51020</v>
      </c>
      <c r="S94" s="15">
        <v>8</v>
      </c>
      <c r="T94" s="15" t="s">
        <v>143</v>
      </c>
      <c r="U94" s="15"/>
      <c r="V94" s="16"/>
      <c r="W94" s="16">
        <f t="shared" si="9"/>
        <v>51020</v>
      </c>
      <c r="X94" s="16"/>
      <c r="Y94" s="16"/>
      <c r="Z94" s="16"/>
      <c r="AA94" s="16"/>
      <c r="AB94" s="3">
        <f t="shared" si="6"/>
        <v>0</v>
      </c>
      <c r="AC94" s="15"/>
      <c r="AD94" s="16"/>
      <c r="AE94" s="16">
        <f t="shared" si="10"/>
        <v>0</v>
      </c>
      <c r="AF94" s="16"/>
      <c r="AG94" s="16"/>
      <c r="AH94" s="16"/>
      <c r="AI94" s="16"/>
      <c r="AJ94" s="15">
        <f t="shared" si="11"/>
        <v>0</v>
      </c>
    </row>
    <row r="95" spans="1:36" ht="12.75" customHeight="1" x14ac:dyDescent="0.2">
      <c r="A95" s="13" t="s">
        <v>94</v>
      </c>
      <c r="B95" s="13" t="s">
        <v>166</v>
      </c>
      <c r="C95" s="2">
        <v>-82483</v>
      </c>
      <c r="D95" s="2">
        <v>-82483</v>
      </c>
      <c r="E95" s="2">
        <v>-82483</v>
      </c>
      <c r="F95" s="2">
        <v>-82483</v>
      </c>
      <c r="G95" s="2">
        <v>0</v>
      </c>
      <c r="H95" s="2">
        <v>0</v>
      </c>
      <c r="I95" s="2">
        <v>0</v>
      </c>
      <c r="J95" s="2">
        <v>0</v>
      </c>
      <c r="K95" s="2">
        <v>0</v>
      </c>
      <c r="L95" s="2">
        <v>0</v>
      </c>
      <c r="M95" s="2">
        <v>0</v>
      </c>
      <c r="N95" s="2">
        <v>0</v>
      </c>
      <c r="O95" s="2">
        <v>0</v>
      </c>
      <c r="P95" s="2">
        <v>-329930</v>
      </c>
      <c r="Q95" s="2">
        <v>-25379</v>
      </c>
      <c r="S95" s="15">
        <v>8</v>
      </c>
      <c r="T95" s="15" t="s">
        <v>143</v>
      </c>
      <c r="U95" s="15"/>
      <c r="V95" s="16"/>
      <c r="W95" s="16">
        <f t="shared" si="9"/>
        <v>-25379</v>
      </c>
      <c r="X95" s="16"/>
      <c r="Y95" s="16"/>
      <c r="Z95" s="16"/>
      <c r="AA95" s="16"/>
      <c r="AB95" s="3">
        <f t="shared" si="6"/>
        <v>0</v>
      </c>
      <c r="AC95" s="15"/>
      <c r="AD95" s="16"/>
      <c r="AE95" s="16">
        <f t="shared" si="10"/>
        <v>0</v>
      </c>
      <c r="AF95" s="16"/>
      <c r="AG95" s="16"/>
      <c r="AH95" s="16"/>
      <c r="AI95" s="16"/>
      <c r="AJ95" s="15">
        <f t="shared" si="11"/>
        <v>0</v>
      </c>
    </row>
    <row r="96" spans="1:36" ht="12.75" customHeight="1" x14ac:dyDescent="0.2">
      <c r="A96" s="13" t="s">
        <v>96</v>
      </c>
      <c r="B96" s="13" t="s">
        <v>167</v>
      </c>
      <c r="C96" s="2">
        <v>-1698983</v>
      </c>
      <c r="D96" s="2">
        <v>-1698983</v>
      </c>
      <c r="E96" s="2">
        <v>-1698983</v>
      </c>
      <c r="F96" s="2">
        <v>-1698983</v>
      </c>
      <c r="G96" s="2">
        <v>0</v>
      </c>
      <c r="H96" s="2">
        <v>0</v>
      </c>
      <c r="I96" s="2">
        <v>0</v>
      </c>
      <c r="J96" s="2">
        <v>0</v>
      </c>
      <c r="K96" s="2">
        <v>0</v>
      </c>
      <c r="L96" s="2">
        <v>0</v>
      </c>
      <c r="M96" s="2">
        <v>0</v>
      </c>
      <c r="N96" s="2">
        <v>0</v>
      </c>
      <c r="O96" s="2">
        <v>0</v>
      </c>
      <c r="P96" s="2">
        <v>-6795932</v>
      </c>
      <c r="Q96" s="2">
        <v>-522764</v>
      </c>
      <c r="S96" s="15">
        <v>8</v>
      </c>
      <c r="T96" s="15" t="s">
        <v>143</v>
      </c>
      <c r="U96" s="15"/>
      <c r="V96" s="16"/>
      <c r="W96" s="16">
        <f t="shared" si="9"/>
        <v>-522764</v>
      </c>
      <c r="X96" s="16"/>
      <c r="Y96" s="16"/>
      <c r="Z96" s="16"/>
      <c r="AA96" s="16"/>
      <c r="AB96" s="3">
        <f t="shared" si="6"/>
        <v>0</v>
      </c>
      <c r="AC96" s="15"/>
      <c r="AD96" s="16"/>
      <c r="AE96" s="16">
        <f t="shared" si="10"/>
        <v>0</v>
      </c>
      <c r="AF96" s="16"/>
      <c r="AG96" s="16"/>
      <c r="AH96" s="16"/>
      <c r="AI96" s="16"/>
      <c r="AJ96" s="15">
        <f t="shared" si="11"/>
        <v>0</v>
      </c>
    </row>
    <row r="97" spans="1:36" ht="12.75" customHeight="1" x14ac:dyDescent="0.2">
      <c r="A97" s="13" t="s">
        <v>100</v>
      </c>
      <c r="B97" s="13" t="s">
        <v>168</v>
      </c>
      <c r="C97" s="2">
        <v>-28503</v>
      </c>
      <c r="D97" s="2">
        <v>-28503</v>
      </c>
      <c r="E97" s="2">
        <v>-28503</v>
      </c>
      <c r="F97" s="2">
        <v>-28503</v>
      </c>
      <c r="G97" s="2">
        <v>0</v>
      </c>
      <c r="H97" s="2">
        <v>0</v>
      </c>
      <c r="I97" s="2">
        <v>0</v>
      </c>
      <c r="J97" s="2">
        <v>0</v>
      </c>
      <c r="K97" s="2">
        <v>0</v>
      </c>
      <c r="L97" s="2">
        <v>0</v>
      </c>
      <c r="M97" s="2">
        <v>0</v>
      </c>
      <c r="N97" s="2">
        <v>0</v>
      </c>
      <c r="O97" s="2">
        <v>0</v>
      </c>
      <c r="P97" s="2">
        <v>-114010</v>
      </c>
      <c r="Q97" s="2">
        <v>-8770</v>
      </c>
      <c r="S97" s="15">
        <v>8</v>
      </c>
      <c r="T97" s="15" t="s">
        <v>143</v>
      </c>
      <c r="U97" s="15"/>
      <c r="V97" s="16"/>
      <c r="W97" s="16">
        <f>+Q97</f>
        <v>-8770</v>
      </c>
      <c r="X97" s="16"/>
      <c r="Y97" s="16"/>
      <c r="Z97" s="16"/>
      <c r="AA97" s="16"/>
      <c r="AB97" s="3">
        <f t="shared" si="6"/>
        <v>0</v>
      </c>
      <c r="AC97" s="15"/>
      <c r="AD97" s="16"/>
      <c r="AE97" s="16">
        <f>+O97</f>
        <v>0</v>
      </c>
      <c r="AF97" s="16"/>
      <c r="AG97" s="16"/>
      <c r="AH97" s="16"/>
      <c r="AI97" s="16"/>
      <c r="AJ97" s="15">
        <f t="shared" si="11"/>
        <v>0</v>
      </c>
    </row>
    <row r="98" spans="1:36" ht="12.75" customHeight="1" x14ac:dyDescent="0.2">
      <c r="A98" s="13" t="s">
        <v>98</v>
      </c>
      <c r="B98" s="13" t="s">
        <v>169</v>
      </c>
      <c r="C98" s="2">
        <v>-59551</v>
      </c>
      <c r="D98" s="2">
        <v>-59551</v>
      </c>
      <c r="E98" s="2">
        <v>-59551</v>
      </c>
      <c r="F98" s="2">
        <v>-59551</v>
      </c>
      <c r="G98" s="2">
        <v>0</v>
      </c>
      <c r="H98" s="2">
        <v>0</v>
      </c>
      <c r="I98" s="2">
        <v>0</v>
      </c>
      <c r="J98" s="2">
        <v>0</v>
      </c>
      <c r="K98" s="2">
        <v>0</v>
      </c>
      <c r="L98" s="2">
        <v>0</v>
      </c>
      <c r="M98" s="2">
        <v>0</v>
      </c>
      <c r="N98" s="2">
        <v>0</v>
      </c>
      <c r="O98" s="2">
        <v>0</v>
      </c>
      <c r="P98" s="2">
        <v>-238205</v>
      </c>
      <c r="Q98" s="2">
        <v>-18323</v>
      </c>
      <c r="S98" s="15">
        <v>8</v>
      </c>
      <c r="T98" s="15" t="s">
        <v>143</v>
      </c>
      <c r="U98" s="15"/>
      <c r="V98" s="16"/>
      <c r="W98" s="16">
        <f>+Q98</f>
        <v>-18323</v>
      </c>
      <c r="X98" s="16"/>
      <c r="Y98" s="16"/>
      <c r="Z98" s="16"/>
      <c r="AA98" s="16"/>
      <c r="AB98" s="3">
        <f t="shared" si="6"/>
        <v>0</v>
      </c>
      <c r="AC98" s="15"/>
      <c r="AD98" s="16"/>
      <c r="AE98" s="16">
        <f>+O98</f>
        <v>0</v>
      </c>
      <c r="AF98" s="16"/>
      <c r="AG98" s="16"/>
      <c r="AH98" s="16"/>
      <c r="AI98" s="16"/>
      <c r="AJ98" s="15">
        <f t="shared" si="11"/>
        <v>0</v>
      </c>
    </row>
    <row r="99" spans="1:36" ht="12.75" customHeight="1" x14ac:dyDescent="0.2">
      <c r="A99" s="13" t="s">
        <v>102</v>
      </c>
      <c r="B99" s="13" t="s">
        <v>170</v>
      </c>
      <c r="C99" s="2">
        <v>-47194</v>
      </c>
      <c r="D99" s="2">
        <v>-47194</v>
      </c>
      <c r="E99" s="2">
        <v>-47194</v>
      </c>
      <c r="F99" s="2">
        <v>-47194</v>
      </c>
      <c r="G99" s="2">
        <v>0</v>
      </c>
      <c r="H99" s="2">
        <v>0</v>
      </c>
      <c r="I99" s="2">
        <v>0</v>
      </c>
      <c r="J99" s="2">
        <v>0</v>
      </c>
      <c r="K99" s="2">
        <v>0</v>
      </c>
      <c r="L99" s="2">
        <v>0</v>
      </c>
      <c r="M99" s="2">
        <v>0</v>
      </c>
      <c r="N99" s="2">
        <v>0</v>
      </c>
      <c r="O99" s="2">
        <v>0</v>
      </c>
      <c r="P99" s="2">
        <v>-188774</v>
      </c>
      <c r="Q99" s="2">
        <v>-14521</v>
      </c>
      <c r="S99" s="15">
        <v>8</v>
      </c>
      <c r="T99" s="15" t="s">
        <v>143</v>
      </c>
      <c r="U99" s="15"/>
      <c r="V99" s="16"/>
      <c r="W99" s="16">
        <f t="shared" si="9"/>
        <v>-14521</v>
      </c>
      <c r="X99" s="16"/>
      <c r="Y99" s="16"/>
      <c r="Z99" s="16"/>
      <c r="AA99" s="16"/>
      <c r="AB99" s="3">
        <f t="shared" si="6"/>
        <v>0</v>
      </c>
      <c r="AC99" s="15"/>
      <c r="AD99" s="16"/>
      <c r="AE99" s="16">
        <f t="shared" si="10"/>
        <v>0</v>
      </c>
      <c r="AF99" s="16"/>
      <c r="AG99" s="16"/>
      <c r="AH99" s="16"/>
      <c r="AI99" s="16"/>
      <c r="AJ99" s="15">
        <f t="shared" si="11"/>
        <v>0</v>
      </c>
    </row>
    <row r="100" spans="1:36" ht="12.75" customHeight="1" x14ac:dyDescent="0.2">
      <c r="A100" s="13" t="s">
        <v>104</v>
      </c>
      <c r="B100" s="13" t="s">
        <v>171</v>
      </c>
      <c r="C100" s="2">
        <v>-1726648</v>
      </c>
      <c r="D100" s="2">
        <v>-1726648</v>
      </c>
      <c r="E100" s="2">
        <v>-1726648</v>
      </c>
      <c r="F100" s="2">
        <v>-1726648</v>
      </c>
      <c r="G100" s="2">
        <v>0</v>
      </c>
      <c r="H100" s="2">
        <v>0</v>
      </c>
      <c r="I100" s="2">
        <v>0</v>
      </c>
      <c r="J100" s="2">
        <v>0</v>
      </c>
      <c r="K100" s="2">
        <v>0</v>
      </c>
      <c r="L100" s="2">
        <v>0</v>
      </c>
      <c r="M100" s="2">
        <v>0</v>
      </c>
      <c r="N100" s="2">
        <v>0</v>
      </c>
      <c r="O100" s="2">
        <v>0</v>
      </c>
      <c r="P100" s="2">
        <v>-6906591</v>
      </c>
      <c r="Q100" s="2">
        <v>-531276</v>
      </c>
      <c r="S100" s="15">
        <v>8</v>
      </c>
      <c r="T100" s="15" t="s">
        <v>143</v>
      </c>
      <c r="U100" s="15"/>
      <c r="V100" s="16"/>
      <c r="W100" s="16">
        <f t="shared" si="9"/>
        <v>-531276</v>
      </c>
      <c r="X100" s="16"/>
      <c r="Y100" s="16"/>
      <c r="Z100" s="16"/>
      <c r="AA100" s="16"/>
      <c r="AB100" s="3">
        <f t="shared" si="6"/>
        <v>0</v>
      </c>
      <c r="AC100" s="15"/>
      <c r="AD100" s="16"/>
      <c r="AE100" s="16">
        <f t="shared" si="10"/>
        <v>0</v>
      </c>
      <c r="AF100" s="16"/>
      <c r="AG100" s="16"/>
      <c r="AH100" s="16"/>
      <c r="AI100" s="16"/>
      <c r="AJ100" s="15">
        <f t="shared" si="11"/>
        <v>0</v>
      </c>
    </row>
    <row r="101" spans="1:36" ht="12.75" customHeight="1" x14ac:dyDescent="0.2">
      <c r="A101" s="13" t="s">
        <v>106</v>
      </c>
      <c r="B101" s="13" t="s">
        <v>172</v>
      </c>
      <c r="C101" s="2">
        <v>-40858</v>
      </c>
      <c r="D101" s="2">
        <v>-40858</v>
      </c>
      <c r="E101" s="2">
        <v>-40858</v>
      </c>
      <c r="F101" s="2">
        <v>-40858</v>
      </c>
      <c r="G101" s="2">
        <v>0</v>
      </c>
      <c r="H101" s="2">
        <v>0</v>
      </c>
      <c r="I101" s="2">
        <v>0</v>
      </c>
      <c r="J101" s="2">
        <v>0</v>
      </c>
      <c r="K101" s="2">
        <v>0</v>
      </c>
      <c r="L101" s="2">
        <v>0</v>
      </c>
      <c r="M101" s="2">
        <v>0</v>
      </c>
      <c r="N101" s="2">
        <v>0</v>
      </c>
      <c r="O101" s="2">
        <v>0</v>
      </c>
      <c r="P101" s="2">
        <v>-163430</v>
      </c>
      <c r="Q101" s="2">
        <v>-12572</v>
      </c>
      <c r="S101" s="15">
        <v>8</v>
      </c>
      <c r="T101" s="15" t="s">
        <v>143</v>
      </c>
      <c r="U101" s="15"/>
      <c r="V101" s="16"/>
      <c r="W101" s="16">
        <f t="shared" si="9"/>
        <v>-12572</v>
      </c>
      <c r="X101" s="16"/>
      <c r="Y101" s="16"/>
      <c r="Z101" s="16"/>
      <c r="AA101" s="16"/>
      <c r="AB101" s="3">
        <f t="shared" si="6"/>
        <v>0</v>
      </c>
      <c r="AC101" s="15"/>
      <c r="AD101" s="16"/>
      <c r="AE101" s="16">
        <f t="shared" si="10"/>
        <v>0</v>
      </c>
      <c r="AF101" s="16"/>
      <c r="AG101" s="16"/>
      <c r="AH101" s="16"/>
      <c r="AI101" s="16"/>
      <c r="AJ101" s="15">
        <f t="shared" si="11"/>
        <v>0</v>
      </c>
    </row>
    <row r="102" spans="1:36" ht="12.75" customHeight="1" x14ac:dyDescent="0.2">
      <c r="A102" s="13" t="s">
        <v>108</v>
      </c>
      <c r="B102" s="13" t="s">
        <v>173</v>
      </c>
      <c r="C102" s="2">
        <v>-13091</v>
      </c>
      <c r="D102" s="2">
        <v>-13091</v>
      </c>
      <c r="E102" s="2">
        <v>-13091</v>
      </c>
      <c r="F102" s="2">
        <v>-13091</v>
      </c>
      <c r="G102" s="2">
        <v>0</v>
      </c>
      <c r="H102" s="2">
        <v>0</v>
      </c>
      <c r="I102" s="2">
        <v>0</v>
      </c>
      <c r="J102" s="2">
        <v>0</v>
      </c>
      <c r="K102" s="2">
        <v>0</v>
      </c>
      <c r="L102" s="2">
        <v>0</v>
      </c>
      <c r="M102" s="2">
        <v>0</v>
      </c>
      <c r="N102" s="2">
        <v>0</v>
      </c>
      <c r="O102" s="2">
        <v>0</v>
      </c>
      <c r="P102" s="2">
        <v>-52363</v>
      </c>
      <c r="Q102" s="2">
        <v>-4028</v>
      </c>
      <c r="S102" s="15">
        <v>8</v>
      </c>
      <c r="T102" s="15" t="s">
        <v>143</v>
      </c>
      <c r="U102" s="15"/>
      <c r="V102" s="16"/>
      <c r="W102" s="16">
        <f t="shared" si="9"/>
        <v>-4028</v>
      </c>
      <c r="X102" s="16"/>
      <c r="Y102" s="16"/>
      <c r="Z102" s="16"/>
      <c r="AA102" s="16"/>
      <c r="AB102" s="3">
        <f t="shared" si="6"/>
        <v>0</v>
      </c>
      <c r="AC102" s="15"/>
      <c r="AD102" s="16"/>
      <c r="AE102" s="16">
        <f t="shared" si="10"/>
        <v>0</v>
      </c>
      <c r="AF102" s="16"/>
      <c r="AG102" s="16"/>
      <c r="AH102" s="16"/>
      <c r="AI102" s="16"/>
      <c r="AJ102" s="15">
        <f t="shared" si="11"/>
        <v>0</v>
      </c>
    </row>
    <row r="103" spans="1:36" ht="12.75" customHeight="1" x14ac:dyDescent="0.2">
      <c r="A103" s="13" t="s">
        <v>110</v>
      </c>
      <c r="B103" s="13" t="s">
        <v>174</v>
      </c>
      <c r="C103" s="2">
        <v>-437884</v>
      </c>
      <c r="D103" s="2">
        <v>-437884</v>
      </c>
      <c r="E103" s="2">
        <v>-437884</v>
      </c>
      <c r="F103" s="2">
        <v>-437884</v>
      </c>
      <c r="G103" s="2">
        <v>0</v>
      </c>
      <c r="H103" s="2">
        <v>0</v>
      </c>
      <c r="I103" s="2">
        <v>0</v>
      </c>
      <c r="J103" s="2">
        <v>0</v>
      </c>
      <c r="K103" s="2">
        <v>0</v>
      </c>
      <c r="L103" s="2">
        <v>0</v>
      </c>
      <c r="M103" s="2">
        <v>0</v>
      </c>
      <c r="N103" s="2">
        <v>0</v>
      </c>
      <c r="O103" s="2">
        <v>0</v>
      </c>
      <c r="P103" s="2">
        <v>-1751536</v>
      </c>
      <c r="Q103" s="2">
        <v>-134734</v>
      </c>
      <c r="S103" s="15">
        <v>8</v>
      </c>
      <c r="T103" s="15" t="s">
        <v>143</v>
      </c>
      <c r="U103" s="15"/>
      <c r="V103" s="16"/>
      <c r="W103" s="16">
        <f t="shared" si="9"/>
        <v>-134734</v>
      </c>
      <c r="X103" s="16"/>
      <c r="Y103" s="16"/>
      <c r="Z103" s="16"/>
      <c r="AA103" s="16"/>
      <c r="AB103" s="3">
        <f t="shared" si="6"/>
        <v>0</v>
      </c>
      <c r="AC103" s="15"/>
      <c r="AD103" s="16"/>
      <c r="AE103" s="16">
        <f t="shared" si="10"/>
        <v>0</v>
      </c>
      <c r="AF103" s="16"/>
      <c r="AG103" s="16"/>
      <c r="AH103" s="16"/>
      <c r="AI103" s="16"/>
      <c r="AJ103" s="15">
        <f t="shared" si="11"/>
        <v>0</v>
      </c>
    </row>
    <row r="104" spans="1:36" ht="12.75" customHeight="1" x14ac:dyDescent="0.2">
      <c r="A104" s="13" t="s">
        <v>112</v>
      </c>
      <c r="B104" s="13" t="s">
        <v>175</v>
      </c>
      <c r="C104" s="2">
        <v>-402979</v>
      </c>
      <c r="D104" s="2">
        <v>-402979</v>
      </c>
      <c r="E104" s="2">
        <v>-402979</v>
      </c>
      <c r="F104" s="2">
        <v>-402979</v>
      </c>
      <c r="G104" s="2">
        <v>0</v>
      </c>
      <c r="H104" s="2">
        <v>0</v>
      </c>
      <c r="I104" s="2">
        <v>0</v>
      </c>
      <c r="J104" s="2">
        <v>0</v>
      </c>
      <c r="K104" s="2">
        <v>0</v>
      </c>
      <c r="L104" s="2">
        <v>0</v>
      </c>
      <c r="M104" s="2">
        <v>0</v>
      </c>
      <c r="N104" s="2">
        <v>0</v>
      </c>
      <c r="O104" s="2">
        <v>0</v>
      </c>
      <c r="P104" s="2">
        <v>-1611915</v>
      </c>
      <c r="Q104" s="2">
        <v>-123993</v>
      </c>
      <c r="S104" s="15">
        <v>8</v>
      </c>
      <c r="T104" s="15" t="s">
        <v>143</v>
      </c>
      <c r="U104" s="15"/>
      <c r="V104" s="16"/>
      <c r="W104" s="16">
        <f t="shared" si="9"/>
        <v>-123993</v>
      </c>
      <c r="X104" s="16"/>
      <c r="Y104" s="16"/>
      <c r="Z104" s="16"/>
      <c r="AA104" s="16"/>
      <c r="AB104" s="3">
        <f t="shared" si="6"/>
        <v>0</v>
      </c>
      <c r="AC104" s="15"/>
      <c r="AD104" s="16"/>
      <c r="AE104" s="16">
        <f t="shared" si="10"/>
        <v>0</v>
      </c>
      <c r="AF104" s="16"/>
      <c r="AG104" s="16"/>
      <c r="AH104" s="16"/>
      <c r="AI104" s="16"/>
      <c r="AJ104" s="15">
        <f t="shared" si="11"/>
        <v>0</v>
      </c>
    </row>
    <row r="105" spans="1:36" ht="12.75" customHeight="1" x14ac:dyDescent="0.2">
      <c r="A105" s="13" t="s">
        <v>114</v>
      </c>
      <c r="B105" s="13" t="s">
        <v>176</v>
      </c>
      <c r="C105" s="2">
        <v>-322715</v>
      </c>
      <c r="D105" s="2">
        <v>-322715</v>
      </c>
      <c r="E105" s="2">
        <v>-322715</v>
      </c>
      <c r="F105" s="2">
        <v>-322715</v>
      </c>
      <c r="G105" s="2">
        <v>0</v>
      </c>
      <c r="H105" s="2">
        <v>0</v>
      </c>
      <c r="I105" s="2">
        <v>0</v>
      </c>
      <c r="J105" s="2">
        <v>0</v>
      </c>
      <c r="K105" s="2">
        <v>0</v>
      </c>
      <c r="L105" s="2">
        <v>0</v>
      </c>
      <c r="M105" s="2">
        <v>0</v>
      </c>
      <c r="N105" s="2">
        <v>0</v>
      </c>
      <c r="O105" s="2">
        <v>0</v>
      </c>
      <c r="P105" s="2">
        <v>-1290861</v>
      </c>
      <c r="Q105" s="2">
        <v>-99297</v>
      </c>
      <c r="S105" s="15">
        <v>8</v>
      </c>
      <c r="T105" s="15" t="s">
        <v>143</v>
      </c>
      <c r="U105" s="15"/>
      <c r="V105" s="16"/>
      <c r="W105" s="16">
        <f t="shared" si="9"/>
        <v>-99297</v>
      </c>
      <c r="X105" s="16"/>
      <c r="Y105" s="16"/>
      <c r="Z105" s="16"/>
      <c r="AA105" s="16"/>
      <c r="AB105" s="3">
        <f t="shared" si="6"/>
        <v>0</v>
      </c>
      <c r="AC105" s="15"/>
      <c r="AD105" s="16"/>
      <c r="AE105" s="16">
        <f t="shared" si="10"/>
        <v>0</v>
      </c>
      <c r="AF105" s="16"/>
      <c r="AG105" s="16"/>
      <c r="AH105" s="16"/>
      <c r="AI105" s="16"/>
      <c r="AJ105" s="15">
        <f t="shared" si="11"/>
        <v>0</v>
      </c>
    </row>
    <row r="106" spans="1:36" ht="12.75" customHeight="1" x14ac:dyDescent="0.2">
      <c r="A106" s="13" t="s">
        <v>116</v>
      </c>
      <c r="B106" s="13" t="s">
        <v>177</v>
      </c>
      <c r="C106" s="2">
        <v>-125286</v>
      </c>
      <c r="D106" s="2">
        <v>-125286</v>
      </c>
      <c r="E106" s="2">
        <v>-125286</v>
      </c>
      <c r="F106" s="2">
        <v>-125286</v>
      </c>
      <c r="G106" s="2">
        <v>0</v>
      </c>
      <c r="H106" s="2">
        <v>0</v>
      </c>
      <c r="I106" s="2">
        <v>0</v>
      </c>
      <c r="J106" s="2">
        <v>0</v>
      </c>
      <c r="K106" s="2">
        <v>0</v>
      </c>
      <c r="L106" s="2">
        <v>0</v>
      </c>
      <c r="M106" s="2">
        <v>0</v>
      </c>
      <c r="N106" s="2">
        <v>0</v>
      </c>
      <c r="O106" s="2">
        <v>0</v>
      </c>
      <c r="P106" s="2">
        <v>-501143</v>
      </c>
      <c r="Q106" s="2">
        <v>-38549</v>
      </c>
      <c r="S106" s="15">
        <v>8</v>
      </c>
      <c r="T106" s="15" t="s">
        <v>143</v>
      </c>
      <c r="U106" s="15"/>
      <c r="V106" s="16"/>
      <c r="W106" s="16">
        <f t="shared" si="9"/>
        <v>-38549</v>
      </c>
      <c r="X106" s="16"/>
      <c r="Y106" s="16"/>
      <c r="Z106" s="16"/>
      <c r="AA106" s="16"/>
      <c r="AB106" s="3">
        <f t="shared" si="6"/>
        <v>0</v>
      </c>
      <c r="AC106" s="15"/>
      <c r="AD106" s="16"/>
      <c r="AE106" s="16">
        <f t="shared" si="10"/>
        <v>0</v>
      </c>
      <c r="AF106" s="16"/>
      <c r="AG106" s="16"/>
      <c r="AH106" s="16"/>
      <c r="AI106" s="16"/>
      <c r="AJ106" s="15">
        <f t="shared" si="11"/>
        <v>0</v>
      </c>
    </row>
    <row r="107" spans="1:36" ht="12.75" customHeight="1" x14ac:dyDescent="0.2">
      <c r="A107" s="13" t="s">
        <v>118</v>
      </c>
      <c r="B107" s="13" t="s">
        <v>178</v>
      </c>
      <c r="C107" s="2">
        <v>-29682</v>
      </c>
      <c r="D107" s="2">
        <v>-29682</v>
      </c>
      <c r="E107" s="2">
        <v>-29682</v>
      </c>
      <c r="F107" s="2">
        <v>-29682</v>
      </c>
      <c r="G107" s="2">
        <v>0</v>
      </c>
      <c r="H107" s="2">
        <v>0</v>
      </c>
      <c r="I107" s="2">
        <v>0</v>
      </c>
      <c r="J107" s="2">
        <v>0</v>
      </c>
      <c r="K107" s="2">
        <v>0</v>
      </c>
      <c r="L107" s="2">
        <v>0</v>
      </c>
      <c r="M107" s="2">
        <v>0</v>
      </c>
      <c r="N107" s="2">
        <v>0</v>
      </c>
      <c r="O107" s="2">
        <v>0</v>
      </c>
      <c r="P107" s="2">
        <v>-118727</v>
      </c>
      <c r="Q107" s="2">
        <v>-9133</v>
      </c>
      <c r="S107" s="15">
        <v>8</v>
      </c>
      <c r="T107" s="15" t="s">
        <v>143</v>
      </c>
      <c r="U107" s="15"/>
      <c r="V107" s="16"/>
      <c r="W107" s="16">
        <f t="shared" si="9"/>
        <v>-9133</v>
      </c>
      <c r="X107" s="16"/>
      <c r="Y107" s="16"/>
      <c r="Z107" s="16"/>
      <c r="AA107" s="16"/>
      <c r="AB107" s="3">
        <f t="shared" si="6"/>
        <v>0</v>
      </c>
      <c r="AC107" s="15"/>
      <c r="AD107" s="16"/>
      <c r="AE107" s="16">
        <f t="shared" si="10"/>
        <v>0</v>
      </c>
      <c r="AF107" s="16"/>
      <c r="AG107" s="16"/>
      <c r="AH107" s="16"/>
      <c r="AI107" s="16"/>
      <c r="AJ107" s="15">
        <f t="shared" si="11"/>
        <v>0</v>
      </c>
    </row>
    <row r="108" spans="1:36" ht="12.75" customHeight="1" x14ac:dyDescent="0.2">
      <c r="A108" s="13" t="s">
        <v>179</v>
      </c>
      <c r="B108" s="13" t="s">
        <v>180</v>
      </c>
      <c r="C108" s="2">
        <v>275428</v>
      </c>
      <c r="D108" s="2">
        <v>332796</v>
      </c>
      <c r="E108" s="2">
        <v>345394</v>
      </c>
      <c r="F108" s="2">
        <v>413665</v>
      </c>
      <c r="G108" s="2">
        <v>508245</v>
      </c>
      <c r="H108" s="2">
        <v>555559</v>
      </c>
      <c r="I108" s="2">
        <v>589946</v>
      </c>
      <c r="J108" s="2">
        <v>652914</v>
      </c>
      <c r="K108" s="2">
        <v>719237</v>
      </c>
      <c r="L108" s="2">
        <v>850705</v>
      </c>
      <c r="M108" s="2">
        <v>884648</v>
      </c>
      <c r="N108" s="2">
        <v>1043871</v>
      </c>
      <c r="O108" s="2">
        <v>849226</v>
      </c>
      <c r="P108" s="2">
        <v>8021633</v>
      </c>
      <c r="Q108" s="2">
        <v>617049</v>
      </c>
      <c r="S108" s="15">
        <v>3</v>
      </c>
      <c r="T108" s="15" t="s">
        <v>21</v>
      </c>
      <c r="U108" s="15"/>
      <c r="V108" s="16"/>
      <c r="W108" s="16"/>
      <c r="X108" s="16">
        <f>Q108</f>
        <v>617049</v>
      </c>
      <c r="Y108" s="16"/>
      <c r="Z108" s="16"/>
      <c r="AA108" s="16"/>
      <c r="AB108" s="3">
        <f t="shared" si="6"/>
        <v>0</v>
      </c>
      <c r="AC108" s="15"/>
      <c r="AD108" s="16"/>
      <c r="AE108" s="16"/>
      <c r="AF108" s="16">
        <f>O108</f>
        <v>849226</v>
      </c>
      <c r="AG108" s="16"/>
      <c r="AH108" s="16"/>
      <c r="AI108" s="16"/>
      <c r="AJ108" s="15">
        <f t="shared" si="11"/>
        <v>0</v>
      </c>
    </row>
    <row r="109" spans="1:36" ht="12.75" customHeight="1" x14ac:dyDescent="0.2">
      <c r="A109" s="13" t="s">
        <v>181</v>
      </c>
      <c r="B109" s="13" t="s">
        <v>182</v>
      </c>
      <c r="C109" s="2">
        <v>0</v>
      </c>
      <c r="D109" s="2">
        <v>0</v>
      </c>
      <c r="E109" s="2">
        <v>0</v>
      </c>
      <c r="F109" s="2">
        <v>0</v>
      </c>
      <c r="G109" s="2">
        <v>0</v>
      </c>
      <c r="H109" s="2">
        <v>0</v>
      </c>
      <c r="I109" s="2">
        <v>0</v>
      </c>
      <c r="J109" s="2">
        <v>0</v>
      </c>
      <c r="K109" s="2">
        <v>0</v>
      </c>
      <c r="L109" s="2">
        <v>-29808</v>
      </c>
      <c r="M109" s="2">
        <v>0</v>
      </c>
      <c r="N109" s="2">
        <v>0</v>
      </c>
      <c r="O109" s="2">
        <v>0</v>
      </c>
      <c r="P109" s="2">
        <v>-29808</v>
      </c>
      <c r="Q109" s="2">
        <v>-2293</v>
      </c>
      <c r="S109" s="15">
        <v>3</v>
      </c>
      <c r="T109" s="15" t="s">
        <v>21</v>
      </c>
      <c r="U109" s="15"/>
      <c r="V109" s="16"/>
      <c r="W109" s="16"/>
      <c r="X109" s="16">
        <f t="shared" ref="X109:X110" si="12">Q109</f>
        <v>-2293</v>
      </c>
      <c r="Y109" s="16"/>
      <c r="Z109" s="16"/>
      <c r="AA109" s="16"/>
      <c r="AB109" s="3">
        <f t="shared" si="6"/>
        <v>0</v>
      </c>
      <c r="AC109" s="15"/>
      <c r="AD109" s="16"/>
      <c r="AE109" s="16"/>
      <c r="AF109" s="16">
        <f t="shared" ref="AF109:AF110" si="13">O109</f>
        <v>0</v>
      </c>
      <c r="AG109" s="16"/>
      <c r="AH109" s="16"/>
      <c r="AI109" s="16"/>
      <c r="AJ109" s="15">
        <f t="shared" si="11"/>
        <v>0</v>
      </c>
    </row>
    <row r="110" spans="1:36" ht="12.75" customHeight="1" x14ac:dyDescent="0.2">
      <c r="A110" s="13" t="s">
        <v>183</v>
      </c>
      <c r="B110" s="13" t="s">
        <v>184</v>
      </c>
      <c r="C110" s="2">
        <v>43887</v>
      </c>
      <c r="D110" s="2">
        <v>0</v>
      </c>
      <c r="E110" s="2">
        <v>0</v>
      </c>
      <c r="F110" s="2">
        <v>0</v>
      </c>
      <c r="G110" s="2">
        <v>0</v>
      </c>
      <c r="H110" s="2">
        <v>0</v>
      </c>
      <c r="I110" s="2">
        <v>0</v>
      </c>
      <c r="J110" s="2">
        <v>0</v>
      </c>
      <c r="K110" s="2">
        <v>0</v>
      </c>
      <c r="L110" s="2">
        <v>0</v>
      </c>
      <c r="M110" s="2">
        <v>0</v>
      </c>
      <c r="N110" s="2">
        <v>0</v>
      </c>
      <c r="O110" s="2">
        <v>0</v>
      </c>
      <c r="P110" s="2">
        <v>43887</v>
      </c>
      <c r="Q110" s="2">
        <v>3376</v>
      </c>
      <c r="S110" s="15">
        <v>3</v>
      </c>
      <c r="T110" s="15" t="s">
        <v>21</v>
      </c>
      <c r="U110" s="15"/>
      <c r="V110" s="16"/>
      <c r="W110" s="16"/>
      <c r="X110" s="16">
        <f t="shared" si="12"/>
        <v>3376</v>
      </c>
      <c r="Y110" s="16"/>
      <c r="Z110" s="16"/>
      <c r="AA110" s="16"/>
      <c r="AB110" s="3">
        <f t="shared" si="6"/>
        <v>0</v>
      </c>
      <c r="AC110" s="15"/>
      <c r="AD110" s="16"/>
      <c r="AE110" s="16"/>
      <c r="AF110" s="16">
        <f t="shared" si="13"/>
        <v>0</v>
      </c>
      <c r="AG110" s="16"/>
      <c r="AH110" s="16"/>
      <c r="AI110" s="16"/>
      <c r="AJ110" s="15">
        <f t="shared" si="11"/>
        <v>0</v>
      </c>
    </row>
    <row r="111" spans="1:36" ht="12.75" customHeight="1" x14ac:dyDescent="0.2">
      <c r="A111" s="28" t="s">
        <v>185</v>
      </c>
      <c r="B111" s="28" t="s">
        <v>186</v>
      </c>
      <c r="C111" s="29">
        <v>29288</v>
      </c>
      <c r="D111" s="29">
        <v>30436</v>
      </c>
      <c r="E111" s="29">
        <v>29374</v>
      </c>
      <c r="F111" s="29">
        <v>33746</v>
      </c>
      <c r="G111" s="29">
        <v>30868</v>
      </c>
      <c r="H111" s="29">
        <v>31143</v>
      </c>
      <c r="I111" s="29">
        <v>30843</v>
      </c>
      <c r="J111" s="29">
        <v>30810</v>
      </c>
      <c r="K111" s="29">
        <v>31236</v>
      </c>
      <c r="L111" s="29">
        <v>31259</v>
      </c>
      <c r="M111" s="29">
        <v>30194</v>
      </c>
      <c r="N111" s="29">
        <v>29998</v>
      </c>
      <c r="O111" s="29">
        <v>31313</v>
      </c>
      <c r="P111" s="29">
        <v>400509</v>
      </c>
      <c r="Q111" s="29">
        <v>30808</v>
      </c>
      <c r="S111" s="15">
        <v>8</v>
      </c>
      <c r="T111" s="15" t="s">
        <v>143</v>
      </c>
      <c r="U111" s="15"/>
      <c r="V111" s="16"/>
      <c r="W111" s="16">
        <f t="shared" ref="W111:W112" si="14">+Q111</f>
        <v>30808</v>
      </c>
      <c r="X111" s="16"/>
      <c r="Y111" s="16"/>
      <c r="Z111" s="16"/>
      <c r="AA111" s="16"/>
      <c r="AB111" s="3">
        <f t="shared" si="6"/>
        <v>0</v>
      </c>
      <c r="AC111" s="15"/>
      <c r="AD111" s="16"/>
      <c r="AE111" s="16">
        <f t="shared" ref="AE111:AE112" si="15">+O111</f>
        <v>31313</v>
      </c>
      <c r="AF111" s="16"/>
      <c r="AG111" s="16"/>
      <c r="AH111" s="16"/>
      <c r="AI111" s="16"/>
      <c r="AJ111" s="15">
        <f t="shared" si="11"/>
        <v>0</v>
      </c>
    </row>
    <row r="112" spans="1:36" ht="12.75" customHeight="1" x14ac:dyDescent="0.2">
      <c r="A112" s="28" t="s">
        <v>187</v>
      </c>
      <c r="B112" s="28" t="s">
        <v>188</v>
      </c>
      <c r="C112" s="29">
        <v>-26966</v>
      </c>
      <c r="D112" s="29">
        <v>-26966</v>
      </c>
      <c r="E112" s="29">
        <v>-26966</v>
      </c>
      <c r="F112" s="29">
        <v>-26966</v>
      </c>
      <c r="G112" s="29">
        <v>-26966</v>
      </c>
      <c r="H112" s="29">
        <v>-26966</v>
      </c>
      <c r="I112" s="29">
        <v>-26966</v>
      </c>
      <c r="J112" s="29">
        <v>-26966</v>
      </c>
      <c r="K112" s="29">
        <v>-26966</v>
      </c>
      <c r="L112" s="29">
        <v>-26966</v>
      </c>
      <c r="M112" s="29">
        <v>-26966</v>
      </c>
      <c r="N112" s="29">
        <v>-26966</v>
      </c>
      <c r="O112" s="29">
        <v>-26966</v>
      </c>
      <c r="P112" s="29">
        <v>-350559</v>
      </c>
      <c r="Q112" s="29">
        <v>-26966</v>
      </c>
      <c r="S112" s="15">
        <v>8</v>
      </c>
      <c r="T112" s="15" t="s">
        <v>143</v>
      </c>
      <c r="U112" s="15"/>
      <c r="V112" s="16"/>
      <c r="W112" s="16">
        <f t="shared" si="14"/>
        <v>-26966</v>
      </c>
      <c r="X112" s="16"/>
      <c r="Y112" s="16"/>
      <c r="Z112" s="16"/>
      <c r="AA112" s="16"/>
      <c r="AB112" s="3">
        <f t="shared" si="6"/>
        <v>0</v>
      </c>
      <c r="AC112" s="15"/>
      <c r="AD112" s="16"/>
      <c r="AE112" s="16">
        <f t="shared" si="15"/>
        <v>-26966</v>
      </c>
      <c r="AF112" s="16"/>
      <c r="AG112" s="16"/>
      <c r="AH112" s="16"/>
      <c r="AI112" s="16"/>
      <c r="AJ112" s="15">
        <f t="shared" si="11"/>
        <v>0</v>
      </c>
    </row>
    <row r="113" spans="1:36" ht="12.75" customHeight="1" x14ac:dyDescent="0.2">
      <c r="C113" s="27" t="s">
        <v>122</v>
      </c>
      <c r="D113" s="27" t="s">
        <v>122</v>
      </c>
      <c r="E113" s="27" t="s">
        <v>122</v>
      </c>
      <c r="F113" s="27" t="s">
        <v>122</v>
      </c>
      <c r="G113" s="27" t="s">
        <v>122</v>
      </c>
      <c r="H113" s="27" t="s">
        <v>122</v>
      </c>
      <c r="I113" s="27" t="s">
        <v>122</v>
      </c>
      <c r="J113" s="27" t="s">
        <v>122</v>
      </c>
      <c r="K113" s="27" t="s">
        <v>122</v>
      </c>
      <c r="L113" s="27" t="s">
        <v>122</v>
      </c>
      <c r="M113" s="27" t="s">
        <v>122</v>
      </c>
      <c r="N113" s="27" t="s">
        <v>122</v>
      </c>
      <c r="O113" s="27" t="s">
        <v>122</v>
      </c>
      <c r="P113" s="27" t="s">
        <v>122</v>
      </c>
      <c r="Q113" s="27" t="s">
        <v>122</v>
      </c>
      <c r="S113" s="15"/>
      <c r="T113" s="15"/>
      <c r="U113" s="15"/>
      <c r="V113" s="16"/>
      <c r="W113" s="16"/>
      <c r="X113" s="16"/>
      <c r="Y113" s="16"/>
      <c r="Z113" s="16"/>
      <c r="AA113" s="16"/>
      <c r="AC113" s="15"/>
      <c r="AD113" s="16"/>
      <c r="AE113" s="16"/>
      <c r="AF113" s="16"/>
      <c r="AG113" s="16"/>
      <c r="AH113" s="16"/>
      <c r="AI113" s="16"/>
      <c r="AJ113" s="15"/>
    </row>
    <row r="114" spans="1:36" ht="12.75" customHeight="1" x14ac:dyDescent="0.2">
      <c r="A114" s="22" t="s">
        <v>189</v>
      </c>
      <c r="B114" s="23"/>
      <c r="C114" s="24">
        <v>-77216619</v>
      </c>
      <c r="D114" s="24">
        <v>-77836283</v>
      </c>
      <c r="E114" s="24">
        <v>-78450916</v>
      </c>
      <c r="F114" s="24">
        <v>-79000085</v>
      </c>
      <c r="G114" s="24">
        <v>-79563096</v>
      </c>
      <c r="H114" s="24">
        <v>-80189520</v>
      </c>
      <c r="I114" s="24">
        <v>-80729122</v>
      </c>
      <c r="J114" s="24">
        <v>-81350052</v>
      </c>
      <c r="K114" s="24">
        <v>-81964751</v>
      </c>
      <c r="L114" s="24">
        <v>-82283437</v>
      </c>
      <c r="M114" s="24">
        <v>-82842129</v>
      </c>
      <c r="N114" s="24">
        <v>-83372247</v>
      </c>
      <c r="O114" s="24">
        <v>-83377015</v>
      </c>
      <c r="P114" s="24">
        <v>-1048175269</v>
      </c>
      <c r="Q114" s="24">
        <v>-80628867</v>
      </c>
      <c r="S114" s="15"/>
      <c r="T114" s="15"/>
      <c r="U114" s="15"/>
      <c r="V114" s="16"/>
      <c r="W114" s="16"/>
      <c r="X114" s="16"/>
      <c r="Y114" s="16"/>
      <c r="Z114" s="16"/>
      <c r="AA114" s="16"/>
      <c r="AC114" s="15"/>
      <c r="AD114" s="16"/>
      <c r="AE114" s="16"/>
      <c r="AF114" s="16"/>
      <c r="AG114" s="16"/>
      <c r="AH114" s="16"/>
      <c r="AI114" s="16"/>
      <c r="AJ114" s="15"/>
    </row>
    <row r="115" spans="1:36" ht="12.75" customHeight="1" x14ac:dyDescent="0.2">
      <c r="C115" s="2"/>
      <c r="D115" s="2"/>
      <c r="E115" s="2"/>
      <c r="F115" s="2"/>
      <c r="G115" s="2"/>
      <c r="H115" s="2"/>
      <c r="I115" s="2"/>
      <c r="J115" s="2"/>
      <c r="K115" s="2"/>
      <c r="L115" s="2"/>
      <c r="M115" s="2"/>
      <c r="N115" s="2"/>
      <c r="O115" s="2"/>
      <c r="S115" s="15"/>
      <c r="T115" s="15"/>
      <c r="U115" s="15"/>
      <c r="V115" s="16"/>
      <c r="W115" s="16"/>
      <c r="X115" s="16"/>
      <c r="Y115" s="16"/>
      <c r="Z115" s="16"/>
      <c r="AA115" s="16"/>
      <c r="AC115" s="15"/>
      <c r="AD115" s="16"/>
      <c r="AE115" s="16"/>
      <c r="AF115" s="16"/>
      <c r="AG115" s="16"/>
      <c r="AH115" s="16"/>
      <c r="AI115" s="16"/>
      <c r="AJ115" s="15"/>
    </row>
    <row r="116" spans="1:36" ht="12.75" customHeight="1" x14ac:dyDescent="0.3">
      <c r="A116" s="19" t="s">
        <v>190</v>
      </c>
      <c r="B116" s="20"/>
      <c r="C116" s="21">
        <v>265719377</v>
      </c>
      <c r="D116" s="21">
        <v>267609292</v>
      </c>
      <c r="E116" s="21">
        <v>269956088</v>
      </c>
      <c r="F116" s="21">
        <v>275827526</v>
      </c>
      <c r="G116" s="21">
        <v>278016511</v>
      </c>
      <c r="H116" s="21">
        <v>279480695</v>
      </c>
      <c r="I116" s="21">
        <v>282397755</v>
      </c>
      <c r="J116" s="21">
        <v>284068310</v>
      </c>
      <c r="K116" s="21">
        <v>285858343</v>
      </c>
      <c r="L116" s="21">
        <v>288170920</v>
      </c>
      <c r="M116" s="21">
        <v>290722906</v>
      </c>
      <c r="N116" s="21">
        <v>293469274</v>
      </c>
      <c r="O116" s="21">
        <v>295213551</v>
      </c>
      <c r="P116" s="21">
        <v>3656510548</v>
      </c>
      <c r="Q116" s="21">
        <v>281270042</v>
      </c>
      <c r="S116" s="15"/>
      <c r="T116" s="15"/>
      <c r="U116" s="15"/>
      <c r="V116" s="16"/>
      <c r="W116" s="16"/>
      <c r="X116" s="16"/>
      <c r="Y116" s="16"/>
      <c r="Z116" s="16"/>
      <c r="AA116" s="16"/>
      <c r="AC116" s="15"/>
      <c r="AD116" s="16"/>
      <c r="AE116" s="16"/>
      <c r="AF116" s="16"/>
      <c r="AG116" s="16"/>
      <c r="AH116" s="16"/>
      <c r="AI116" s="16"/>
      <c r="AJ116" s="15"/>
    </row>
    <row r="117" spans="1:36" ht="15" x14ac:dyDescent="0.3">
      <c r="A117" s="19" t="s">
        <v>191</v>
      </c>
      <c r="B117" s="20"/>
      <c r="C117" s="21"/>
      <c r="D117" s="21"/>
      <c r="E117" s="21"/>
      <c r="F117" s="21"/>
      <c r="G117" s="21"/>
      <c r="H117" s="21"/>
      <c r="I117" s="21"/>
      <c r="J117" s="21"/>
      <c r="K117" s="21"/>
      <c r="L117" s="21"/>
      <c r="M117" s="21"/>
      <c r="N117" s="21"/>
      <c r="O117" s="21"/>
      <c r="P117" s="21"/>
      <c r="Q117" s="21"/>
      <c r="S117" s="15"/>
      <c r="T117" s="15"/>
      <c r="U117" s="15"/>
      <c r="V117" s="16"/>
      <c r="W117" s="16"/>
      <c r="X117" s="16"/>
      <c r="Y117" s="16"/>
      <c r="Z117" s="16"/>
      <c r="AA117" s="16"/>
      <c r="AC117" s="15"/>
      <c r="AD117" s="16"/>
      <c r="AE117" s="16"/>
      <c r="AF117" s="16"/>
      <c r="AG117" s="16"/>
      <c r="AH117" s="16"/>
      <c r="AI117" s="16"/>
      <c r="AJ117" s="15">
        <f t="shared" si="11"/>
        <v>0</v>
      </c>
    </row>
    <row r="118" spans="1:36" ht="12.75" customHeight="1" x14ac:dyDescent="0.2">
      <c r="C118" s="2"/>
      <c r="D118" s="2"/>
      <c r="E118" s="2"/>
      <c r="F118" s="2"/>
      <c r="G118" s="2"/>
      <c r="H118" s="2"/>
      <c r="I118" s="2"/>
      <c r="J118" s="2"/>
      <c r="K118" s="2"/>
      <c r="L118" s="2"/>
      <c r="M118" s="2"/>
      <c r="N118" s="2"/>
      <c r="O118" s="2"/>
      <c r="S118" s="15"/>
      <c r="T118" s="15"/>
      <c r="U118" s="15"/>
      <c r="V118" s="16"/>
      <c r="W118" s="16"/>
      <c r="X118" s="16"/>
      <c r="Y118" s="16"/>
      <c r="Z118" s="16"/>
      <c r="AA118" s="16"/>
      <c r="AC118" s="15"/>
      <c r="AD118" s="16"/>
      <c r="AE118" s="16"/>
      <c r="AF118" s="16"/>
      <c r="AG118" s="16"/>
      <c r="AH118" s="16"/>
      <c r="AI118" s="16"/>
      <c r="AJ118" s="15">
        <f t="shared" si="11"/>
        <v>0</v>
      </c>
    </row>
    <row r="119" spans="1:36" ht="12.75" customHeight="1" x14ac:dyDescent="0.2">
      <c r="A119" s="22" t="s">
        <v>192</v>
      </c>
      <c r="B119" s="23"/>
      <c r="C119" s="24"/>
      <c r="D119" s="24"/>
      <c r="E119" s="24"/>
      <c r="F119" s="24"/>
      <c r="G119" s="24"/>
      <c r="H119" s="24"/>
      <c r="I119" s="24"/>
      <c r="J119" s="24"/>
      <c r="K119" s="24"/>
      <c r="L119" s="24"/>
      <c r="M119" s="24"/>
      <c r="N119" s="24"/>
      <c r="O119" s="24"/>
      <c r="P119" s="24"/>
      <c r="Q119" s="24"/>
      <c r="S119" s="15"/>
      <c r="T119" s="15"/>
      <c r="U119" s="15"/>
      <c r="V119" s="16"/>
      <c r="W119" s="16"/>
      <c r="X119" s="16"/>
      <c r="Y119" s="16"/>
      <c r="Z119" s="16"/>
      <c r="AA119" s="16"/>
      <c r="AC119" s="15"/>
      <c r="AD119" s="16"/>
      <c r="AE119" s="16"/>
      <c r="AF119" s="16"/>
      <c r="AG119" s="16"/>
      <c r="AH119" s="16"/>
      <c r="AI119" s="16"/>
      <c r="AJ119" s="15">
        <f t="shared" si="11"/>
        <v>0</v>
      </c>
    </row>
    <row r="120" spans="1:36" ht="12.75" customHeight="1" x14ac:dyDescent="0.2">
      <c r="A120" s="13" t="s">
        <v>193</v>
      </c>
      <c r="B120" s="13" t="s">
        <v>194</v>
      </c>
      <c r="C120" s="2">
        <v>30000</v>
      </c>
      <c r="D120" s="2">
        <v>30000</v>
      </c>
      <c r="E120" s="2">
        <v>30000</v>
      </c>
      <c r="F120" s="2">
        <v>30000</v>
      </c>
      <c r="G120" s="2">
        <v>30000</v>
      </c>
      <c r="H120" s="2">
        <v>30000</v>
      </c>
      <c r="I120" s="2">
        <v>30000</v>
      </c>
      <c r="J120" s="2">
        <v>30000</v>
      </c>
      <c r="K120" s="2">
        <v>30000</v>
      </c>
      <c r="L120" s="2">
        <v>30000</v>
      </c>
      <c r="M120" s="2">
        <v>30000</v>
      </c>
      <c r="N120" s="2">
        <v>30000</v>
      </c>
      <c r="O120" s="2">
        <v>30000</v>
      </c>
      <c r="P120" s="2">
        <v>390000</v>
      </c>
      <c r="Q120" s="2">
        <v>30000</v>
      </c>
      <c r="S120" s="15">
        <v>21</v>
      </c>
      <c r="T120" s="15" t="s">
        <v>128</v>
      </c>
      <c r="U120" s="15"/>
      <c r="V120" s="16"/>
      <c r="W120" s="16"/>
      <c r="X120" s="16"/>
      <c r="Y120" s="16">
        <f>+Q120</f>
        <v>30000</v>
      </c>
      <c r="Z120" s="16"/>
      <c r="AA120" s="16"/>
      <c r="AB120" s="3">
        <f t="shared" si="6"/>
        <v>0</v>
      </c>
      <c r="AC120" s="15"/>
      <c r="AD120" s="16"/>
      <c r="AE120" s="16"/>
      <c r="AF120" s="16"/>
      <c r="AG120" s="16">
        <f>+O120</f>
        <v>30000</v>
      </c>
      <c r="AH120" s="16"/>
      <c r="AI120" s="16"/>
      <c r="AJ120" s="15">
        <f t="shared" si="11"/>
        <v>0</v>
      </c>
    </row>
    <row r="121" spans="1:36" ht="12.75" customHeight="1" x14ac:dyDescent="0.2">
      <c r="A121" s="13" t="s">
        <v>195</v>
      </c>
      <c r="B121" s="13" t="s">
        <v>196</v>
      </c>
      <c r="C121" s="2">
        <v>8952</v>
      </c>
      <c r="D121" s="2">
        <v>8952</v>
      </c>
      <c r="E121" s="2">
        <v>8952</v>
      </c>
      <c r="F121" s="2">
        <v>8952</v>
      </c>
      <c r="G121" s="2">
        <v>8952</v>
      </c>
      <c r="H121" s="2">
        <v>8952</v>
      </c>
      <c r="I121" s="2">
        <v>8952</v>
      </c>
      <c r="J121" s="2">
        <v>8952</v>
      </c>
      <c r="K121" s="2">
        <v>8952</v>
      </c>
      <c r="L121" s="2">
        <v>7650</v>
      </c>
      <c r="M121" s="2">
        <v>7650</v>
      </c>
      <c r="N121" s="2">
        <v>7650</v>
      </c>
      <c r="O121" s="2">
        <v>8650</v>
      </c>
      <c r="P121" s="2">
        <v>112168</v>
      </c>
      <c r="Q121" s="2">
        <v>8628</v>
      </c>
      <c r="S121" s="15">
        <v>21</v>
      </c>
      <c r="T121" s="15" t="s">
        <v>128</v>
      </c>
      <c r="U121" s="15"/>
      <c r="V121" s="16"/>
      <c r="W121" s="16"/>
      <c r="X121" s="16"/>
      <c r="Y121" s="16">
        <f>+Q121</f>
        <v>8628</v>
      </c>
      <c r="Z121" s="16"/>
      <c r="AA121" s="16"/>
      <c r="AB121" s="3">
        <f t="shared" si="6"/>
        <v>0</v>
      </c>
      <c r="AC121" s="15"/>
      <c r="AD121" s="16"/>
      <c r="AE121" s="16"/>
      <c r="AF121" s="16"/>
      <c r="AG121" s="16">
        <f>+O121</f>
        <v>8650</v>
      </c>
      <c r="AH121" s="16"/>
      <c r="AI121" s="16"/>
      <c r="AJ121" s="15">
        <f t="shared" si="11"/>
        <v>0</v>
      </c>
    </row>
    <row r="122" spans="1:36" ht="12.75" customHeight="1" x14ac:dyDescent="0.2">
      <c r="C122" s="27" t="s">
        <v>122</v>
      </c>
      <c r="D122" s="27" t="s">
        <v>122</v>
      </c>
      <c r="E122" s="27" t="s">
        <v>122</v>
      </c>
      <c r="F122" s="27" t="s">
        <v>122</v>
      </c>
      <c r="G122" s="27" t="s">
        <v>122</v>
      </c>
      <c r="H122" s="27" t="s">
        <v>122</v>
      </c>
      <c r="I122" s="27" t="s">
        <v>122</v>
      </c>
      <c r="J122" s="27" t="s">
        <v>122</v>
      </c>
      <c r="K122" s="27" t="s">
        <v>122</v>
      </c>
      <c r="L122" s="27" t="s">
        <v>122</v>
      </c>
      <c r="M122" s="27" t="s">
        <v>122</v>
      </c>
      <c r="N122" s="27" t="s">
        <v>122</v>
      </c>
      <c r="O122" s="27" t="s">
        <v>122</v>
      </c>
      <c r="P122" s="27" t="s">
        <v>122</v>
      </c>
      <c r="Q122" s="27" t="s">
        <v>122</v>
      </c>
      <c r="S122" s="15"/>
      <c r="T122" s="15"/>
      <c r="U122" s="15"/>
      <c r="V122" s="16"/>
      <c r="W122" s="16"/>
      <c r="X122" s="16"/>
      <c r="Y122" s="16"/>
      <c r="Z122" s="16"/>
      <c r="AA122" s="16"/>
      <c r="AC122" s="15"/>
      <c r="AD122" s="16"/>
      <c r="AE122" s="16"/>
      <c r="AF122" s="16"/>
      <c r="AG122" s="16"/>
      <c r="AH122" s="16"/>
      <c r="AI122" s="16"/>
      <c r="AJ122" s="15"/>
    </row>
    <row r="123" spans="1:36" ht="12.75" customHeight="1" x14ac:dyDescent="0.2">
      <c r="A123" s="22" t="s">
        <v>197</v>
      </c>
      <c r="B123" s="23"/>
      <c r="C123" s="24">
        <v>38952</v>
      </c>
      <c r="D123" s="24">
        <v>38952</v>
      </c>
      <c r="E123" s="24">
        <v>38952</v>
      </c>
      <c r="F123" s="24">
        <v>38952</v>
      </c>
      <c r="G123" s="24">
        <v>38952</v>
      </c>
      <c r="H123" s="24">
        <v>38952</v>
      </c>
      <c r="I123" s="24">
        <v>38952</v>
      </c>
      <c r="J123" s="24">
        <v>38952</v>
      </c>
      <c r="K123" s="24">
        <v>38952</v>
      </c>
      <c r="L123" s="24">
        <v>37650</v>
      </c>
      <c r="M123" s="24">
        <v>37650</v>
      </c>
      <c r="N123" s="24">
        <v>37650</v>
      </c>
      <c r="O123" s="24">
        <v>38650</v>
      </c>
      <c r="P123" s="24">
        <v>502168</v>
      </c>
      <c r="Q123" s="24">
        <v>38628</v>
      </c>
      <c r="S123" s="15"/>
      <c r="T123" s="15"/>
      <c r="U123" s="15"/>
      <c r="V123" s="16"/>
      <c r="W123" s="16"/>
      <c r="X123" s="16"/>
      <c r="Y123" s="16"/>
      <c r="Z123" s="16"/>
      <c r="AA123" s="16"/>
      <c r="AC123" s="15"/>
      <c r="AD123" s="16"/>
      <c r="AE123" s="16"/>
      <c r="AF123" s="16"/>
      <c r="AG123" s="16"/>
      <c r="AH123" s="16"/>
      <c r="AI123" s="16"/>
      <c r="AJ123" s="15"/>
    </row>
    <row r="124" spans="1:36" ht="12.75" customHeight="1" x14ac:dyDescent="0.2">
      <c r="C124" s="2"/>
      <c r="D124" s="2"/>
      <c r="E124" s="2"/>
      <c r="F124" s="2"/>
      <c r="G124" s="2"/>
      <c r="H124" s="2"/>
      <c r="I124" s="2"/>
      <c r="J124" s="2"/>
      <c r="K124" s="2"/>
      <c r="L124" s="2"/>
      <c r="M124" s="2"/>
      <c r="N124" s="2"/>
      <c r="O124" s="2"/>
      <c r="S124" s="15"/>
      <c r="T124" s="15"/>
      <c r="U124" s="15"/>
      <c r="V124" s="16"/>
      <c r="W124" s="16"/>
      <c r="X124" s="16"/>
      <c r="Y124" s="16"/>
      <c r="Z124" s="16"/>
      <c r="AA124" s="16"/>
      <c r="AC124" s="15"/>
      <c r="AD124" s="16"/>
      <c r="AE124" s="16"/>
      <c r="AF124" s="16"/>
      <c r="AG124" s="16"/>
      <c r="AH124" s="16"/>
      <c r="AI124" s="16"/>
      <c r="AJ124" s="15"/>
    </row>
    <row r="125" spans="1:36" ht="12.75" customHeight="1" x14ac:dyDescent="0.2">
      <c r="A125" s="22" t="s">
        <v>198</v>
      </c>
      <c r="B125" s="23"/>
      <c r="C125" s="24"/>
      <c r="D125" s="24"/>
      <c r="E125" s="24"/>
      <c r="F125" s="24"/>
      <c r="G125" s="24"/>
      <c r="H125" s="24"/>
      <c r="I125" s="24"/>
      <c r="J125" s="24"/>
      <c r="K125" s="24"/>
      <c r="L125" s="24"/>
      <c r="M125" s="24"/>
      <c r="N125" s="24"/>
      <c r="O125" s="24">
        <f>11927096-O126</f>
        <v>4734690</v>
      </c>
      <c r="P125" s="24"/>
      <c r="Q125" s="24"/>
      <c r="S125" s="15"/>
      <c r="T125" s="15"/>
      <c r="U125" s="15"/>
      <c r="V125" s="16"/>
      <c r="W125" s="16"/>
      <c r="X125" s="16"/>
      <c r="Y125" s="16"/>
      <c r="Z125" s="16"/>
      <c r="AA125" s="16"/>
      <c r="AC125" s="15"/>
      <c r="AD125" s="16"/>
      <c r="AE125" s="16"/>
      <c r="AF125" s="16"/>
      <c r="AG125" s="16"/>
      <c r="AH125" s="16"/>
      <c r="AI125" s="16"/>
      <c r="AJ125" s="15">
        <f t="shared" si="11"/>
        <v>-4734690</v>
      </c>
    </row>
    <row r="126" spans="1:36" ht="12.75" customHeight="1" x14ac:dyDescent="0.2">
      <c r="A126" s="13" t="s">
        <v>199</v>
      </c>
      <c r="B126" s="13" t="s">
        <v>200</v>
      </c>
      <c r="C126" s="2">
        <v>9078381</v>
      </c>
      <c r="D126" s="2">
        <v>11387880</v>
      </c>
      <c r="E126" s="2">
        <v>10807309</v>
      </c>
      <c r="F126" s="2">
        <v>8594296</v>
      </c>
      <c r="G126" s="2">
        <v>7228596</v>
      </c>
      <c r="H126" s="2">
        <v>7003003</v>
      </c>
      <c r="I126" s="2">
        <v>5569906</v>
      </c>
      <c r="J126" s="2">
        <v>5429947</v>
      </c>
      <c r="K126" s="2">
        <v>4638998</v>
      </c>
      <c r="L126" s="2">
        <v>5110474</v>
      </c>
      <c r="M126" s="2">
        <v>5432031</v>
      </c>
      <c r="N126" s="2">
        <v>6168392</v>
      </c>
      <c r="O126" s="30">
        <v>7192406</v>
      </c>
      <c r="P126" s="2">
        <v>93641620</v>
      </c>
      <c r="Q126" s="2">
        <v>7203202</v>
      </c>
      <c r="S126" s="15">
        <v>25</v>
      </c>
      <c r="T126" s="15" t="s">
        <v>128</v>
      </c>
      <c r="U126" s="15"/>
      <c r="V126" s="16"/>
      <c r="W126" s="16"/>
      <c r="X126" s="16"/>
      <c r="Y126" s="16">
        <f>+Q126</f>
        <v>7203202</v>
      </c>
      <c r="Z126" s="16"/>
      <c r="AA126" s="16"/>
      <c r="AB126" s="3">
        <f t="shared" si="6"/>
        <v>0</v>
      </c>
      <c r="AC126" s="15"/>
      <c r="AD126" s="16"/>
      <c r="AE126" s="16"/>
      <c r="AF126" s="16"/>
      <c r="AG126" s="16">
        <f>+O126</f>
        <v>7192406</v>
      </c>
      <c r="AH126" s="16"/>
      <c r="AI126" s="16"/>
      <c r="AJ126" s="15">
        <f t="shared" si="11"/>
        <v>0</v>
      </c>
    </row>
    <row r="127" spans="1:36" ht="12.75" customHeight="1" x14ac:dyDescent="0.2">
      <c r="A127" s="13" t="s">
        <v>201</v>
      </c>
      <c r="B127" s="13" t="s">
        <v>202</v>
      </c>
      <c r="C127" s="2">
        <v>-999192</v>
      </c>
      <c r="D127" s="2">
        <v>-1013056</v>
      </c>
      <c r="E127" s="2">
        <v>-1007009</v>
      </c>
      <c r="F127" s="2">
        <v>-843902</v>
      </c>
      <c r="G127" s="2">
        <v>-848490</v>
      </c>
      <c r="H127" s="2">
        <v>-843204</v>
      </c>
      <c r="I127" s="2">
        <v>-750262</v>
      </c>
      <c r="J127" s="2">
        <v>-709147</v>
      </c>
      <c r="K127" s="2">
        <v>-629914</v>
      </c>
      <c r="L127" s="2">
        <v>-529678</v>
      </c>
      <c r="M127" s="2">
        <v>-520036</v>
      </c>
      <c r="N127" s="2">
        <v>-532654</v>
      </c>
      <c r="O127" s="2">
        <v>-581834</v>
      </c>
      <c r="P127" s="2">
        <v>-9808379</v>
      </c>
      <c r="Q127" s="2">
        <v>-754491</v>
      </c>
      <c r="S127" s="15">
        <v>30</v>
      </c>
      <c r="T127" s="15" t="s">
        <v>128</v>
      </c>
      <c r="U127" s="15"/>
      <c r="V127" s="16"/>
      <c r="W127" s="16"/>
      <c r="X127" s="16"/>
      <c r="Y127" s="16">
        <f>+Q127</f>
        <v>-754491</v>
      </c>
      <c r="Z127" s="16"/>
      <c r="AA127" s="16"/>
      <c r="AB127" s="3">
        <f t="shared" si="6"/>
        <v>0</v>
      </c>
      <c r="AC127" s="15"/>
      <c r="AD127" s="16"/>
      <c r="AE127" s="16"/>
      <c r="AF127" s="16"/>
      <c r="AG127" s="16">
        <f>+O127</f>
        <v>-581834</v>
      </c>
      <c r="AH127" s="16"/>
      <c r="AI127" s="16"/>
      <c r="AJ127" s="15">
        <f t="shared" si="11"/>
        <v>0</v>
      </c>
    </row>
    <row r="128" spans="1:36" ht="12.75" customHeight="1" x14ac:dyDescent="0.2">
      <c r="A128" s="13" t="s">
        <v>203</v>
      </c>
      <c r="B128" s="13" t="s">
        <v>204</v>
      </c>
      <c r="C128" s="2">
        <v>778076</v>
      </c>
      <c r="D128" s="2">
        <v>778076</v>
      </c>
      <c r="E128" s="2">
        <v>778076</v>
      </c>
      <c r="F128" s="2">
        <v>880749</v>
      </c>
      <c r="G128" s="2">
        <v>880749</v>
      </c>
      <c r="H128" s="2">
        <v>880749</v>
      </c>
      <c r="I128" s="2">
        <v>993737</v>
      </c>
      <c r="J128" s="2">
        <v>993737</v>
      </c>
      <c r="K128" s="2">
        <v>993737</v>
      </c>
      <c r="L128" s="2">
        <v>1093017</v>
      </c>
      <c r="M128" s="2">
        <v>1093017</v>
      </c>
      <c r="N128" s="2">
        <v>1093017</v>
      </c>
      <c r="O128" s="30">
        <v>1088807</v>
      </c>
      <c r="P128" s="2">
        <v>12325544</v>
      </c>
      <c r="Q128" s="2">
        <v>948119</v>
      </c>
      <c r="S128" s="15">
        <v>24</v>
      </c>
      <c r="T128" s="15" t="s">
        <v>205</v>
      </c>
      <c r="U128" s="15"/>
      <c r="V128" s="16"/>
      <c r="W128" s="16"/>
      <c r="X128" s="16"/>
      <c r="Y128" s="16">
        <f t="shared" ref="Y128:Y129" si="16">+Q128</f>
        <v>948119</v>
      </c>
      <c r="Z128" s="31"/>
      <c r="AA128" s="16"/>
      <c r="AB128" s="3">
        <f t="shared" si="6"/>
        <v>0</v>
      </c>
      <c r="AC128" s="15"/>
      <c r="AD128" s="16"/>
      <c r="AE128" s="16"/>
      <c r="AF128" s="16"/>
      <c r="AG128" s="16">
        <f>+O128</f>
        <v>1088807</v>
      </c>
      <c r="AH128" s="31"/>
      <c r="AI128" s="16"/>
      <c r="AJ128" s="15">
        <f t="shared" si="11"/>
        <v>0</v>
      </c>
    </row>
    <row r="129" spans="1:36" ht="12.75" customHeight="1" x14ac:dyDescent="0.2">
      <c r="C129" s="27" t="s">
        <v>122</v>
      </c>
      <c r="D129" s="27" t="s">
        <v>122</v>
      </c>
      <c r="E129" s="27" t="s">
        <v>122</v>
      </c>
      <c r="F129" s="27" t="s">
        <v>122</v>
      </c>
      <c r="G129" s="27" t="s">
        <v>122</v>
      </c>
      <c r="H129" s="27" t="s">
        <v>122</v>
      </c>
      <c r="I129" s="27" t="s">
        <v>122</v>
      </c>
      <c r="J129" s="27" t="s">
        <v>122</v>
      </c>
      <c r="K129" s="27" t="s">
        <v>122</v>
      </c>
      <c r="L129" s="27" t="s">
        <v>122</v>
      </c>
      <c r="M129" s="27" t="s">
        <v>122</v>
      </c>
      <c r="N129" s="27" t="s">
        <v>122</v>
      </c>
      <c r="O129" s="27" t="s">
        <v>122</v>
      </c>
      <c r="P129" s="27" t="s">
        <v>122</v>
      </c>
      <c r="Q129" s="27" t="s">
        <v>122</v>
      </c>
      <c r="S129" s="15"/>
      <c r="T129" s="15"/>
      <c r="U129" s="15"/>
      <c r="V129" s="16"/>
      <c r="W129" s="16"/>
      <c r="X129" s="16"/>
      <c r="Y129" s="16" t="str">
        <f t="shared" si="16"/>
        <v>-</v>
      </c>
      <c r="Z129" s="16"/>
      <c r="AA129" s="16"/>
      <c r="AC129" s="15"/>
      <c r="AD129" s="16"/>
      <c r="AE129" s="16"/>
      <c r="AF129" s="16"/>
      <c r="AG129" s="16"/>
      <c r="AH129" s="16"/>
      <c r="AI129" s="16"/>
      <c r="AJ129" s="15"/>
    </row>
    <row r="130" spans="1:36" ht="12.75" customHeight="1" x14ac:dyDescent="0.2">
      <c r="A130" s="22" t="s">
        <v>206</v>
      </c>
      <c r="B130" s="23"/>
      <c r="C130" s="24">
        <v>8857265</v>
      </c>
      <c r="D130" s="24">
        <v>11152900</v>
      </c>
      <c r="E130" s="24">
        <v>10578376</v>
      </c>
      <c r="F130" s="24">
        <v>8631143</v>
      </c>
      <c r="G130" s="24">
        <v>7260854</v>
      </c>
      <c r="H130" s="24">
        <v>7040547</v>
      </c>
      <c r="I130" s="24">
        <v>5813381</v>
      </c>
      <c r="J130" s="24">
        <v>5714537</v>
      </c>
      <c r="K130" s="24">
        <v>5002821</v>
      </c>
      <c r="L130" s="24">
        <v>5673814</v>
      </c>
      <c r="M130" s="24">
        <v>6005012</v>
      </c>
      <c r="N130" s="24">
        <v>6728755</v>
      </c>
      <c r="O130" s="24">
        <v>7699379</v>
      </c>
      <c r="P130" s="24">
        <v>96158785</v>
      </c>
      <c r="Q130" s="24">
        <v>7396830</v>
      </c>
      <c r="S130" s="15"/>
      <c r="T130" s="15"/>
      <c r="U130" s="15"/>
      <c r="V130" s="16"/>
      <c r="W130" s="16"/>
      <c r="X130" s="16"/>
      <c r="Y130" s="16"/>
      <c r="Z130" s="16"/>
      <c r="AA130" s="16"/>
      <c r="AC130" s="15"/>
      <c r="AD130" s="16"/>
      <c r="AE130" s="16"/>
      <c r="AF130" s="16"/>
      <c r="AG130" s="16"/>
      <c r="AH130" s="16"/>
      <c r="AI130" s="16"/>
      <c r="AJ130" s="15"/>
    </row>
    <row r="131" spans="1:36" ht="12.75" customHeight="1" x14ac:dyDescent="0.2">
      <c r="C131" s="2"/>
      <c r="D131" s="2"/>
      <c r="E131" s="2"/>
      <c r="F131" s="2"/>
      <c r="G131" s="2"/>
      <c r="H131" s="2"/>
      <c r="I131" s="2"/>
      <c r="J131" s="2"/>
      <c r="K131" s="2"/>
      <c r="L131" s="2"/>
      <c r="M131" s="2"/>
      <c r="N131" s="2"/>
      <c r="O131" s="2"/>
      <c r="S131" s="15"/>
      <c r="T131" s="15"/>
      <c r="U131" s="15"/>
      <c r="V131" s="16"/>
      <c r="W131" s="16"/>
      <c r="X131" s="16"/>
      <c r="Y131" s="16"/>
      <c r="Z131" s="16"/>
      <c r="AA131" s="16"/>
      <c r="AC131" s="15"/>
      <c r="AD131" s="16"/>
      <c r="AE131" s="16"/>
      <c r="AF131" s="16"/>
      <c r="AG131" s="16"/>
      <c r="AH131" s="16"/>
      <c r="AI131" s="16"/>
      <c r="AJ131" s="15"/>
    </row>
    <row r="132" spans="1:36" ht="12.75" customHeight="1" x14ac:dyDescent="0.2">
      <c r="A132" s="22" t="s">
        <v>207</v>
      </c>
      <c r="B132" s="23"/>
      <c r="C132" s="24"/>
      <c r="D132" s="24"/>
      <c r="E132" s="24"/>
      <c r="F132" s="24"/>
      <c r="G132" s="24"/>
      <c r="H132" s="24"/>
      <c r="I132" s="24"/>
      <c r="J132" s="24"/>
      <c r="K132" s="24"/>
      <c r="L132" s="24"/>
      <c r="M132" s="24"/>
      <c r="N132" s="24"/>
      <c r="O132" s="24"/>
      <c r="P132" s="24"/>
      <c r="Q132" s="24"/>
      <c r="S132" s="15"/>
      <c r="T132" s="15"/>
      <c r="U132" s="15"/>
      <c r="V132" s="16"/>
      <c r="W132" s="16"/>
      <c r="X132" s="16"/>
      <c r="Y132" s="16"/>
      <c r="Z132" s="16"/>
      <c r="AA132" s="16"/>
      <c r="AC132" s="15"/>
      <c r="AD132" s="16"/>
      <c r="AE132" s="16"/>
      <c r="AF132" s="16"/>
      <c r="AG132" s="16"/>
      <c r="AH132" s="16"/>
      <c r="AI132" s="16"/>
      <c r="AJ132" s="15"/>
    </row>
    <row r="133" spans="1:36" ht="12.75" customHeight="1" x14ac:dyDescent="0.2">
      <c r="A133" s="13" t="s">
        <v>208</v>
      </c>
      <c r="B133" s="13" t="s">
        <v>209</v>
      </c>
      <c r="C133" s="2">
        <v>0</v>
      </c>
      <c r="D133" s="2">
        <v>0</v>
      </c>
      <c r="E133" s="2">
        <v>0</v>
      </c>
      <c r="F133" s="2">
        <v>0</v>
      </c>
      <c r="G133" s="2">
        <v>0</v>
      </c>
      <c r="H133" s="2">
        <v>0</v>
      </c>
      <c r="I133" s="2">
        <v>0</v>
      </c>
      <c r="J133" s="2">
        <v>0</v>
      </c>
      <c r="K133" s="2">
        <v>20</v>
      </c>
      <c r="L133" s="2">
        <v>20</v>
      </c>
      <c r="M133" s="2">
        <v>20</v>
      </c>
      <c r="N133" s="2">
        <v>20</v>
      </c>
      <c r="O133" s="2">
        <v>104534</v>
      </c>
      <c r="P133" s="2">
        <v>104613</v>
      </c>
      <c r="Q133" s="2">
        <v>8047</v>
      </c>
      <c r="S133" s="15"/>
      <c r="T133" s="15"/>
      <c r="U133" s="15"/>
      <c r="V133" s="16"/>
      <c r="W133" s="16"/>
      <c r="X133" s="16"/>
      <c r="Y133" s="16">
        <f>+Q133</f>
        <v>8047</v>
      </c>
      <c r="Z133" s="16"/>
      <c r="AA133" s="16"/>
      <c r="AC133" s="15"/>
      <c r="AD133" s="16"/>
      <c r="AE133" s="16"/>
      <c r="AF133" s="16"/>
      <c r="AG133" s="16">
        <f>+O133</f>
        <v>104534</v>
      </c>
      <c r="AH133" s="16"/>
      <c r="AI133" s="16"/>
      <c r="AJ133" s="15"/>
    </row>
    <row r="134" spans="1:36" ht="12.75" customHeight="1" x14ac:dyDescent="0.2">
      <c r="C134" s="27" t="s">
        <v>122</v>
      </c>
      <c r="D134" s="27" t="s">
        <v>122</v>
      </c>
      <c r="E134" s="27" t="s">
        <v>122</v>
      </c>
      <c r="F134" s="27" t="s">
        <v>122</v>
      </c>
      <c r="G134" s="27" t="s">
        <v>122</v>
      </c>
      <c r="H134" s="27" t="s">
        <v>122</v>
      </c>
      <c r="I134" s="27" t="s">
        <v>122</v>
      </c>
      <c r="J134" s="27" t="s">
        <v>122</v>
      </c>
      <c r="K134" s="27" t="s">
        <v>122</v>
      </c>
      <c r="L134" s="27" t="s">
        <v>122</v>
      </c>
      <c r="M134" s="27" t="s">
        <v>122</v>
      </c>
      <c r="N134" s="27" t="s">
        <v>122</v>
      </c>
      <c r="O134" s="27" t="s">
        <v>122</v>
      </c>
      <c r="P134" s="27" t="s">
        <v>122</v>
      </c>
      <c r="Q134" s="27" t="s">
        <v>122</v>
      </c>
      <c r="S134" s="15"/>
      <c r="T134" s="15"/>
      <c r="U134" s="15"/>
      <c r="V134" s="16"/>
      <c r="W134" s="16"/>
      <c r="X134" s="16"/>
      <c r="Y134" s="16"/>
      <c r="Z134" s="16"/>
      <c r="AA134" s="16"/>
      <c r="AC134" s="15"/>
      <c r="AD134" s="16"/>
      <c r="AE134" s="16"/>
      <c r="AF134" s="16"/>
      <c r="AG134" s="16"/>
      <c r="AH134" s="16"/>
      <c r="AI134" s="16"/>
      <c r="AJ134" s="15"/>
    </row>
    <row r="135" spans="1:36" ht="12.75" customHeight="1" x14ac:dyDescent="0.2">
      <c r="A135" s="22" t="s">
        <v>210</v>
      </c>
      <c r="B135" s="23"/>
      <c r="C135" s="24">
        <v>0</v>
      </c>
      <c r="D135" s="24">
        <v>0</v>
      </c>
      <c r="E135" s="24">
        <v>0</v>
      </c>
      <c r="F135" s="24">
        <v>0</v>
      </c>
      <c r="G135" s="24">
        <v>0</v>
      </c>
      <c r="H135" s="24">
        <v>0</v>
      </c>
      <c r="I135" s="24">
        <v>0</v>
      </c>
      <c r="J135" s="24">
        <v>0</v>
      </c>
      <c r="K135" s="24">
        <v>20</v>
      </c>
      <c r="L135" s="24">
        <v>20</v>
      </c>
      <c r="M135" s="24">
        <v>20</v>
      </c>
      <c r="N135" s="24">
        <v>20</v>
      </c>
      <c r="O135" s="24">
        <v>104534</v>
      </c>
      <c r="P135" s="24">
        <v>104613</v>
      </c>
      <c r="Q135" s="24">
        <v>8047</v>
      </c>
      <c r="S135" s="15"/>
      <c r="T135" s="15"/>
      <c r="U135" s="15"/>
      <c r="V135" s="16"/>
      <c r="W135" s="16"/>
      <c r="X135" s="16"/>
      <c r="Y135" s="16"/>
      <c r="Z135" s="16"/>
      <c r="AA135" s="16"/>
      <c r="AC135" s="15"/>
      <c r="AD135" s="16"/>
      <c r="AE135" s="16"/>
      <c r="AF135" s="16"/>
      <c r="AG135" s="16"/>
      <c r="AH135" s="16"/>
      <c r="AI135" s="16"/>
      <c r="AJ135" s="15"/>
    </row>
    <row r="136" spans="1:36" ht="12.75" customHeight="1" x14ac:dyDescent="0.2">
      <c r="C136" s="2"/>
      <c r="D136" s="2"/>
      <c r="E136" s="2"/>
      <c r="F136" s="2"/>
      <c r="G136" s="2"/>
      <c r="H136" s="2"/>
      <c r="I136" s="2"/>
      <c r="J136" s="2"/>
      <c r="K136" s="2"/>
      <c r="L136" s="2"/>
      <c r="M136" s="2"/>
      <c r="N136" s="2"/>
      <c r="O136" s="2"/>
      <c r="S136" s="15"/>
      <c r="T136" s="15"/>
      <c r="U136" s="15"/>
      <c r="V136" s="16"/>
      <c r="W136" s="16"/>
      <c r="X136" s="16"/>
      <c r="Y136" s="16"/>
      <c r="Z136" s="16"/>
      <c r="AA136" s="16"/>
      <c r="AC136" s="15"/>
      <c r="AD136" s="16"/>
      <c r="AE136" s="16"/>
      <c r="AF136" s="16"/>
      <c r="AG136" s="16"/>
      <c r="AH136" s="16"/>
      <c r="AI136" s="16"/>
      <c r="AJ136" s="15">
        <f t="shared" si="11"/>
        <v>0</v>
      </c>
    </row>
    <row r="137" spans="1:36" ht="12.75" customHeight="1" x14ac:dyDescent="0.2">
      <c r="A137" s="22" t="s">
        <v>211</v>
      </c>
      <c r="B137" s="23"/>
      <c r="C137" s="24"/>
      <c r="D137" s="24"/>
      <c r="E137" s="24"/>
      <c r="F137" s="24"/>
      <c r="G137" s="24"/>
      <c r="H137" s="24"/>
      <c r="I137" s="24"/>
      <c r="J137" s="24"/>
      <c r="K137" s="24"/>
      <c r="L137" s="24"/>
      <c r="M137" s="24"/>
      <c r="N137" s="24"/>
      <c r="O137" s="24"/>
      <c r="P137" s="24"/>
      <c r="Q137" s="24"/>
      <c r="S137" s="15"/>
      <c r="T137" s="15"/>
      <c r="U137" s="15"/>
      <c r="V137" s="16"/>
      <c r="W137" s="16"/>
      <c r="X137" s="16"/>
      <c r="Y137" s="16"/>
      <c r="Z137" s="16"/>
      <c r="AA137" s="16"/>
      <c r="AC137" s="15"/>
      <c r="AD137" s="16"/>
      <c r="AE137" s="16"/>
      <c r="AF137" s="16"/>
      <c r="AG137" s="16"/>
      <c r="AH137" s="16"/>
      <c r="AI137" s="16"/>
      <c r="AJ137" s="15">
        <f t="shared" si="11"/>
        <v>0</v>
      </c>
    </row>
    <row r="138" spans="1:36" ht="12.75" customHeight="1" x14ac:dyDescent="0.2">
      <c r="A138" s="13" t="s">
        <v>212</v>
      </c>
      <c r="B138" s="13" t="s">
        <v>213</v>
      </c>
      <c r="C138" s="2">
        <v>1772212</v>
      </c>
      <c r="D138" s="2">
        <v>1609195</v>
      </c>
      <c r="E138" s="2">
        <v>1594889</v>
      </c>
      <c r="F138" s="2">
        <v>1641387</v>
      </c>
      <c r="G138" s="2">
        <v>1594042</v>
      </c>
      <c r="H138" s="2">
        <v>1646627</v>
      </c>
      <c r="I138" s="2">
        <v>1392592</v>
      </c>
      <c r="J138" s="2">
        <v>1413477</v>
      </c>
      <c r="K138" s="2">
        <v>1426730</v>
      </c>
      <c r="L138" s="2">
        <v>1517165</v>
      </c>
      <c r="M138" s="2">
        <v>1661692</v>
      </c>
      <c r="N138" s="2">
        <v>1885421</v>
      </c>
      <c r="O138" s="2">
        <v>1941300</v>
      </c>
      <c r="P138" s="2">
        <v>21096729</v>
      </c>
      <c r="Q138" s="2">
        <v>1622825</v>
      </c>
      <c r="S138" s="15">
        <v>26</v>
      </c>
      <c r="T138" s="15" t="s">
        <v>128</v>
      </c>
      <c r="U138" s="15"/>
      <c r="V138" s="16"/>
      <c r="W138" s="16"/>
      <c r="X138" s="16"/>
      <c r="Y138" s="16">
        <f>+Q138</f>
        <v>1622825</v>
      </c>
      <c r="Z138" s="16"/>
      <c r="AA138" s="16"/>
      <c r="AB138" s="3">
        <f t="shared" si="6"/>
        <v>0</v>
      </c>
      <c r="AC138" s="15"/>
      <c r="AD138" s="16"/>
      <c r="AE138" s="16"/>
      <c r="AF138" s="16"/>
      <c r="AG138" s="16">
        <f>+O138</f>
        <v>1941300</v>
      </c>
      <c r="AH138" s="16"/>
      <c r="AI138" s="16"/>
      <c r="AJ138" s="15">
        <f t="shared" si="11"/>
        <v>0</v>
      </c>
    </row>
    <row r="139" spans="1:36" ht="12.75" customHeight="1" x14ac:dyDescent="0.2">
      <c r="C139" s="27" t="s">
        <v>122</v>
      </c>
      <c r="D139" s="27" t="s">
        <v>122</v>
      </c>
      <c r="E139" s="27" t="s">
        <v>122</v>
      </c>
      <c r="F139" s="27" t="s">
        <v>122</v>
      </c>
      <c r="G139" s="27" t="s">
        <v>122</v>
      </c>
      <c r="H139" s="27" t="s">
        <v>122</v>
      </c>
      <c r="I139" s="27" t="s">
        <v>122</v>
      </c>
      <c r="J139" s="27" t="s">
        <v>122</v>
      </c>
      <c r="K139" s="27" t="s">
        <v>122</v>
      </c>
      <c r="L139" s="27" t="s">
        <v>122</v>
      </c>
      <c r="M139" s="27" t="s">
        <v>122</v>
      </c>
      <c r="N139" s="27" t="s">
        <v>122</v>
      </c>
      <c r="O139" s="27" t="s">
        <v>122</v>
      </c>
      <c r="P139" s="27" t="s">
        <v>122</v>
      </c>
      <c r="Q139" s="27" t="s">
        <v>122</v>
      </c>
      <c r="S139" s="15"/>
      <c r="T139" s="15"/>
      <c r="U139" s="15"/>
      <c r="V139" s="16"/>
      <c r="W139" s="16"/>
      <c r="X139" s="16"/>
      <c r="Y139" s="16"/>
      <c r="Z139" s="16"/>
      <c r="AA139" s="16"/>
      <c r="AC139" s="15"/>
      <c r="AD139" s="16"/>
      <c r="AE139" s="16"/>
      <c r="AF139" s="16"/>
      <c r="AG139" s="16"/>
      <c r="AH139" s="16"/>
      <c r="AI139" s="16"/>
      <c r="AJ139" s="15"/>
    </row>
    <row r="140" spans="1:36" ht="12.75" customHeight="1" x14ac:dyDescent="0.2">
      <c r="A140" s="22" t="s">
        <v>214</v>
      </c>
      <c r="B140" s="23"/>
      <c r="C140" s="24">
        <v>1772212</v>
      </c>
      <c r="D140" s="24">
        <v>1609195</v>
      </c>
      <c r="E140" s="24">
        <v>1594889</v>
      </c>
      <c r="F140" s="24">
        <v>1641387</v>
      </c>
      <c r="G140" s="24">
        <v>1594042</v>
      </c>
      <c r="H140" s="24">
        <v>1646627</v>
      </c>
      <c r="I140" s="24">
        <v>1392592</v>
      </c>
      <c r="J140" s="24">
        <v>1413477</v>
      </c>
      <c r="K140" s="24">
        <v>1426730</v>
      </c>
      <c r="L140" s="24">
        <v>1517165</v>
      </c>
      <c r="M140" s="24">
        <v>1661692</v>
      </c>
      <c r="N140" s="24">
        <v>1885421</v>
      </c>
      <c r="O140" s="24">
        <v>1941300</v>
      </c>
      <c r="P140" s="24">
        <v>21096729</v>
      </c>
      <c r="Q140" s="24">
        <v>1622825</v>
      </c>
      <c r="S140" s="15"/>
      <c r="T140" s="15"/>
      <c r="U140" s="15"/>
      <c r="V140" s="16"/>
      <c r="W140" s="16"/>
      <c r="X140" s="16"/>
      <c r="Y140" s="16"/>
      <c r="Z140" s="16"/>
      <c r="AA140" s="16"/>
      <c r="AC140" s="15"/>
      <c r="AD140" s="16"/>
      <c r="AE140" s="16"/>
      <c r="AF140" s="16"/>
      <c r="AG140" s="16"/>
      <c r="AH140" s="16"/>
      <c r="AI140" s="16"/>
      <c r="AJ140" s="15"/>
    </row>
    <row r="141" spans="1:36" ht="12.75" customHeight="1" x14ac:dyDescent="0.2">
      <c r="C141" s="2"/>
      <c r="D141" s="2"/>
      <c r="E141" s="2"/>
      <c r="F141" s="2"/>
      <c r="G141" s="2"/>
      <c r="H141" s="2"/>
      <c r="I141" s="2"/>
      <c r="J141" s="2"/>
      <c r="K141" s="2"/>
      <c r="L141" s="2"/>
      <c r="M141" s="2"/>
      <c r="N141" s="2"/>
      <c r="O141" s="2"/>
      <c r="S141" s="15"/>
      <c r="T141" s="15"/>
      <c r="U141" s="15"/>
      <c r="V141" s="16"/>
      <c r="W141" s="16"/>
      <c r="X141" s="16"/>
      <c r="Y141" s="16"/>
      <c r="Z141" s="16"/>
      <c r="AA141" s="16"/>
      <c r="AC141" s="15"/>
      <c r="AD141" s="16"/>
      <c r="AE141" s="16"/>
      <c r="AF141" s="16"/>
      <c r="AG141" s="16"/>
      <c r="AH141" s="16"/>
      <c r="AI141" s="16"/>
      <c r="AJ141" s="15">
        <f t="shared" si="11"/>
        <v>0</v>
      </c>
    </row>
    <row r="142" spans="1:36" x14ac:dyDescent="0.2">
      <c r="A142" s="22" t="s">
        <v>215</v>
      </c>
      <c r="B142" s="23"/>
      <c r="C142" s="24"/>
      <c r="D142" s="24"/>
      <c r="E142" s="24"/>
      <c r="F142" s="24"/>
      <c r="G142" s="24"/>
      <c r="H142" s="24"/>
      <c r="I142" s="24"/>
      <c r="J142" s="24"/>
      <c r="K142" s="24"/>
      <c r="L142" s="24"/>
      <c r="M142" s="24"/>
      <c r="N142" s="24"/>
      <c r="O142" s="24"/>
      <c r="P142" s="24"/>
      <c r="Q142" s="24"/>
      <c r="V142" s="16"/>
      <c r="W142" s="16"/>
      <c r="X142" s="16"/>
      <c r="Y142" s="16">
        <f t="shared" ref="Y142:Y144" si="17">+Q142</f>
        <v>0</v>
      </c>
      <c r="Z142" s="16"/>
      <c r="AA142" s="16"/>
      <c r="AB142"/>
      <c r="AD142" s="16"/>
      <c r="AE142" s="16"/>
      <c r="AF142" s="16"/>
      <c r="AG142" s="16"/>
      <c r="AH142" s="16"/>
      <c r="AI142" s="16"/>
    </row>
    <row r="143" spans="1:36" x14ac:dyDescent="0.2">
      <c r="A143" s="13" t="s">
        <v>216</v>
      </c>
      <c r="B143" s="13" t="s">
        <v>217</v>
      </c>
      <c r="C143" s="2">
        <v>1188774</v>
      </c>
      <c r="D143" s="2">
        <v>1311100</v>
      </c>
      <c r="E143" s="2">
        <v>1212622</v>
      </c>
      <c r="F143" s="2">
        <v>1017686</v>
      </c>
      <c r="G143" s="2">
        <v>995351</v>
      </c>
      <c r="H143" s="2">
        <v>858039</v>
      </c>
      <c r="I143" s="2">
        <v>637852</v>
      </c>
      <c r="J143" s="2">
        <v>601088</v>
      </c>
      <c r="K143" s="2">
        <v>542289</v>
      </c>
      <c r="L143" s="2">
        <v>583736</v>
      </c>
      <c r="M143" s="2">
        <v>572681</v>
      </c>
      <c r="N143" s="2">
        <v>752492</v>
      </c>
      <c r="O143" s="2">
        <v>1038805</v>
      </c>
      <c r="P143" s="2">
        <v>11312515</v>
      </c>
      <c r="Q143" s="2">
        <v>870193</v>
      </c>
      <c r="V143" s="16"/>
      <c r="W143" s="16"/>
      <c r="X143" s="16"/>
      <c r="Y143" s="16">
        <f>+Q143</f>
        <v>870193</v>
      </c>
      <c r="Z143" s="16"/>
      <c r="AA143" s="16"/>
      <c r="AB143" s="3">
        <f t="shared" ref="AB143" si="18">Q143-V143-W143-X143-Y143-Z143-AA143</f>
        <v>0</v>
      </c>
      <c r="AD143" s="16"/>
      <c r="AE143" s="16"/>
      <c r="AF143" s="16"/>
      <c r="AG143" s="16">
        <f>+O143</f>
        <v>1038805</v>
      </c>
      <c r="AH143" s="16"/>
      <c r="AI143" s="16"/>
      <c r="AJ143" s="15">
        <f t="shared" si="11"/>
        <v>0</v>
      </c>
    </row>
    <row r="144" spans="1:36" x14ac:dyDescent="0.2">
      <c r="C144" s="27" t="s">
        <v>122</v>
      </c>
      <c r="D144" s="27" t="s">
        <v>122</v>
      </c>
      <c r="E144" s="27" t="s">
        <v>122</v>
      </c>
      <c r="F144" s="27" t="s">
        <v>122</v>
      </c>
      <c r="G144" s="27" t="s">
        <v>122</v>
      </c>
      <c r="H144" s="27" t="s">
        <v>122</v>
      </c>
      <c r="I144" s="27" t="s">
        <v>122</v>
      </c>
      <c r="J144" s="27" t="s">
        <v>122</v>
      </c>
      <c r="K144" s="27" t="s">
        <v>122</v>
      </c>
      <c r="L144" s="27" t="s">
        <v>122</v>
      </c>
      <c r="M144" s="27" t="s">
        <v>122</v>
      </c>
      <c r="N144" s="27" t="s">
        <v>122</v>
      </c>
      <c r="O144" s="27" t="s">
        <v>122</v>
      </c>
      <c r="P144" s="27" t="s">
        <v>122</v>
      </c>
      <c r="Q144" s="27" t="s">
        <v>122</v>
      </c>
      <c r="V144" s="16"/>
      <c r="W144" s="16"/>
      <c r="X144" s="16"/>
      <c r="Y144" s="16" t="str">
        <f t="shared" si="17"/>
        <v>-</v>
      </c>
      <c r="Z144" s="16"/>
      <c r="AA144" s="16"/>
      <c r="AB144"/>
      <c r="AD144" s="16"/>
      <c r="AE144" s="16"/>
      <c r="AF144" s="16"/>
      <c r="AG144" s="16"/>
      <c r="AH144" s="16"/>
      <c r="AI144" s="16"/>
    </row>
    <row r="145" spans="1:36" x14ac:dyDescent="0.2">
      <c r="A145" s="22" t="s">
        <v>218</v>
      </c>
      <c r="B145" s="23"/>
      <c r="C145" s="24">
        <v>1188774</v>
      </c>
      <c r="D145" s="24">
        <v>1311100</v>
      </c>
      <c r="E145" s="24">
        <v>1212622</v>
      </c>
      <c r="F145" s="24">
        <v>1017686</v>
      </c>
      <c r="G145" s="24">
        <v>995351</v>
      </c>
      <c r="H145" s="24">
        <v>858039</v>
      </c>
      <c r="I145" s="24">
        <v>637852</v>
      </c>
      <c r="J145" s="24">
        <v>601088</v>
      </c>
      <c r="K145" s="24">
        <v>542289</v>
      </c>
      <c r="L145" s="24">
        <v>583736</v>
      </c>
      <c r="M145" s="24">
        <v>572681</v>
      </c>
      <c r="N145" s="24">
        <v>752492</v>
      </c>
      <c r="O145" s="24">
        <v>1038805</v>
      </c>
      <c r="P145" s="24">
        <v>11312515</v>
      </c>
      <c r="Q145" s="24">
        <v>870193</v>
      </c>
      <c r="V145" s="16"/>
      <c r="W145" s="16"/>
      <c r="X145" s="16"/>
      <c r="Y145" s="16"/>
      <c r="Z145" s="16"/>
      <c r="AA145" s="16"/>
      <c r="AB145"/>
      <c r="AD145" s="16"/>
      <c r="AE145" s="16"/>
      <c r="AF145" s="16"/>
      <c r="AG145" s="16"/>
      <c r="AH145" s="16"/>
      <c r="AI145" s="16"/>
    </row>
    <row r="146" spans="1:36" x14ac:dyDescent="0.2">
      <c r="C146" s="2"/>
      <c r="D146" s="2"/>
      <c r="E146" s="2"/>
      <c r="F146" s="2"/>
      <c r="G146" s="2"/>
      <c r="H146" s="2"/>
      <c r="I146" s="2"/>
      <c r="J146" s="2"/>
      <c r="K146" s="2"/>
      <c r="L146" s="2"/>
      <c r="M146" s="2"/>
      <c r="N146" s="2"/>
      <c r="O146" s="2"/>
      <c r="V146" s="16"/>
      <c r="W146" s="16"/>
      <c r="X146" s="16"/>
      <c r="Y146" s="16"/>
      <c r="Z146" s="16"/>
      <c r="AA146" s="16"/>
      <c r="AB146"/>
      <c r="AD146" s="16"/>
      <c r="AE146" s="16"/>
      <c r="AF146" s="16"/>
      <c r="AG146" s="16"/>
      <c r="AH146" s="16"/>
      <c r="AI146" s="16"/>
    </row>
    <row r="147" spans="1:36" ht="12.75" customHeight="1" x14ac:dyDescent="0.2">
      <c r="A147" s="22" t="s">
        <v>219</v>
      </c>
      <c r="B147" s="23"/>
      <c r="C147" s="24"/>
      <c r="D147" s="24"/>
      <c r="E147" s="24"/>
      <c r="F147" s="24"/>
      <c r="G147" s="24"/>
      <c r="H147" s="24"/>
      <c r="I147" s="24"/>
      <c r="J147" s="24"/>
      <c r="K147" s="24"/>
      <c r="L147" s="24"/>
      <c r="M147" s="24"/>
      <c r="N147" s="24"/>
      <c r="O147" s="24"/>
      <c r="P147" s="24"/>
      <c r="Q147" s="24"/>
      <c r="S147" s="15"/>
      <c r="T147" s="15"/>
      <c r="U147" s="15"/>
      <c r="V147" s="16"/>
      <c r="W147" s="16"/>
      <c r="X147" s="16"/>
      <c r="Y147" s="16"/>
      <c r="Z147" s="16"/>
      <c r="AA147" s="16"/>
      <c r="AC147" s="15"/>
      <c r="AD147" s="16"/>
      <c r="AE147" s="16"/>
      <c r="AF147" s="16"/>
      <c r="AG147" s="16"/>
      <c r="AH147" s="16"/>
      <c r="AI147" s="16"/>
      <c r="AJ147" s="15">
        <f t="shared" si="11"/>
        <v>0</v>
      </c>
    </row>
    <row r="148" spans="1:36" ht="12.75" customHeight="1" x14ac:dyDescent="0.2">
      <c r="A148" s="13" t="s">
        <v>220</v>
      </c>
      <c r="B148" s="13" t="s">
        <v>221</v>
      </c>
      <c r="C148" s="2">
        <v>-308219</v>
      </c>
      <c r="D148" s="2">
        <v>-308219</v>
      </c>
      <c r="E148" s="2">
        <v>-308219</v>
      </c>
      <c r="F148" s="2">
        <v>-308219</v>
      </c>
      <c r="G148" s="2">
        <v>-308219</v>
      </c>
      <c r="H148" s="2">
        <v>-309052</v>
      </c>
      <c r="I148" s="2">
        <v>-309052</v>
      </c>
      <c r="J148" s="2">
        <v>-309052</v>
      </c>
      <c r="K148" s="2">
        <v>-309052</v>
      </c>
      <c r="L148" s="2">
        <v>-309052</v>
      </c>
      <c r="M148" s="2">
        <v>-309052</v>
      </c>
      <c r="N148" s="2">
        <v>-309052</v>
      </c>
      <c r="O148" s="2">
        <v>-309052</v>
      </c>
      <c r="P148" s="2">
        <v>-4013511</v>
      </c>
      <c r="Q148" s="2">
        <v>-308732</v>
      </c>
      <c r="S148" s="15">
        <v>31</v>
      </c>
      <c r="T148" s="15" t="s">
        <v>222</v>
      </c>
      <c r="U148" s="15"/>
      <c r="V148" s="16"/>
      <c r="W148" s="16"/>
      <c r="X148" s="16"/>
      <c r="Y148" s="16"/>
      <c r="Z148" s="16"/>
      <c r="AA148" s="16">
        <f>+Q148</f>
        <v>-308732</v>
      </c>
      <c r="AB148" s="3">
        <f t="shared" ref="AB148:AB192" si="19">Q148-V148-W148-X148-Y148-Z148-AA148</f>
        <v>0</v>
      </c>
      <c r="AC148" s="15"/>
      <c r="AD148" s="16"/>
      <c r="AE148" s="16"/>
      <c r="AF148" s="16"/>
      <c r="AG148" s="16"/>
      <c r="AH148" s="16"/>
      <c r="AI148" s="16">
        <f>+O148</f>
        <v>-309052</v>
      </c>
      <c r="AJ148" s="15">
        <f t="shared" si="11"/>
        <v>0</v>
      </c>
    </row>
    <row r="149" spans="1:36" ht="12.75" customHeight="1" x14ac:dyDescent="0.2">
      <c r="A149" s="13" t="s">
        <v>223</v>
      </c>
      <c r="B149" s="13" t="s">
        <v>224</v>
      </c>
      <c r="C149" s="2">
        <v>-2113644</v>
      </c>
      <c r="D149" s="2">
        <v>-2113644</v>
      </c>
      <c r="E149" s="2">
        <v>-2113644</v>
      </c>
      <c r="F149" s="2">
        <v>-2113644</v>
      </c>
      <c r="G149" s="2">
        <v>-2113644</v>
      </c>
      <c r="H149" s="2">
        <v>-2113644</v>
      </c>
      <c r="I149" s="2">
        <v>-2113644</v>
      </c>
      <c r="J149" s="2">
        <v>-2113644</v>
      </c>
      <c r="K149" s="2">
        <v>-2113644</v>
      </c>
      <c r="L149" s="2">
        <v>-2113644</v>
      </c>
      <c r="M149" s="2">
        <v>-2113644</v>
      </c>
      <c r="N149" s="2">
        <v>-2113644</v>
      </c>
      <c r="O149" s="2">
        <v>-2113644</v>
      </c>
      <c r="P149" s="2">
        <v>-27477368</v>
      </c>
      <c r="Q149" s="2">
        <v>-2113644</v>
      </c>
      <c r="S149" s="15">
        <v>31</v>
      </c>
      <c r="T149" s="15" t="s">
        <v>222</v>
      </c>
      <c r="U149" s="15"/>
      <c r="V149" s="16"/>
      <c r="W149" s="16"/>
      <c r="X149" s="16"/>
      <c r="Y149" s="16"/>
      <c r="Z149" s="16"/>
      <c r="AA149" s="16">
        <f t="shared" ref="AA149:AA160" si="20">+Q149</f>
        <v>-2113644</v>
      </c>
      <c r="AB149" s="3">
        <f t="shared" si="19"/>
        <v>0</v>
      </c>
      <c r="AC149" s="15"/>
      <c r="AD149" s="16"/>
      <c r="AE149" s="16"/>
      <c r="AF149" s="16"/>
      <c r="AG149" s="16"/>
      <c r="AH149" s="16"/>
      <c r="AI149" s="16">
        <f t="shared" ref="AI149:AI160" si="21">+O149</f>
        <v>-2113644</v>
      </c>
      <c r="AJ149" s="15">
        <f t="shared" si="11"/>
        <v>0</v>
      </c>
    </row>
    <row r="150" spans="1:36" ht="12.75" customHeight="1" x14ac:dyDescent="0.2">
      <c r="A150" s="13" t="s">
        <v>225</v>
      </c>
      <c r="B150" s="13" t="s">
        <v>226</v>
      </c>
      <c r="C150" s="2">
        <v>3594451</v>
      </c>
      <c r="D150" s="2">
        <v>3594451</v>
      </c>
      <c r="E150" s="2">
        <v>3594451</v>
      </c>
      <c r="F150" s="2">
        <v>3594451</v>
      </c>
      <c r="G150" s="2">
        <v>3579451</v>
      </c>
      <c r="H150" s="2">
        <v>3574069</v>
      </c>
      <c r="I150" s="2">
        <v>3574069</v>
      </c>
      <c r="J150" s="2">
        <v>3574069</v>
      </c>
      <c r="K150" s="2">
        <v>3574069</v>
      </c>
      <c r="L150" s="2">
        <v>3574069</v>
      </c>
      <c r="M150" s="2">
        <v>3574069</v>
      </c>
      <c r="N150" s="2">
        <v>3574069</v>
      </c>
      <c r="O150" s="2">
        <v>3574069</v>
      </c>
      <c r="P150" s="2">
        <v>46549807</v>
      </c>
      <c r="Q150" s="2">
        <v>3580754</v>
      </c>
      <c r="S150" s="15">
        <v>31</v>
      </c>
      <c r="T150" s="15" t="s">
        <v>222</v>
      </c>
      <c r="U150" s="15"/>
      <c r="V150" s="16"/>
      <c r="W150" s="16"/>
      <c r="X150" s="16"/>
      <c r="Y150" s="16"/>
      <c r="Z150" s="16"/>
      <c r="AA150" s="16">
        <f t="shared" si="20"/>
        <v>3580754</v>
      </c>
      <c r="AB150" s="3">
        <f t="shared" si="19"/>
        <v>0</v>
      </c>
      <c r="AC150" s="15"/>
      <c r="AD150" s="16"/>
      <c r="AE150" s="16"/>
      <c r="AF150" s="16"/>
      <c r="AG150" s="16"/>
      <c r="AH150" s="16"/>
      <c r="AI150" s="16">
        <f t="shared" si="21"/>
        <v>3574069</v>
      </c>
      <c r="AJ150" s="15">
        <f t="shared" si="11"/>
        <v>0</v>
      </c>
    </row>
    <row r="151" spans="1:36" ht="12.75" customHeight="1" x14ac:dyDescent="0.2">
      <c r="A151" s="13" t="s">
        <v>227</v>
      </c>
      <c r="B151" s="13" t="s">
        <v>228</v>
      </c>
      <c r="C151" s="2">
        <v>2399</v>
      </c>
      <c r="D151" s="2">
        <v>2399</v>
      </c>
      <c r="E151" s="2">
        <v>2399</v>
      </c>
      <c r="F151" s="2">
        <v>2399</v>
      </c>
      <c r="G151" s="2">
        <v>2399</v>
      </c>
      <c r="H151" s="2">
        <v>2399</v>
      </c>
      <c r="I151" s="2">
        <v>2399</v>
      </c>
      <c r="J151" s="2">
        <v>2399</v>
      </c>
      <c r="K151" s="2">
        <v>2399</v>
      </c>
      <c r="L151" s="2">
        <v>2399</v>
      </c>
      <c r="M151" s="2">
        <v>2399</v>
      </c>
      <c r="N151" s="2">
        <v>2399</v>
      </c>
      <c r="O151" s="2">
        <v>2399</v>
      </c>
      <c r="P151" s="2">
        <v>31192</v>
      </c>
      <c r="Q151" s="2">
        <v>2399</v>
      </c>
      <c r="S151" s="15"/>
      <c r="T151" s="15"/>
      <c r="U151" s="15"/>
      <c r="V151" s="16"/>
      <c r="W151" s="16"/>
      <c r="X151" s="16"/>
      <c r="Y151" s="16"/>
      <c r="Z151" s="16"/>
      <c r="AA151" s="16">
        <f t="shared" si="20"/>
        <v>2399</v>
      </c>
      <c r="AB151" s="3">
        <f t="shared" si="19"/>
        <v>0</v>
      </c>
      <c r="AC151" s="15"/>
      <c r="AD151" s="16"/>
      <c r="AE151" s="16"/>
      <c r="AF151" s="16"/>
      <c r="AG151" s="16"/>
      <c r="AH151" s="16"/>
      <c r="AI151" s="16">
        <f t="shared" si="21"/>
        <v>2399</v>
      </c>
      <c r="AJ151" s="15">
        <f t="shared" si="11"/>
        <v>0</v>
      </c>
    </row>
    <row r="152" spans="1:36" ht="12.75" customHeight="1" x14ac:dyDescent="0.2">
      <c r="A152" s="13" t="s">
        <v>229</v>
      </c>
      <c r="B152" s="13" t="s">
        <v>230</v>
      </c>
      <c r="C152" s="2">
        <v>26100378</v>
      </c>
      <c r="D152" s="2">
        <v>26957647</v>
      </c>
      <c r="E152" s="2">
        <v>27748776</v>
      </c>
      <c r="F152" s="2">
        <v>28685532</v>
      </c>
      <c r="G152" s="2">
        <v>29535103</v>
      </c>
      <c r="H152" s="2">
        <v>30342585</v>
      </c>
      <c r="I152" s="2">
        <v>31028034</v>
      </c>
      <c r="J152" s="2">
        <v>31792121</v>
      </c>
      <c r="K152" s="2">
        <v>32592652</v>
      </c>
      <c r="L152" s="2">
        <v>33286049</v>
      </c>
      <c r="M152" s="2">
        <v>34080045</v>
      </c>
      <c r="N152" s="2">
        <v>34932523</v>
      </c>
      <c r="O152" s="2">
        <v>35833655</v>
      </c>
      <c r="P152" s="2">
        <v>402915101</v>
      </c>
      <c r="Q152" s="2">
        <v>30993469</v>
      </c>
      <c r="S152" s="15">
        <v>31</v>
      </c>
      <c r="T152" s="15" t="s">
        <v>222</v>
      </c>
      <c r="U152" s="15"/>
      <c r="V152" s="16"/>
      <c r="W152" s="16"/>
      <c r="X152" s="16"/>
      <c r="Y152" s="16"/>
      <c r="Z152" s="16"/>
      <c r="AA152" s="16">
        <f t="shared" si="20"/>
        <v>30993469</v>
      </c>
      <c r="AB152" s="3">
        <f t="shared" si="19"/>
        <v>0</v>
      </c>
      <c r="AC152" s="15"/>
      <c r="AD152" s="16"/>
      <c r="AE152" s="16"/>
      <c r="AF152" s="16"/>
      <c r="AG152" s="16"/>
      <c r="AH152" s="16"/>
      <c r="AI152" s="16">
        <f t="shared" si="21"/>
        <v>35833655</v>
      </c>
      <c r="AJ152" s="15">
        <f t="shared" si="11"/>
        <v>0</v>
      </c>
    </row>
    <row r="153" spans="1:36" ht="12.75" customHeight="1" x14ac:dyDescent="0.2">
      <c r="A153" s="13" t="s">
        <v>231</v>
      </c>
      <c r="B153" s="13" t="s">
        <v>232</v>
      </c>
      <c r="C153" s="2">
        <v>-220436364</v>
      </c>
      <c r="D153" s="2">
        <v>-225828127</v>
      </c>
      <c r="E153" s="2">
        <v>-230235799</v>
      </c>
      <c r="F153" s="2">
        <v>-238411354</v>
      </c>
      <c r="G153" s="2">
        <v>-243157053</v>
      </c>
      <c r="H153" s="2">
        <v>-246896512</v>
      </c>
      <c r="I153" s="2">
        <v>-251818172</v>
      </c>
      <c r="J153" s="2">
        <v>-255662207</v>
      </c>
      <c r="K153" s="2">
        <v>-259506481</v>
      </c>
      <c r="L153" s="2">
        <v>-264614206</v>
      </c>
      <c r="M153" s="2">
        <v>-268783189</v>
      </c>
      <c r="N153" s="2">
        <v>-274685407</v>
      </c>
      <c r="O153" s="2">
        <v>-278698272</v>
      </c>
      <c r="P153" s="2">
        <v>-3258733141</v>
      </c>
      <c r="Q153" s="2">
        <v>-250671780</v>
      </c>
      <c r="S153" s="15"/>
      <c r="T153" s="15"/>
      <c r="U153" s="15"/>
      <c r="V153" s="16"/>
      <c r="W153" s="16"/>
      <c r="X153" s="16"/>
      <c r="Y153" s="16"/>
      <c r="Z153" s="16"/>
      <c r="AA153" s="16">
        <f t="shared" si="20"/>
        <v>-250671780</v>
      </c>
      <c r="AC153" s="15"/>
      <c r="AD153" s="16"/>
      <c r="AE153" s="16"/>
      <c r="AF153" s="16"/>
      <c r="AG153" s="16"/>
      <c r="AH153" s="16"/>
      <c r="AI153" s="16">
        <f t="shared" si="21"/>
        <v>-278698272</v>
      </c>
      <c r="AJ153" s="15"/>
    </row>
    <row r="154" spans="1:36" s="32" customFormat="1" ht="12.75" customHeight="1" x14ac:dyDescent="0.2">
      <c r="A154" s="13" t="s">
        <v>233</v>
      </c>
      <c r="B154" s="13" t="s">
        <v>234</v>
      </c>
      <c r="C154" s="2">
        <v>-54104</v>
      </c>
      <c r="D154" s="2">
        <v>-54104</v>
      </c>
      <c r="E154" s="2">
        <v>-54104</v>
      </c>
      <c r="F154" s="2">
        <v>-54104</v>
      </c>
      <c r="G154" s="2">
        <v>-54104</v>
      </c>
      <c r="H154" s="2">
        <v>-54104</v>
      </c>
      <c r="I154" s="2">
        <v>-54104</v>
      </c>
      <c r="J154" s="2">
        <v>-54104</v>
      </c>
      <c r="K154" s="2">
        <v>-54104</v>
      </c>
      <c r="L154" s="2">
        <v>-54104</v>
      </c>
      <c r="M154" s="2">
        <v>-54104</v>
      </c>
      <c r="N154" s="2">
        <v>-54104</v>
      </c>
      <c r="O154" s="2">
        <v>-54104</v>
      </c>
      <c r="P154" s="2">
        <v>-703355</v>
      </c>
      <c r="Q154" s="2">
        <v>-54104</v>
      </c>
      <c r="S154" s="33">
        <v>31</v>
      </c>
      <c r="T154" s="33" t="s">
        <v>222</v>
      </c>
      <c r="U154" s="33"/>
      <c r="V154" s="33"/>
      <c r="W154" s="33"/>
      <c r="X154" s="33"/>
      <c r="Y154" s="33"/>
      <c r="Z154" s="33"/>
      <c r="AA154" s="33">
        <f t="shared" si="20"/>
        <v>-54104</v>
      </c>
      <c r="AB154" s="34">
        <f t="shared" si="19"/>
        <v>0</v>
      </c>
      <c r="AC154" s="33"/>
      <c r="AD154" s="33"/>
      <c r="AE154" s="33"/>
      <c r="AF154" s="33"/>
      <c r="AG154" s="33"/>
      <c r="AH154" s="33"/>
      <c r="AI154" s="16">
        <f t="shared" si="21"/>
        <v>-54104</v>
      </c>
      <c r="AJ154" s="15">
        <f t="shared" si="11"/>
        <v>0</v>
      </c>
    </row>
    <row r="155" spans="1:36" ht="12.75" customHeight="1" x14ac:dyDescent="0.2">
      <c r="A155" s="13" t="s">
        <v>235</v>
      </c>
      <c r="B155" s="13" t="s">
        <v>236</v>
      </c>
      <c r="C155" s="2">
        <v>106668202</v>
      </c>
      <c r="D155" s="2">
        <v>109689594</v>
      </c>
      <c r="E155" s="2">
        <v>114616757</v>
      </c>
      <c r="F155" s="2">
        <v>119588776</v>
      </c>
      <c r="G155" s="2">
        <v>125138093</v>
      </c>
      <c r="H155" s="2">
        <v>128897425</v>
      </c>
      <c r="I155" s="2">
        <v>132315424</v>
      </c>
      <c r="J155" s="2">
        <v>136364610</v>
      </c>
      <c r="K155" s="2">
        <v>137872376</v>
      </c>
      <c r="L155" s="2">
        <v>139358747</v>
      </c>
      <c r="M155" s="2">
        <v>141368232</v>
      </c>
      <c r="N155" s="2">
        <v>139479235</v>
      </c>
      <c r="O155" s="2">
        <v>143225791</v>
      </c>
      <c r="P155" s="2">
        <v>1674583260</v>
      </c>
      <c r="Q155" s="2">
        <v>128814097</v>
      </c>
      <c r="S155" s="15">
        <v>31</v>
      </c>
      <c r="T155" s="15" t="s">
        <v>222</v>
      </c>
      <c r="U155" s="15"/>
      <c r="V155" s="16"/>
      <c r="W155" s="16"/>
      <c r="X155" s="16"/>
      <c r="Y155" s="16"/>
      <c r="Z155" s="16"/>
      <c r="AA155" s="16">
        <f t="shared" si="20"/>
        <v>128814097</v>
      </c>
      <c r="AB155" s="3">
        <f t="shared" si="19"/>
        <v>0</v>
      </c>
      <c r="AC155" s="15"/>
      <c r="AD155" s="16"/>
      <c r="AE155" s="16"/>
      <c r="AF155" s="16"/>
      <c r="AG155" s="16"/>
      <c r="AH155" s="16"/>
      <c r="AI155" s="16">
        <f t="shared" si="21"/>
        <v>143225791</v>
      </c>
      <c r="AJ155" s="15">
        <f t="shared" ref="AJ155:AJ229" si="22">SUM(AD155:AI155)-O155</f>
        <v>0</v>
      </c>
    </row>
    <row r="156" spans="1:36" ht="12.75" customHeight="1" x14ac:dyDescent="0.2">
      <c r="A156" s="13" t="s">
        <v>237</v>
      </c>
      <c r="B156" s="13" t="s">
        <v>238</v>
      </c>
      <c r="C156" s="2">
        <v>523188</v>
      </c>
      <c r="D156" s="2">
        <v>523188</v>
      </c>
      <c r="E156" s="2">
        <v>523188</v>
      </c>
      <c r="F156" s="2">
        <v>523188</v>
      </c>
      <c r="G156" s="2">
        <v>523188</v>
      </c>
      <c r="H156" s="2">
        <v>523188</v>
      </c>
      <c r="I156" s="2">
        <v>523188</v>
      </c>
      <c r="J156" s="2">
        <v>523188</v>
      </c>
      <c r="K156" s="2">
        <v>523188</v>
      </c>
      <c r="L156" s="2">
        <v>523188</v>
      </c>
      <c r="M156" s="2">
        <v>523188</v>
      </c>
      <c r="N156" s="2">
        <v>523188</v>
      </c>
      <c r="O156" s="2">
        <v>523188</v>
      </c>
      <c r="P156" s="2">
        <v>6801447</v>
      </c>
      <c r="Q156" s="2">
        <v>523188</v>
      </c>
      <c r="S156" s="15">
        <v>32</v>
      </c>
      <c r="T156" s="15" t="s">
        <v>222</v>
      </c>
      <c r="U156" s="15"/>
      <c r="V156" s="16"/>
      <c r="W156" s="16"/>
      <c r="X156" s="16"/>
      <c r="Y156" s="16"/>
      <c r="Z156" s="16"/>
      <c r="AA156" s="16">
        <f t="shared" si="20"/>
        <v>523188</v>
      </c>
      <c r="AB156" s="3">
        <f t="shared" si="19"/>
        <v>0</v>
      </c>
      <c r="AC156" s="15"/>
      <c r="AD156" s="16"/>
      <c r="AE156" s="16"/>
      <c r="AF156" s="16"/>
      <c r="AG156" s="16"/>
      <c r="AH156" s="16"/>
      <c r="AI156" s="16">
        <f t="shared" si="21"/>
        <v>523188</v>
      </c>
      <c r="AJ156" s="15">
        <f t="shared" ref="AJ156:AJ157" si="23">SUM(AD156:AI156)-O156</f>
        <v>0</v>
      </c>
    </row>
    <row r="157" spans="1:36" ht="12.75" customHeight="1" x14ac:dyDescent="0.2">
      <c r="A157" s="13" t="s">
        <v>239</v>
      </c>
      <c r="B157" s="13" t="s">
        <v>240</v>
      </c>
      <c r="C157" s="2">
        <v>-77743</v>
      </c>
      <c r="D157" s="2">
        <v>-77743</v>
      </c>
      <c r="E157" s="2">
        <v>-77743</v>
      </c>
      <c r="F157" s="2">
        <v>-77743</v>
      </c>
      <c r="G157" s="2">
        <v>-77743</v>
      </c>
      <c r="H157" s="2">
        <v>-77743</v>
      </c>
      <c r="I157" s="2">
        <v>-77743</v>
      </c>
      <c r="J157" s="2">
        <v>-77743</v>
      </c>
      <c r="K157" s="2">
        <v>-77743</v>
      </c>
      <c r="L157" s="2">
        <v>-77743</v>
      </c>
      <c r="M157" s="2">
        <v>-77743</v>
      </c>
      <c r="N157" s="2">
        <v>-77743</v>
      </c>
      <c r="O157" s="2">
        <v>-77743</v>
      </c>
      <c r="P157" s="2">
        <v>-1010655</v>
      </c>
      <c r="Q157" s="2">
        <v>-77743</v>
      </c>
      <c r="S157" s="15">
        <v>33</v>
      </c>
      <c r="T157" s="15" t="s">
        <v>222</v>
      </c>
      <c r="U157" s="15"/>
      <c r="V157" s="16"/>
      <c r="W157" s="16"/>
      <c r="X157" s="16"/>
      <c r="Y157" s="16"/>
      <c r="Z157" s="16"/>
      <c r="AA157" s="16">
        <f t="shared" si="20"/>
        <v>-77743</v>
      </c>
      <c r="AB157" s="3">
        <f t="shared" si="19"/>
        <v>0</v>
      </c>
      <c r="AC157" s="15"/>
      <c r="AD157" s="16"/>
      <c r="AE157" s="16"/>
      <c r="AF157" s="16"/>
      <c r="AG157" s="16"/>
      <c r="AH157" s="16"/>
      <c r="AI157" s="16">
        <f t="shared" si="21"/>
        <v>-77743</v>
      </c>
      <c r="AJ157" s="15">
        <f t="shared" si="23"/>
        <v>0</v>
      </c>
    </row>
    <row r="158" spans="1:36" ht="12.75" customHeight="1" x14ac:dyDescent="0.2">
      <c r="A158" s="13" t="s">
        <v>241</v>
      </c>
      <c r="B158" s="13" t="s">
        <v>242</v>
      </c>
      <c r="C158" s="2">
        <v>103667</v>
      </c>
      <c r="D158" s="2">
        <v>104622</v>
      </c>
      <c r="E158" s="2">
        <v>105155</v>
      </c>
      <c r="F158" s="2">
        <v>109718</v>
      </c>
      <c r="G158" s="2">
        <v>111005</v>
      </c>
      <c r="H158" s="2">
        <v>112990</v>
      </c>
      <c r="I158" s="2">
        <v>112126</v>
      </c>
      <c r="J158" s="2">
        <v>119879</v>
      </c>
      <c r="K158" s="2">
        <v>130124</v>
      </c>
      <c r="L158" s="2">
        <v>137340</v>
      </c>
      <c r="M158" s="2">
        <v>135349</v>
      </c>
      <c r="N158" s="2">
        <v>135649</v>
      </c>
      <c r="O158" s="2">
        <v>137178</v>
      </c>
      <c r="P158" s="2">
        <v>1554800</v>
      </c>
      <c r="Q158" s="2">
        <v>119600</v>
      </c>
      <c r="S158" s="15">
        <v>31</v>
      </c>
      <c r="T158" s="15" t="s">
        <v>222</v>
      </c>
      <c r="U158" s="15"/>
      <c r="V158" s="16"/>
      <c r="W158" s="16"/>
      <c r="X158" s="16"/>
      <c r="Y158" s="16"/>
      <c r="Z158" s="16"/>
      <c r="AA158" s="16">
        <f t="shared" si="20"/>
        <v>119600</v>
      </c>
      <c r="AB158" s="3">
        <f t="shared" si="19"/>
        <v>0</v>
      </c>
      <c r="AC158" s="15"/>
      <c r="AD158" s="16"/>
      <c r="AE158" s="16"/>
      <c r="AF158" s="16"/>
      <c r="AG158" s="16"/>
      <c r="AH158" s="16"/>
      <c r="AI158" s="16">
        <f t="shared" si="21"/>
        <v>137178</v>
      </c>
      <c r="AJ158" s="15">
        <f t="shared" si="22"/>
        <v>0</v>
      </c>
    </row>
    <row r="159" spans="1:36" ht="12.75" customHeight="1" x14ac:dyDescent="0.2">
      <c r="A159" s="13" t="s">
        <v>243</v>
      </c>
      <c r="B159" s="13" t="s">
        <v>244</v>
      </c>
      <c r="C159" s="2">
        <v>356276</v>
      </c>
      <c r="D159" s="2">
        <v>356276</v>
      </c>
      <c r="E159" s="2">
        <v>356276</v>
      </c>
      <c r="F159" s="2">
        <v>356276</v>
      </c>
      <c r="G159" s="2">
        <v>356276</v>
      </c>
      <c r="H159" s="2">
        <v>356276</v>
      </c>
      <c r="I159" s="2">
        <v>356276</v>
      </c>
      <c r="J159" s="2">
        <v>356276</v>
      </c>
      <c r="K159" s="2">
        <v>356276</v>
      </c>
      <c r="L159" s="2">
        <v>356276</v>
      </c>
      <c r="M159" s="2">
        <v>356276</v>
      </c>
      <c r="N159" s="2">
        <v>356276</v>
      </c>
      <c r="O159" s="2">
        <v>356276</v>
      </c>
      <c r="P159" s="2">
        <v>4631593</v>
      </c>
      <c r="Q159" s="2">
        <v>356276</v>
      </c>
      <c r="S159" s="15">
        <v>31</v>
      </c>
      <c r="T159" s="15" t="s">
        <v>222</v>
      </c>
      <c r="U159" s="15"/>
      <c r="V159" s="16"/>
      <c r="W159" s="16"/>
      <c r="X159" s="16"/>
      <c r="Y159" s="16"/>
      <c r="Z159" s="16"/>
      <c r="AA159" s="16">
        <f t="shared" si="20"/>
        <v>356276</v>
      </c>
      <c r="AB159" s="3">
        <f t="shared" si="19"/>
        <v>0</v>
      </c>
      <c r="AC159" s="15"/>
      <c r="AD159" s="16"/>
      <c r="AE159" s="16"/>
      <c r="AF159" s="16"/>
      <c r="AG159" s="16"/>
      <c r="AH159" s="16"/>
      <c r="AI159" s="16">
        <f t="shared" si="21"/>
        <v>356276</v>
      </c>
      <c r="AJ159" s="15">
        <f t="shared" si="22"/>
        <v>0</v>
      </c>
    </row>
    <row r="160" spans="1:36" ht="12.75" customHeight="1" x14ac:dyDescent="0.2">
      <c r="A160" s="13" t="s">
        <v>245</v>
      </c>
      <c r="B160" s="13" t="s">
        <v>246</v>
      </c>
      <c r="C160" s="2">
        <v>1616220</v>
      </c>
      <c r="D160" s="2">
        <v>2843185</v>
      </c>
      <c r="E160" s="2">
        <v>2093837</v>
      </c>
      <c r="F160" s="2">
        <v>2500862</v>
      </c>
      <c r="G160" s="2">
        <v>2310444</v>
      </c>
      <c r="H160" s="2">
        <v>2101948</v>
      </c>
      <c r="I160" s="2">
        <v>1561016</v>
      </c>
      <c r="J160" s="2">
        <v>-355301</v>
      </c>
      <c r="K160" s="2">
        <v>1412273</v>
      </c>
      <c r="L160" s="2">
        <v>1169287</v>
      </c>
      <c r="M160" s="2">
        <v>719648</v>
      </c>
      <c r="N160" s="2">
        <v>1872139</v>
      </c>
      <c r="O160" s="2">
        <v>1515486</v>
      </c>
      <c r="P160" s="2">
        <v>21361044</v>
      </c>
      <c r="Q160" s="2">
        <v>1643157</v>
      </c>
      <c r="S160" s="15">
        <v>31</v>
      </c>
      <c r="T160" s="15" t="s">
        <v>222</v>
      </c>
      <c r="U160" s="15"/>
      <c r="V160" s="16"/>
      <c r="W160" s="16"/>
      <c r="X160" s="16"/>
      <c r="Y160" s="16"/>
      <c r="Z160" s="16"/>
      <c r="AA160" s="16">
        <f t="shared" si="20"/>
        <v>1643157</v>
      </c>
      <c r="AB160" s="3">
        <f t="shared" si="19"/>
        <v>0</v>
      </c>
      <c r="AC160" s="15"/>
      <c r="AD160" s="16"/>
      <c r="AE160" s="16"/>
      <c r="AF160" s="16"/>
      <c r="AG160" s="16"/>
      <c r="AH160" s="16"/>
      <c r="AI160" s="16">
        <f t="shared" si="21"/>
        <v>1515486</v>
      </c>
      <c r="AJ160" s="15">
        <f t="shared" si="22"/>
        <v>0</v>
      </c>
    </row>
    <row r="161" spans="1:36" ht="12.75" customHeight="1" x14ac:dyDescent="0.2">
      <c r="A161" s="13" t="s">
        <v>247</v>
      </c>
      <c r="B161" s="13" t="s">
        <v>248</v>
      </c>
      <c r="C161" s="2">
        <v>297060</v>
      </c>
      <c r="D161" s="2">
        <v>320115</v>
      </c>
      <c r="E161" s="2">
        <v>338116</v>
      </c>
      <c r="F161" s="2">
        <v>355151</v>
      </c>
      <c r="G161" s="2">
        <v>369536</v>
      </c>
      <c r="H161" s="2">
        <v>381755</v>
      </c>
      <c r="I161" s="2">
        <v>389447</v>
      </c>
      <c r="J161" s="2">
        <v>396480</v>
      </c>
      <c r="K161" s="2">
        <v>406108</v>
      </c>
      <c r="L161" s="2">
        <v>412770</v>
      </c>
      <c r="M161" s="2">
        <v>420721</v>
      </c>
      <c r="N161" s="2">
        <v>434838</v>
      </c>
      <c r="O161" s="2">
        <v>454318</v>
      </c>
      <c r="P161" s="2">
        <v>4976416</v>
      </c>
      <c r="Q161" s="2">
        <v>382801</v>
      </c>
      <c r="S161" s="15">
        <v>31</v>
      </c>
      <c r="T161" s="15" t="s">
        <v>222</v>
      </c>
      <c r="U161" s="15"/>
      <c r="V161" s="16"/>
      <c r="W161" s="16"/>
      <c r="X161" s="16"/>
      <c r="Y161" s="16"/>
      <c r="Z161" s="16"/>
      <c r="AA161" s="16">
        <f>+Q161</f>
        <v>382801</v>
      </c>
      <c r="AB161" s="3">
        <f t="shared" si="19"/>
        <v>0</v>
      </c>
      <c r="AC161" s="15"/>
      <c r="AD161" s="16"/>
      <c r="AE161" s="16"/>
      <c r="AF161" s="16"/>
      <c r="AG161" s="16"/>
      <c r="AH161" s="16"/>
      <c r="AI161" s="16">
        <f>+O161</f>
        <v>454318</v>
      </c>
      <c r="AJ161" s="15">
        <f t="shared" si="22"/>
        <v>0</v>
      </c>
    </row>
    <row r="162" spans="1:36" ht="12.75" customHeight="1" x14ac:dyDescent="0.2">
      <c r="A162" s="13" t="s">
        <v>249</v>
      </c>
      <c r="B162" s="13" t="s">
        <v>250</v>
      </c>
      <c r="C162" s="2">
        <v>-7500</v>
      </c>
      <c r="D162" s="2">
        <v>-7500</v>
      </c>
      <c r="E162" s="2">
        <v>-7500</v>
      </c>
      <c r="F162" s="2">
        <v>-7500</v>
      </c>
      <c r="G162" s="2">
        <v>-7500</v>
      </c>
      <c r="H162" s="2">
        <v>-7500</v>
      </c>
      <c r="I162" s="2">
        <v>-7500</v>
      </c>
      <c r="J162" s="2">
        <v>-7500</v>
      </c>
      <c r="K162" s="2">
        <v>-7500</v>
      </c>
      <c r="L162" s="2">
        <v>-7500</v>
      </c>
      <c r="M162" s="2">
        <v>-7500</v>
      </c>
      <c r="N162" s="2">
        <v>-7500</v>
      </c>
      <c r="O162" s="2">
        <v>-7500</v>
      </c>
      <c r="P162" s="2">
        <v>-97500</v>
      </c>
      <c r="Q162" s="2">
        <v>-7500</v>
      </c>
      <c r="S162" s="15"/>
      <c r="T162" s="15"/>
      <c r="U162" s="15"/>
      <c r="V162" s="16"/>
      <c r="W162" s="16"/>
      <c r="X162" s="16"/>
      <c r="Y162" s="16"/>
      <c r="Z162" s="16"/>
      <c r="AA162" s="16">
        <f>+Q162</f>
        <v>-7500</v>
      </c>
      <c r="AB162" s="3">
        <f t="shared" si="19"/>
        <v>0</v>
      </c>
      <c r="AC162" s="15"/>
      <c r="AD162" s="16"/>
      <c r="AE162" s="16"/>
      <c r="AF162" s="16"/>
      <c r="AG162" s="16"/>
      <c r="AH162" s="16"/>
      <c r="AI162" s="16">
        <f>+O162</f>
        <v>-7500</v>
      </c>
      <c r="AJ162" s="15">
        <f t="shared" ref="AJ162" si="24">SUM(AD162:AI162)-O162</f>
        <v>0</v>
      </c>
    </row>
    <row r="163" spans="1:36" ht="12.75" customHeight="1" x14ac:dyDescent="0.2">
      <c r="C163" s="27" t="s">
        <v>122</v>
      </c>
      <c r="D163" s="27" t="s">
        <v>122</v>
      </c>
      <c r="E163" s="27" t="s">
        <v>122</v>
      </c>
      <c r="F163" s="27" t="s">
        <v>122</v>
      </c>
      <c r="G163" s="27" t="s">
        <v>122</v>
      </c>
      <c r="H163" s="27" t="s">
        <v>122</v>
      </c>
      <c r="I163" s="27" t="s">
        <v>122</v>
      </c>
      <c r="J163" s="27" t="s">
        <v>122</v>
      </c>
      <c r="K163" s="27" t="s">
        <v>122</v>
      </c>
      <c r="L163" s="27" t="s">
        <v>122</v>
      </c>
      <c r="M163" s="27" t="s">
        <v>122</v>
      </c>
      <c r="N163" s="27" t="s">
        <v>122</v>
      </c>
      <c r="O163" s="27" t="s">
        <v>122</v>
      </c>
      <c r="P163" s="27" t="s">
        <v>122</v>
      </c>
      <c r="Q163" s="27" t="s">
        <v>122</v>
      </c>
      <c r="S163" s="15"/>
      <c r="T163" s="15"/>
      <c r="U163" s="15"/>
      <c r="V163" s="16"/>
      <c r="W163" s="16"/>
      <c r="X163" s="16"/>
      <c r="Y163" s="16"/>
      <c r="Z163" s="16"/>
      <c r="AA163" s="16"/>
      <c r="AC163" s="15"/>
      <c r="AD163" s="16"/>
      <c r="AE163" s="16"/>
      <c r="AF163" s="16"/>
      <c r="AG163" s="16"/>
      <c r="AH163" s="16"/>
      <c r="AI163" s="16"/>
      <c r="AJ163" s="15"/>
    </row>
    <row r="164" spans="1:36" ht="12.75" customHeight="1" x14ac:dyDescent="0.2">
      <c r="A164" s="22" t="s">
        <v>251</v>
      </c>
      <c r="B164" s="23"/>
      <c r="C164" s="24">
        <v>-83735732</v>
      </c>
      <c r="D164" s="24">
        <v>-83997859</v>
      </c>
      <c r="E164" s="24">
        <v>-83418053</v>
      </c>
      <c r="F164" s="24">
        <v>-85256209</v>
      </c>
      <c r="G164" s="24">
        <v>-83792766</v>
      </c>
      <c r="H164" s="24">
        <v>-83165919</v>
      </c>
      <c r="I164" s="24">
        <v>-84518234</v>
      </c>
      <c r="J164" s="24">
        <v>-85450528</v>
      </c>
      <c r="K164" s="24">
        <v>-85199058</v>
      </c>
      <c r="L164" s="24">
        <v>-88356123</v>
      </c>
      <c r="M164" s="24">
        <v>-90165305</v>
      </c>
      <c r="N164" s="24">
        <v>-95937132</v>
      </c>
      <c r="O164" s="24">
        <v>-95637954</v>
      </c>
      <c r="P164" s="24">
        <v>-1128630870</v>
      </c>
      <c r="Q164" s="24">
        <v>-86817759</v>
      </c>
      <c r="S164" s="15"/>
      <c r="T164" s="15"/>
      <c r="U164" s="15"/>
      <c r="V164" s="16"/>
      <c r="W164" s="16"/>
      <c r="X164" s="16"/>
      <c r="Y164" s="16"/>
      <c r="Z164" s="16"/>
      <c r="AA164" s="16"/>
      <c r="AC164" s="15"/>
      <c r="AD164" s="16"/>
      <c r="AE164" s="16"/>
      <c r="AF164" s="16"/>
      <c r="AG164" s="16"/>
      <c r="AH164" s="16"/>
      <c r="AI164" s="16"/>
      <c r="AJ164" s="15"/>
    </row>
    <row r="165" spans="1:36" ht="12.75" customHeight="1" x14ac:dyDescent="0.2">
      <c r="C165" s="2"/>
      <c r="D165" s="2"/>
      <c r="E165" s="2"/>
      <c r="F165" s="2"/>
      <c r="G165" s="2"/>
      <c r="H165" s="2"/>
      <c r="I165" s="2"/>
      <c r="J165" s="2"/>
      <c r="K165" s="2"/>
      <c r="L165" s="2"/>
      <c r="M165" s="2"/>
      <c r="N165" s="2"/>
      <c r="O165" s="2"/>
      <c r="S165" s="15"/>
      <c r="T165" s="15"/>
      <c r="U165" s="15"/>
      <c r="V165" s="16"/>
      <c r="W165" s="16"/>
      <c r="X165" s="16"/>
      <c r="Y165" s="16"/>
      <c r="Z165" s="16"/>
      <c r="AA165" s="16"/>
      <c r="AC165" s="15"/>
      <c r="AD165" s="16"/>
      <c r="AE165" s="16"/>
      <c r="AF165" s="16"/>
      <c r="AG165" s="16"/>
      <c r="AH165" s="16"/>
      <c r="AI165" s="16"/>
      <c r="AJ165" s="15">
        <f t="shared" si="22"/>
        <v>0</v>
      </c>
    </row>
    <row r="166" spans="1:36" ht="12.75" customHeight="1" x14ac:dyDescent="0.2">
      <c r="A166" s="22" t="s">
        <v>252</v>
      </c>
      <c r="B166" s="23"/>
      <c r="C166" s="24"/>
      <c r="D166" s="24"/>
      <c r="E166" s="24"/>
      <c r="F166" s="24"/>
      <c r="G166" s="24"/>
      <c r="H166" s="24"/>
      <c r="I166" s="24"/>
      <c r="J166" s="24"/>
      <c r="K166" s="24"/>
      <c r="L166" s="24"/>
      <c r="M166" s="24"/>
      <c r="N166" s="24"/>
      <c r="O166" s="24"/>
      <c r="P166" s="24"/>
      <c r="Q166" s="24"/>
      <c r="S166" s="15">
        <v>33</v>
      </c>
      <c r="T166" s="15" t="s">
        <v>128</v>
      </c>
      <c r="U166" s="15"/>
      <c r="V166" s="16"/>
      <c r="W166" s="16"/>
      <c r="X166" s="16"/>
      <c r="Y166" s="16"/>
      <c r="Z166" s="31"/>
      <c r="AA166" s="16"/>
      <c r="AC166" s="15"/>
      <c r="AD166" s="16"/>
      <c r="AE166" s="16"/>
      <c r="AF166" s="16"/>
      <c r="AG166" s="16"/>
      <c r="AH166" s="31"/>
      <c r="AI166" s="16"/>
      <c r="AJ166" s="15">
        <f t="shared" si="22"/>
        <v>0</v>
      </c>
    </row>
    <row r="167" spans="1:36" ht="12.75" customHeight="1" x14ac:dyDescent="0.2">
      <c r="A167" s="13" t="s">
        <v>253</v>
      </c>
      <c r="B167" s="13" t="s">
        <v>254</v>
      </c>
      <c r="C167" s="2">
        <v>431048</v>
      </c>
      <c r="D167" s="2">
        <v>441982</v>
      </c>
      <c r="E167" s="2">
        <v>454478</v>
      </c>
      <c r="F167" s="2">
        <v>472438</v>
      </c>
      <c r="G167" s="2">
        <v>531170</v>
      </c>
      <c r="H167" s="2">
        <v>519648</v>
      </c>
      <c r="I167" s="2">
        <v>508462</v>
      </c>
      <c r="J167" s="2">
        <v>552869</v>
      </c>
      <c r="K167" s="2">
        <v>544468</v>
      </c>
      <c r="L167" s="2">
        <v>529635</v>
      </c>
      <c r="M167" s="2">
        <v>469717</v>
      </c>
      <c r="N167" s="2">
        <v>507659</v>
      </c>
      <c r="O167" s="2">
        <v>676922</v>
      </c>
      <c r="P167" s="2">
        <v>6640495</v>
      </c>
      <c r="Q167" s="2">
        <v>510807</v>
      </c>
      <c r="S167" s="15">
        <v>32</v>
      </c>
      <c r="T167" s="15" t="s">
        <v>128</v>
      </c>
      <c r="U167" s="15"/>
      <c r="V167" s="16"/>
      <c r="W167" s="16"/>
      <c r="X167" s="16"/>
      <c r="Y167" s="16">
        <f>+Q167</f>
        <v>510807</v>
      </c>
      <c r="Z167" s="31"/>
      <c r="AA167" s="16"/>
      <c r="AB167" s="3">
        <f t="shared" si="19"/>
        <v>0</v>
      </c>
      <c r="AC167" s="15"/>
      <c r="AD167" s="16"/>
      <c r="AE167" s="16"/>
      <c r="AF167" s="16"/>
      <c r="AG167" s="16">
        <f>+O167</f>
        <v>676922</v>
      </c>
      <c r="AH167" s="31"/>
      <c r="AI167" s="16"/>
      <c r="AJ167" s="15">
        <f t="shared" si="22"/>
        <v>0</v>
      </c>
    </row>
    <row r="168" spans="1:36" ht="12.75" customHeight="1" x14ac:dyDescent="0.2">
      <c r="A168" s="13" t="s">
        <v>255</v>
      </c>
      <c r="B168" s="13" t="s">
        <v>256</v>
      </c>
      <c r="C168" s="2">
        <v>0</v>
      </c>
      <c r="D168" s="2">
        <v>1134</v>
      </c>
      <c r="E168" s="2">
        <v>12507</v>
      </c>
      <c r="F168" s="2">
        <v>17920</v>
      </c>
      <c r="G168" s="2">
        <v>27164</v>
      </c>
      <c r="H168" s="2">
        <v>54217</v>
      </c>
      <c r="I168" s="2">
        <v>174109</v>
      </c>
      <c r="J168" s="2">
        <v>204250</v>
      </c>
      <c r="K168" s="2">
        <v>237301</v>
      </c>
      <c r="L168" s="2">
        <v>232400</v>
      </c>
      <c r="M168" s="2">
        <v>246493</v>
      </c>
      <c r="N168" s="2">
        <v>265158</v>
      </c>
      <c r="O168" s="2">
        <v>0</v>
      </c>
      <c r="P168" s="2">
        <v>1472654</v>
      </c>
      <c r="Q168" s="2">
        <v>113281</v>
      </c>
      <c r="S168" s="15">
        <v>32</v>
      </c>
      <c r="T168" s="15" t="s">
        <v>128</v>
      </c>
      <c r="U168" s="15"/>
      <c r="V168" s="16"/>
      <c r="W168" s="16"/>
      <c r="X168" s="16"/>
      <c r="Y168" s="16">
        <f>+Q168</f>
        <v>113281</v>
      </c>
      <c r="Z168" s="31"/>
      <c r="AA168" s="16"/>
      <c r="AB168" s="3">
        <f t="shared" si="19"/>
        <v>0</v>
      </c>
      <c r="AC168" s="15"/>
      <c r="AD168" s="16"/>
      <c r="AE168" s="16"/>
      <c r="AF168" s="16"/>
      <c r="AG168" s="16">
        <f>+O168</f>
        <v>0</v>
      </c>
      <c r="AH168" s="31"/>
      <c r="AI168" s="16"/>
      <c r="AJ168" s="15">
        <f t="shared" si="22"/>
        <v>0</v>
      </c>
    </row>
    <row r="169" spans="1:36" ht="12.75" customHeight="1" x14ac:dyDescent="0.2">
      <c r="C169" s="27" t="s">
        <v>122</v>
      </c>
      <c r="D169" s="27" t="s">
        <v>122</v>
      </c>
      <c r="E169" s="27" t="s">
        <v>122</v>
      </c>
      <c r="F169" s="27" t="s">
        <v>122</v>
      </c>
      <c r="G169" s="27" t="s">
        <v>122</v>
      </c>
      <c r="H169" s="27" t="s">
        <v>122</v>
      </c>
      <c r="I169" s="27" t="s">
        <v>122</v>
      </c>
      <c r="J169" s="27" t="s">
        <v>122</v>
      </c>
      <c r="K169" s="27" t="s">
        <v>122</v>
      </c>
      <c r="L169" s="27" t="s">
        <v>122</v>
      </c>
      <c r="M169" s="27" t="s">
        <v>122</v>
      </c>
      <c r="N169" s="27" t="s">
        <v>122</v>
      </c>
      <c r="O169" s="27" t="s">
        <v>122</v>
      </c>
      <c r="P169" s="27" t="s">
        <v>122</v>
      </c>
      <c r="Q169" s="27" t="s">
        <v>122</v>
      </c>
      <c r="S169" s="15"/>
      <c r="T169" s="15"/>
      <c r="U169" s="15"/>
      <c r="V169" s="16"/>
      <c r="W169" s="16"/>
      <c r="X169" s="16"/>
      <c r="Y169" s="16"/>
      <c r="Z169" s="16"/>
      <c r="AA169" s="16"/>
      <c r="AC169" s="15"/>
      <c r="AD169" s="16"/>
      <c r="AE169" s="16"/>
      <c r="AF169" s="16"/>
      <c r="AG169" s="16"/>
      <c r="AH169" s="16"/>
      <c r="AI169" s="16"/>
      <c r="AJ169" s="15"/>
    </row>
    <row r="170" spans="1:36" ht="12.75" customHeight="1" x14ac:dyDescent="0.2">
      <c r="A170" s="22" t="s">
        <v>257</v>
      </c>
      <c r="B170" s="23"/>
      <c r="C170" s="24">
        <v>431048</v>
      </c>
      <c r="D170" s="24">
        <v>443116</v>
      </c>
      <c r="E170" s="24">
        <v>466985</v>
      </c>
      <c r="F170" s="24">
        <v>490358</v>
      </c>
      <c r="G170" s="24">
        <v>558335</v>
      </c>
      <c r="H170" s="24">
        <v>573865</v>
      </c>
      <c r="I170" s="24">
        <v>682571</v>
      </c>
      <c r="J170" s="24">
        <v>757119</v>
      </c>
      <c r="K170" s="24">
        <v>781769</v>
      </c>
      <c r="L170" s="24">
        <v>762035</v>
      </c>
      <c r="M170" s="24">
        <v>716210</v>
      </c>
      <c r="N170" s="24">
        <v>772817</v>
      </c>
      <c r="O170" s="24">
        <v>676922</v>
      </c>
      <c r="P170" s="24">
        <v>8113149</v>
      </c>
      <c r="Q170" s="24">
        <v>624088</v>
      </c>
      <c r="S170" s="15"/>
      <c r="T170" s="15"/>
      <c r="U170" s="15"/>
      <c r="V170" s="16"/>
      <c r="W170" s="16"/>
      <c r="X170" s="16"/>
      <c r="Y170" s="16"/>
      <c r="Z170" s="16"/>
      <c r="AA170" s="16"/>
      <c r="AC170" s="15"/>
      <c r="AD170" s="16"/>
      <c r="AE170" s="16"/>
      <c r="AF170" s="16"/>
      <c r="AG170" s="16"/>
      <c r="AH170" s="16"/>
      <c r="AI170" s="16"/>
      <c r="AJ170" s="15"/>
    </row>
    <row r="171" spans="1:36" ht="12.75" customHeight="1" x14ac:dyDescent="0.2">
      <c r="C171" s="2"/>
      <c r="D171" s="2"/>
      <c r="E171" s="2"/>
      <c r="F171" s="2"/>
      <c r="G171" s="2"/>
      <c r="H171" s="2"/>
      <c r="I171" s="2"/>
      <c r="J171" s="2"/>
      <c r="K171" s="2"/>
      <c r="L171" s="2"/>
      <c r="M171" s="2"/>
      <c r="N171" s="2"/>
      <c r="O171" s="2"/>
      <c r="S171" s="15"/>
      <c r="T171" s="15"/>
      <c r="U171" s="15"/>
      <c r="V171" s="16"/>
      <c r="W171" s="16"/>
      <c r="X171" s="16"/>
      <c r="Y171" s="16"/>
      <c r="Z171" s="16"/>
      <c r="AA171" s="16"/>
      <c r="AC171" s="15"/>
      <c r="AD171" s="16"/>
      <c r="AE171" s="16"/>
      <c r="AF171" s="16"/>
      <c r="AG171" s="16"/>
      <c r="AH171" s="16"/>
      <c r="AI171" s="16"/>
      <c r="AJ171" s="15">
        <f t="shared" si="22"/>
        <v>0</v>
      </c>
    </row>
    <row r="172" spans="1:36" ht="12.75" customHeight="1" x14ac:dyDescent="0.2">
      <c r="A172" s="22" t="s">
        <v>258</v>
      </c>
      <c r="B172" s="23"/>
      <c r="C172" s="24"/>
      <c r="D172" s="24"/>
      <c r="E172" s="24"/>
      <c r="F172" s="24"/>
      <c r="G172" s="24"/>
      <c r="H172" s="24"/>
      <c r="I172" s="24"/>
      <c r="J172" s="24"/>
      <c r="K172" s="24"/>
      <c r="L172" s="24"/>
      <c r="M172" s="24"/>
      <c r="N172" s="24"/>
      <c r="O172" s="24"/>
      <c r="P172" s="24"/>
      <c r="Q172" s="24"/>
      <c r="S172" s="15"/>
      <c r="T172" s="15"/>
      <c r="U172" s="15"/>
      <c r="V172" s="16"/>
      <c r="W172" s="16"/>
      <c r="X172" s="16"/>
      <c r="Y172" s="16"/>
      <c r="Z172" s="16"/>
      <c r="AA172" s="16"/>
      <c r="AC172" s="15"/>
      <c r="AD172" s="16"/>
      <c r="AE172" s="16"/>
      <c r="AF172" s="16"/>
      <c r="AG172" s="16"/>
      <c r="AH172" s="16"/>
      <c r="AI172" s="16"/>
      <c r="AJ172" s="15">
        <f t="shared" si="22"/>
        <v>0</v>
      </c>
    </row>
    <row r="173" spans="1:36" ht="12.75" customHeight="1" x14ac:dyDescent="0.2">
      <c r="A173" s="13" t="s">
        <v>259</v>
      </c>
      <c r="B173" s="13" t="s">
        <v>260</v>
      </c>
      <c r="C173" s="2">
        <v>0</v>
      </c>
      <c r="D173" s="2">
        <v>0</v>
      </c>
      <c r="E173" s="2">
        <v>0</v>
      </c>
      <c r="F173" s="2">
        <v>0</v>
      </c>
      <c r="G173" s="2">
        <v>0</v>
      </c>
      <c r="H173" s="2">
        <v>0</v>
      </c>
      <c r="I173" s="2">
        <v>0</v>
      </c>
      <c r="J173" s="2">
        <v>0</v>
      </c>
      <c r="K173" s="2">
        <v>0</v>
      </c>
      <c r="L173" s="2">
        <v>0</v>
      </c>
      <c r="M173" s="2">
        <v>0</v>
      </c>
      <c r="N173" s="2">
        <v>481613</v>
      </c>
      <c r="O173" s="2">
        <v>0</v>
      </c>
      <c r="P173" s="2">
        <v>481613</v>
      </c>
      <c r="Q173" s="2">
        <v>37047</v>
      </c>
      <c r="S173" s="15">
        <v>38</v>
      </c>
      <c r="T173" s="15" t="s">
        <v>128</v>
      </c>
      <c r="U173" s="15"/>
      <c r="V173" s="16"/>
      <c r="W173" s="16"/>
      <c r="X173" s="16"/>
      <c r="Y173" s="16">
        <f>+Q173</f>
        <v>37047</v>
      </c>
      <c r="Z173" s="16"/>
      <c r="AA173" s="16"/>
      <c r="AB173" s="3">
        <f t="shared" si="19"/>
        <v>0</v>
      </c>
      <c r="AC173" s="15"/>
      <c r="AD173" s="16"/>
      <c r="AE173" s="16"/>
      <c r="AF173" s="16"/>
      <c r="AG173" s="16">
        <f>+O173</f>
        <v>0</v>
      </c>
      <c r="AH173" s="16"/>
      <c r="AI173" s="16"/>
      <c r="AJ173" s="15">
        <f t="shared" si="22"/>
        <v>0</v>
      </c>
    </row>
    <row r="174" spans="1:36" ht="12.75" customHeight="1" x14ac:dyDescent="0.2">
      <c r="A174" s="13" t="s">
        <v>261</v>
      </c>
      <c r="B174" s="13" t="s">
        <v>262</v>
      </c>
      <c r="C174" s="2">
        <v>611750</v>
      </c>
      <c r="D174" s="2">
        <v>536956</v>
      </c>
      <c r="E174" s="2">
        <v>467555</v>
      </c>
      <c r="F174" s="2">
        <v>394011</v>
      </c>
      <c r="G174" s="2">
        <v>318442</v>
      </c>
      <c r="H174" s="2">
        <v>242873</v>
      </c>
      <c r="I174" s="2">
        <v>167304</v>
      </c>
      <c r="J174" s="2">
        <v>113249</v>
      </c>
      <c r="K174" s="2">
        <v>37799</v>
      </c>
      <c r="L174" s="2">
        <v>725583</v>
      </c>
      <c r="M174" s="2">
        <v>661748</v>
      </c>
      <c r="N174" s="2">
        <v>605919</v>
      </c>
      <c r="O174" s="2">
        <v>524533</v>
      </c>
      <c r="P174" s="2">
        <v>5407722</v>
      </c>
      <c r="Q174" s="2">
        <v>415979</v>
      </c>
      <c r="S174" s="15">
        <v>38</v>
      </c>
      <c r="T174" s="15" t="s">
        <v>128</v>
      </c>
      <c r="U174" s="15"/>
      <c r="V174" s="16"/>
      <c r="W174" s="16"/>
      <c r="X174" s="16"/>
      <c r="Y174" s="16">
        <f>+Q174</f>
        <v>415979</v>
      </c>
      <c r="Z174" s="16"/>
      <c r="AA174" s="16"/>
      <c r="AB174" s="3">
        <f t="shared" si="19"/>
        <v>0</v>
      </c>
      <c r="AC174" s="15"/>
      <c r="AD174" s="16"/>
      <c r="AE174" s="16"/>
      <c r="AF174" s="16"/>
      <c r="AG174" s="16">
        <f>+O174</f>
        <v>524533</v>
      </c>
      <c r="AH174" s="16"/>
      <c r="AI174" s="16"/>
      <c r="AJ174" s="15">
        <f t="shared" si="22"/>
        <v>0</v>
      </c>
    </row>
    <row r="175" spans="1:36" ht="12.75" customHeight="1" x14ac:dyDescent="0.2">
      <c r="A175" s="13" t="s">
        <v>263</v>
      </c>
      <c r="B175" s="13" t="s">
        <v>264</v>
      </c>
      <c r="C175" s="2">
        <v>63404</v>
      </c>
      <c r="D175" s="2">
        <v>63404</v>
      </c>
      <c r="E175" s="2">
        <v>63404</v>
      </c>
      <c r="F175" s="2">
        <v>63404</v>
      </c>
      <c r="G175" s="2">
        <v>63404</v>
      </c>
      <c r="H175" s="2">
        <v>63404</v>
      </c>
      <c r="I175" s="2">
        <v>63404</v>
      </c>
      <c r="J175" s="2">
        <v>63404</v>
      </c>
      <c r="K175" s="2">
        <v>63404</v>
      </c>
      <c r="L175" s="2">
        <v>63404</v>
      </c>
      <c r="M175" s="2">
        <v>63404</v>
      </c>
      <c r="N175" s="2">
        <v>63404</v>
      </c>
      <c r="O175" s="2">
        <v>63404</v>
      </c>
      <c r="P175" s="2">
        <v>824248</v>
      </c>
      <c r="Q175" s="2">
        <v>63404</v>
      </c>
      <c r="S175" s="15">
        <v>40</v>
      </c>
      <c r="T175" s="15" t="s">
        <v>128</v>
      </c>
      <c r="U175" s="15"/>
      <c r="V175" s="16"/>
      <c r="W175" s="16"/>
      <c r="X175" s="16"/>
      <c r="Y175" s="16">
        <f>+Q175</f>
        <v>63404</v>
      </c>
      <c r="Z175" s="16"/>
      <c r="AA175" s="16"/>
      <c r="AB175" s="3">
        <f t="shared" si="19"/>
        <v>0</v>
      </c>
      <c r="AC175" s="15"/>
      <c r="AD175" s="16"/>
      <c r="AE175" s="16"/>
      <c r="AF175" s="16"/>
      <c r="AG175" s="16">
        <f>+O175</f>
        <v>63404</v>
      </c>
      <c r="AH175" s="16"/>
      <c r="AI175" s="16"/>
      <c r="AJ175" s="15">
        <f t="shared" si="22"/>
        <v>0</v>
      </c>
    </row>
    <row r="176" spans="1:36" ht="12.75" customHeight="1" x14ac:dyDescent="0.2">
      <c r="A176" s="13" t="s">
        <v>265</v>
      </c>
      <c r="B176" s="13" t="s">
        <v>266</v>
      </c>
      <c r="C176" s="2">
        <v>262789</v>
      </c>
      <c r="D176" s="2">
        <v>359476</v>
      </c>
      <c r="E176" s="2">
        <v>310104</v>
      </c>
      <c r="F176" s="2">
        <v>260233</v>
      </c>
      <c r="G176" s="2">
        <v>222095</v>
      </c>
      <c r="H176" s="2">
        <v>182190</v>
      </c>
      <c r="I176" s="2">
        <v>140894</v>
      </c>
      <c r="J176" s="2">
        <v>110773</v>
      </c>
      <c r="K176" s="2">
        <v>162138</v>
      </c>
      <c r="L176" s="2">
        <v>222402</v>
      </c>
      <c r="M176" s="2">
        <v>183281</v>
      </c>
      <c r="N176" s="2">
        <v>262293</v>
      </c>
      <c r="O176" s="2">
        <v>253692</v>
      </c>
      <c r="P176" s="2">
        <v>2932362</v>
      </c>
      <c r="Q176" s="2">
        <v>225566</v>
      </c>
      <c r="S176" s="15">
        <v>38</v>
      </c>
      <c r="T176" s="15" t="s">
        <v>128</v>
      </c>
      <c r="U176" s="15"/>
      <c r="V176" s="16"/>
      <c r="W176" s="16"/>
      <c r="X176" s="16"/>
      <c r="Y176" s="16">
        <f>+Q176</f>
        <v>225566</v>
      </c>
      <c r="Z176" s="16"/>
      <c r="AA176" s="16"/>
      <c r="AB176" s="3">
        <f t="shared" si="19"/>
        <v>0</v>
      </c>
      <c r="AC176" s="15"/>
      <c r="AD176" s="16"/>
      <c r="AE176" s="16"/>
      <c r="AF176" s="16"/>
      <c r="AG176" s="16">
        <f>+O176</f>
        <v>253692</v>
      </c>
      <c r="AH176" s="16"/>
      <c r="AI176" s="16"/>
      <c r="AJ176" s="15">
        <f t="shared" si="22"/>
        <v>0</v>
      </c>
    </row>
    <row r="177" spans="1:36" ht="12.75" customHeight="1" x14ac:dyDescent="0.2">
      <c r="C177" s="27" t="s">
        <v>122</v>
      </c>
      <c r="D177" s="27" t="s">
        <v>122</v>
      </c>
      <c r="E177" s="27" t="s">
        <v>122</v>
      </c>
      <c r="F177" s="27" t="s">
        <v>122</v>
      </c>
      <c r="G177" s="27" t="s">
        <v>122</v>
      </c>
      <c r="H177" s="27" t="s">
        <v>122</v>
      </c>
      <c r="I177" s="27" t="s">
        <v>122</v>
      </c>
      <c r="J177" s="27" t="s">
        <v>122</v>
      </c>
      <c r="K177" s="27" t="s">
        <v>122</v>
      </c>
      <c r="L177" s="27" t="s">
        <v>122</v>
      </c>
      <c r="M177" s="27" t="s">
        <v>122</v>
      </c>
      <c r="N177" s="27" t="s">
        <v>122</v>
      </c>
      <c r="O177" s="27" t="s">
        <v>122</v>
      </c>
      <c r="P177" s="27" t="s">
        <v>122</v>
      </c>
      <c r="Q177" s="27" t="s">
        <v>122</v>
      </c>
      <c r="S177" s="15"/>
      <c r="T177" s="15"/>
      <c r="U177" s="15"/>
      <c r="V177" s="16"/>
      <c r="W177" s="16"/>
      <c r="X177" s="16"/>
      <c r="Y177" s="16"/>
      <c r="Z177" s="16"/>
      <c r="AA177" s="16"/>
      <c r="AC177" s="15"/>
      <c r="AD177" s="16"/>
      <c r="AE177" s="16"/>
      <c r="AF177" s="16"/>
      <c r="AG177" s="16"/>
      <c r="AH177" s="16"/>
      <c r="AI177" s="16"/>
      <c r="AJ177" s="15"/>
    </row>
    <row r="178" spans="1:36" ht="12.75" customHeight="1" x14ac:dyDescent="0.2">
      <c r="A178" s="22" t="s">
        <v>267</v>
      </c>
      <c r="B178" s="23"/>
      <c r="C178" s="24">
        <v>937942</v>
      </c>
      <c r="D178" s="24">
        <v>959835</v>
      </c>
      <c r="E178" s="24">
        <v>841063</v>
      </c>
      <c r="F178" s="24">
        <v>717648</v>
      </c>
      <c r="G178" s="24">
        <v>603941</v>
      </c>
      <c r="H178" s="24">
        <v>488467</v>
      </c>
      <c r="I178" s="24">
        <v>371602</v>
      </c>
      <c r="J178" s="24">
        <v>287426</v>
      </c>
      <c r="K178" s="24">
        <v>263341</v>
      </c>
      <c r="L178" s="24">
        <v>1011389</v>
      </c>
      <c r="M178" s="24">
        <v>908433</v>
      </c>
      <c r="N178" s="24">
        <v>1413228</v>
      </c>
      <c r="O178" s="24">
        <v>841629</v>
      </c>
      <c r="P178" s="24">
        <v>9645944</v>
      </c>
      <c r="Q178" s="24">
        <v>741996</v>
      </c>
      <c r="S178" s="15"/>
      <c r="T178" s="15"/>
      <c r="U178" s="15"/>
      <c r="V178" s="16"/>
      <c r="W178" s="16"/>
      <c r="X178" s="16"/>
      <c r="Y178" s="16"/>
      <c r="Z178" s="16"/>
      <c r="AA178" s="16"/>
      <c r="AC178" s="15"/>
      <c r="AD178" s="16"/>
      <c r="AE178" s="16"/>
      <c r="AF178" s="16"/>
      <c r="AG178" s="16"/>
      <c r="AH178" s="16"/>
      <c r="AI178" s="16"/>
      <c r="AJ178" s="15"/>
    </row>
    <row r="179" spans="1:36" ht="12.75" customHeight="1" x14ac:dyDescent="0.2">
      <c r="C179" s="2"/>
      <c r="D179" s="2"/>
      <c r="E179" s="2"/>
      <c r="F179" s="2"/>
      <c r="G179" s="2"/>
      <c r="H179" s="2"/>
      <c r="I179" s="2"/>
      <c r="J179" s="2"/>
      <c r="K179" s="2"/>
      <c r="L179" s="2"/>
      <c r="M179" s="2"/>
      <c r="N179" s="2"/>
      <c r="O179" s="2"/>
      <c r="S179" s="15"/>
      <c r="T179" s="15"/>
      <c r="U179" s="15"/>
      <c r="V179" s="16"/>
      <c r="W179" s="16"/>
      <c r="X179" s="16"/>
      <c r="Y179" s="16"/>
      <c r="Z179" s="16"/>
      <c r="AA179" s="16"/>
      <c r="AC179" s="15"/>
      <c r="AD179" s="16"/>
      <c r="AE179" s="16"/>
      <c r="AF179" s="16"/>
      <c r="AG179" s="16"/>
      <c r="AH179" s="16"/>
      <c r="AI179" s="16"/>
      <c r="AJ179" s="15">
        <f t="shared" si="22"/>
        <v>0</v>
      </c>
    </row>
    <row r="180" spans="1:36" ht="12.75" customHeight="1" x14ac:dyDescent="0.2">
      <c r="A180" s="22" t="s">
        <v>268</v>
      </c>
      <c r="B180" s="23"/>
      <c r="C180" s="24"/>
      <c r="D180" s="24"/>
      <c r="E180" s="24"/>
      <c r="F180" s="24"/>
      <c r="G180" s="24"/>
      <c r="H180" s="24"/>
      <c r="I180" s="24"/>
      <c r="J180" s="24"/>
      <c r="K180" s="24"/>
      <c r="L180" s="24"/>
      <c r="M180" s="24"/>
      <c r="N180" s="24"/>
      <c r="O180" s="24"/>
      <c r="P180" s="24"/>
      <c r="Q180" s="24"/>
      <c r="S180" s="15"/>
      <c r="T180" s="15"/>
      <c r="U180" s="15"/>
      <c r="V180" s="16"/>
      <c r="W180" s="16"/>
      <c r="X180" s="16"/>
      <c r="Y180" s="16"/>
      <c r="Z180" s="16"/>
      <c r="AA180" s="16"/>
      <c r="AC180" s="15"/>
      <c r="AD180" s="16"/>
      <c r="AE180" s="16"/>
      <c r="AF180" s="16"/>
      <c r="AG180" s="16"/>
      <c r="AH180" s="16"/>
      <c r="AI180" s="16"/>
      <c r="AJ180" s="15">
        <f t="shared" si="22"/>
        <v>0</v>
      </c>
    </row>
    <row r="181" spans="1:36" ht="12.75" customHeight="1" x14ac:dyDescent="0.2">
      <c r="A181" s="35" t="s">
        <v>269</v>
      </c>
      <c r="B181" s="36" t="s">
        <v>270</v>
      </c>
      <c r="C181" s="37">
        <v>54504</v>
      </c>
      <c r="D181" s="37">
        <v>19863</v>
      </c>
      <c r="E181" s="37">
        <v>21532</v>
      </c>
      <c r="F181" s="37">
        <v>6308</v>
      </c>
      <c r="G181" s="37">
        <v>4542</v>
      </c>
      <c r="H181" s="37">
        <v>3785</v>
      </c>
      <c r="I181" s="37">
        <v>0</v>
      </c>
      <c r="J181" s="37">
        <v>0</v>
      </c>
      <c r="K181" s="37">
        <v>0</v>
      </c>
      <c r="L181" s="37">
        <v>0</v>
      </c>
      <c r="M181" s="37">
        <v>0</v>
      </c>
      <c r="N181" s="37">
        <v>0</v>
      </c>
      <c r="O181" s="37">
        <v>0</v>
      </c>
      <c r="P181" s="37">
        <v>110535</v>
      </c>
      <c r="Q181" s="38">
        <v>8503</v>
      </c>
      <c r="S181" s="15"/>
      <c r="T181" s="15"/>
      <c r="U181" s="15"/>
      <c r="V181" s="16"/>
      <c r="W181" s="16"/>
      <c r="X181" s="16"/>
      <c r="Y181" s="39">
        <f>Q181</f>
        <v>8503</v>
      </c>
      <c r="Z181" s="16"/>
      <c r="AA181" s="16"/>
      <c r="AC181" s="15"/>
      <c r="AD181" s="16"/>
      <c r="AE181" s="16"/>
      <c r="AF181" s="16"/>
      <c r="AG181" s="16">
        <f>O181</f>
        <v>0</v>
      </c>
      <c r="AH181" s="16"/>
      <c r="AI181" s="16"/>
      <c r="AJ181" s="15">
        <f t="shared" si="22"/>
        <v>0</v>
      </c>
    </row>
    <row r="182" spans="1:36" ht="12.75" customHeight="1" x14ac:dyDescent="0.2">
      <c r="A182" s="35" t="s">
        <v>271</v>
      </c>
      <c r="B182" s="36" t="s">
        <v>272</v>
      </c>
      <c r="C182" s="37">
        <v>0</v>
      </c>
      <c r="D182" s="37">
        <v>0</v>
      </c>
      <c r="E182" s="37">
        <v>0</v>
      </c>
      <c r="F182" s="37">
        <v>0</v>
      </c>
      <c r="G182" s="37">
        <v>0</v>
      </c>
      <c r="H182" s="37">
        <v>0</v>
      </c>
      <c r="I182" s="37">
        <v>0</v>
      </c>
      <c r="J182" s="37">
        <v>246006</v>
      </c>
      <c r="K182" s="37">
        <v>657100</v>
      </c>
      <c r="L182" s="37">
        <v>1028609</v>
      </c>
      <c r="M182" s="37">
        <v>1430062</v>
      </c>
      <c r="N182" s="37">
        <v>1688294</v>
      </c>
      <c r="O182" s="37">
        <v>1786752</v>
      </c>
      <c r="P182" s="37">
        <v>6836823</v>
      </c>
      <c r="Q182" s="38">
        <v>525909</v>
      </c>
      <c r="S182" s="15"/>
      <c r="T182" s="15"/>
      <c r="U182" s="15"/>
      <c r="V182" s="16"/>
      <c r="W182" s="16"/>
      <c r="X182" s="16"/>
      <c r="Y182" s="16">
        <f>Q182</f>
        <v>525909</v>
      </c>
      <c r="Z182" s="16"/>
      <c r="AA182" s="16"/>
      <c r="AC182" s="15"/>
      <c r="AD182" s="16"/>
      <c r="AE182" s="16"/>
      <c r="AF182" s="16"/>
      <c r="AG182" s="16">
        <f>O182</f>
        <v>1786752</v>
      </c>
      <c r="AH182" s="16"/>
      <c r="AI182" s="16"/>
      <c r="AJ182" s="15">
        <f t="shared" si="22"/>
        <v>0</v>
      </c>
    </row>
    <row r="183" spans="1:36" ht="12.75" customHeight="1" x14ac:dyDescent="0.2">
      <c r="A183" s="35" t="s">
        <v>273</v>
      </c>
      <c r="B183" s="36" t="s">
        <v>274</v>
      </c>
      <c r="C183" s="37">
        <v>179296</v>
      </c>
      <c r="D183" s="37">
        <v>0</v>
      </c>
      <c r="E183" s="37">
        <v>0</v>
      </c>
      <c r="F183" s="37">
        <v>0</v>
      </c>
      <c r="G183" s="37">
        <v>0</v>
      </c>
      <c r="H183" s="37">
        <v>0</v>
      </c>
      <c r="I183" s="37">
        <v>0</v>
      </c>
      <c r="J183" s="37">
        <v>0</v>
      </c>
      <c r="K183" s="37">
        <v>0</v>
      </c>
      <c r="L183" s="37">
        <v>0</v>
      </c>
      <c r="M183" s="37">
        <v>0</v>
      </c>
      <c r="N183" s="37">
        <v>0</v>
      </c>
      <c r="O183" s="37">
        <v>1378445</v>
      </c>
      <c r="P183" s="37">
        <v>1557741</v>
      </c>
      <c r="Q183" s="38">
        <v>119826</v>
      </c>
      <c r="S183" s="15"/>
      <c r="T183" s="15"/>
      <c r="U183" s="15"/>
      <c r="V183" s="16"/>
      <c r="W183" s="16"/>
      <c r="X183" s="16"/>
      <c r="Y183" s="39">
        <f t="shared" ref="Y183" si="25">Q183</f>
        <v>119826</v>
      </c>
      <c r="Z183" s="16"/>
      <c r="AA183" s="16"/>
      <c r="AC183" s="15"/>
      <c r="AD183" s="16"/>
      <c r="AE183" s="16"/>
      <c r="AF183" s="16"/>
      <c r="AG183" s="16">
        <f t="shared" ref="AG183" si="26">O183</f>
        <v>1378445</v>
      </c>
      <c r="AH183" s="16"/>
      <c r="AI183" s="16"/>
      <c r="AJ183" s="15">
        <f t="shared" si="22"/>
        <v>0</v>
      </c>
    </row>
    <row r="184" spans="1:36" ht="12.75" customHeight="1" x14ac:dyDescent="0.2">
      <c r="C184" s="27" t="s">
        <v>122</v>
      </c>
      <c r="D184" s="27" t="s">
        <v>122</v>
      </c>
      <c r="E184" s="27" t="s">
        <v>122</v>
      </c>
      <c r="F184" s="27" t="s">
        <v>122</v>
      </c>
      <c r="G184" s="27" t="s">
        <v>122</v>
      </c>
      <c r="H184" s="27" t="s">
        <v>122</v>
      </c>
      <c r="I184" s="27" t="s">
        <v>122</v>
      </c>
      <c r="J184" s="27" t="s">
        <v>122</v>
      </c>
      <c r="K184" s="27" t="s">
        <v>122</v>
      </c>
      <c r="L184" s="27" t="s">
        <v>122</v>
      </c>
      <c r="M184" s="27" t="s">
        <v>122</v>
      </c>
      <c r="N184" s="27" t="s">
        <v>122</v>
      </c>
      <c r="O184" s="27" t="s">
        <v>122</v>
      </c>
      <c r="P184" s="27" t="s">
        <v>122</v>
      </c>
      <c r="Q184" s="27" t="s">
        <v>122</v>
      </c>
      <c r="S184" s="15"/>
      <c r="T184" s="15"/>
      <c r="U184" s="15"/>
      <c r="V184" s="16"/>
      <c r="W184" s="16"/>
      <c r="X184" s="16"/>
      <c r="Y184" s="16"/>
      <c r="Z184" s="16"/>
      <c r="AA184" s="16"/>
      <c r="AC184" s="15"/>
      <c r="AD184" s="16"/>
      <c r="AE184" s="16"/>
      <c r="AF184" s="16"/>
      <c r="AG184" s="16"/>
      <c r="AH184" s="16"/>
      <c r="AI184" s="16"/>
      <c r="AJ184" s="15"/>
    </row>
    <row r="185" spans="1:36" ht="12.75" customHeight="1" x14ac:dyDescent="0.2">
      <c r="A185" s="22" t="s">
        <v>275</v>
      </c>
      <c r="B185" s="23"/>
      <c r="C185" s="24">
        <v>233800</v>
      </c>
      <c r="D185" s="24">
        <v>19863</v>
      </c>
      <c r="E185" s="24">
        <v>21532</v>
      </c>
      <c r="F185" s="24">
        <v>6308</v>
      </c>
      <c r="G185" s="24">
        <v>4542</v>
      </c>
      <c r="H185" s="24">
        <v>3785</v>
      </c>
      <c r="I185" s="24">
        <v>0</v>
      </c>
      <c r="J185" s="24">
        <v>246006</v>
      </c>
      <c r="K185" s="24">
        <v>657100</v>
      </c>
      <c r="L185" s="24">
        <v>1028609</v>
      </c>
      <c r="M185" s="24">
        <v>1430062</v>
      </c>
      <c r="N185" s="24">
        <v>1688294</v>
      </c>
      <c r="O185" s="24">
        <v>3165197</v>
      </c>
      <c r="P185" s="24">
        <v>8505099</v>
      </c>
      <c r="Q185" s="24">
        <v>654238</v>
      </c>
      <c r="S185" s="15"/>
      <c r="T185" s="15"/>
      <c r="U185" s="15"/>
      <c r="V185" s="16"/>
      <c r="W185" s="16"/>
      <c r="X185" s="16"/>
      <c r="Y185" s="16"/>
      <c r="Z185" s="16"/>
      <c r="AA185" s="16"/>
      <c r="AC185" s="15"/>
      <c r="AD185" s="16"/>
      <c r="AE185" s="16"/>
      <c r="AF185" s="16"/>
      <c r="AG185" s="16"/>
      <c r="AH185" s="16"/>
      <c r="AI185" s="16"/>
      <c r="AJ185" s="15"/>
    </row>
    <row r="186" spans="1:36" ht="12.75" customHeight="1" x14ac:dyDescent="0.2">
      <c r="C186" s="2"/>
      <c r="D186" s="2"/>
      <c r="E186" s="2"/>
      <c r="F186" s="2"/>
      <c r="G186" s="2"/>
      <c r="H186" s="2"/>
      <c r="I186" s="2"/>
      <c r="J186" s="2"/>
      <c r="K186" s="2"/>
      <c r="L186" s="2"/>
      <c r="M186" s="2"/>
      <c r="N186" s="2"/>
      <c r="O186" s="2"/>
      <c r="S186" s="15"/>
      <c r="T186" s="15"/>
      <c r="U186" s="15"/>
      <c r="V186" s="16"/>
      <c r="W186" s="16"/>
      <c r="X186" s="16"/>
      <c r="Y186" s="16"/>
      <c r="Z186" s="16"/>
      <c r="AA186" s="16"/>
      <c r="AC186" s="15"/>
      <c r="AD186" s="16"/>
      <c r="AE186" s="16"/>
      <c r="AF186" s="16"/>
      <c r="AG186" s="16"/>
      <c r="AH186" s="16"/>
      <c r="AI186" s="16"/>
      <c r="AJ186" s="15"/>
    </row>
    <row r="187" spans="1:36" ht="12.75" customHeight="1" x14ac:dyDescent="0.3">
      <c r="A187" s="19" t="s">
        <v>276</v>
      </c>
      <c r="B187" s="20"/>
      <c r="C187" s="21">
        <v>-70275739</v>
      </c>
      <c r="D187" s="21">
        <v>-68462898</v>
      </c>
      <c r="E187" s="21">
        <v>-68663633</v>
      </c>
      <c r="F187" s="21">
        <v>-72712727</v>
      </c>
      <c r="G187" s="21">
        <v>-72736749</v>
      </c>
      <c r="H187" s="21">
        <v>-72515637</v>
      </c>
      <c r="I187" s="21">
        <v>-75581283</v>
      </c>
      <c r="J187" s="21">
        <v>-76391923</v>
      </c>
      <c r="K187" s="21">
        <v>-76486037</v>
      </c>
      <c r="L187" s="21">
        <v>-77741705</v>
      </c>
      <c r="M187" s="21">
        <v>-78833544</v>
      </c>
      <c r="N187" s="21">
        <v>-82658455</v>
      </c>
      <c r="O187" s="21">
        <v>-80131538</v>
      </c>
      <c r="P187" s="21">
        <v>-973191868</v>
      </c>
      <c r="Q187" s="21">
        <v>-74860913</v>
      </c>
      <c r="S187" s="15"/>
      <c r="T187" s="15"/>
      <c r="U187" s="15"/>
      <c r="V187" s="16"/>
      <c r="W187" s="16"/>
      <c r="X187" s="16"/>
      <c r="Y187" s="16"/>
      <c r="Z187" s="16"/>
      <c r="AA187" s="16"/>
      <c r="AC187" s="15"/>
      <c r="AD187" s="16"/>
      <c r="AE187" s="16"/>
      <c r="AF187" s="16"/>
      <c r="AG187" s="16"/>
      <c r="AH187" s="16"/>
      <c r="AI187" s="16"/>
      <c r="AJ187" s="15"/>
    </row>
    <row r="188" spans="1:36" ht="12.75" customHeight="1" x14ac:dyDescent="0.2">
      <c r="C188" s="2"/>
      <c r="D188" s="2"/>
      <c r="E188" s="2"/>
      <c r="F188" s="2"/>
      <c r="G188" s="2"/>
      <c r="H188" s="2"/>
      <c r="I188" s="2"/>
      <c r="J188" s="2"/>
      <c r="K188" s="2"/>
      <c r="L188" s="2"/>
      <c r="M188" s="2"/>
      <c r="N188" s="2"/>
      <c r="O188" s="2"/>
      <c r="S188" s="15"/>
      <c r="T188" s="15"/>
      <c r="U188" s="15"/>
      <c r="V188" s="16"/>
      <c r="W188" s="16"/>
      <c r="X188" s="16"/>
      <c r="Y188" s="16"/>
      <c r="Z188" s="16"/>
      <c r="AA188" s="16"/>
      <c r="AC188" s="15"/>
      <c r="AD188" s="16"/>
      <c r="AE188" s="16"/>
      <c r="AF188" s="16"/>
      <c r="AG188" s="16"/>
      <c r="AH188" s="16"/>
      <c r="AI188" s="16"/>
      <c r="AJ188" s="15"/>
    </row>
    <row r="189" spans="1:36" ht="12.75" customHeight="1" x14ac:dyDescent="0.3">
      <c r="A189" s="19" t="s">
        <v>277</v>
      </c>
      <c r="B189" s="20"/>
      <c r="C189" s="21"/>
      <c r="D189" s="21"/>
      <c r="E189" s="21"/>
      <c r="F189" s="21"/>
      <c r="G189" s="21"/>
      <c r="H189" s="21"/>
      <c r="I189" s="21"/>
      <c r="J189" s="21"/>
      <c r="K189" s="21"/>
      <c r="L189" s="21"/>
      <c r="M189" s="21"/>
      <c r="N189" s="21"/>
      <c r="O189" s="21"/>
      <c r="P189" s="21"/>
      <c r="Q189" s="21"/>
      <c r="S189" s="15"/>
      <c r="T189" s="15"/>
      <c r="U189" s="15"/>
      <c r="V189" s="16"/>
      <c r="W189" s="16"/>
      <c r="X189" s="16"/>
      <c r="Y189" s="16"/>
      <c r="Z189" s="16"/>
      <c r="AA189" s="16"/>
      <c r="AC189" s="15"/>
      <c r="AD189" s="16"/>
      <c r="AE189" s="16"/>
      <c r="AF189" s="16"/>
      <c r="AG189" s="16"/>
      <c r="AH189" s="16"/>
      <c r="AI189" s="16"/>
      <c r="AJ189" s="15">
        <f t="shared" si="22"/>
        <v>0</v>
      </c>
    </row>
    <row r="190" spans="1:36" ht="12.75" customHeight="1" x14ac:dyDescent="0.2">
      <c r="C190" s="2"/>
      <c r="D190" s="2"/>
      <c r="E190" s="2"/>
      <c r="F190" s="2"/>
      <c r="G190" s="2"/>
      <c r="H190" s="2"/>
      <c r="I190" s="2"/>
      <c r="J190" s="2"/>
      <c r="K190" s="2"/>
      <c r="L190" s="2"/>
      <c r="M190" s="2"/>
      <c r="N190" s="2"/>
      <c r="O190" s="2"/>
      <c r="S190" s="15"/>
      <c r="T190" s="15"/>
      <c r="U190" s="15"/>
      <c r="V190" s="16"/>
      <c r="W190" s="16"/>
      <c r="X190" s="16"/>
      <c r="Y190" s="16"/>
      <c r="Z190" s="16"/>
      <c r="AA190" s="16"/>
      <c r="AC190" s="15"/>
      <c r="AD190" s="16"/>
      <c r="AE190" s="16"/>
      <c r="AF190" s="16"/>
      <c r="AG190" s="16"/>
      <c r="AH190" s="16"/>
      <c r="AI190" s="16"/>
      <c r="AJ190" s="15">
        <f t="shared" si="22"/>
        <v>0</v>
      </c>
    </row>
    <row r="191" spans="1:36" ht="12.75" customHeight="1" x14ac:dyDescent="0.2">
      <c r="A191" s="40" t="s">
        <v>268</v>
      </c>
      <c r="B191" s="41"/>
      <c r="C191" s="42"/>
      <c r="D191" s="42"/>
      <c r="E191" s="42"/>
      <c r="F191" s="42"/>
      <c r="G191" s="42"/>
      <c r="H191" s="42"/>
      <c r="I191" s="42"/>
      <c r="J191" s="42"/>
      <c r="K191" s="42"/>
      <c r="L191" s="42"/>
      <c r="M191" s="42"/>
      <c r="N191" s="42"/>
      <c r="O191" s="42"/>
      <c r="P191" s="42"/>
      <c r="Q191" s="42"/>
      <c r="S191" s="15"/>
      <c r="T191" s="15"/>
      <c r="U191" s="15"/>
      <c r="V191" s="16"/>
      <c r="W191" s="16"/>
      <c r="X191" s="16"/>
      <c r="Y191" s="16"/>
      <c r="Z191" s="16"/>
      <c r="AA191" s="16"/>
      <c r="AC191" s="15"/>
      <c r="AD191" s="16"/>
      <c r="AE191" s="16"/>
      <c r="AF191" s="16"/>
      <c r="AG191" s="16"/>
      <c r="AH191" s="16"/>
      <c r="AI191" s="16"/>
      <c r="AJ191" s="15">
        <f t="shared" si="22"/>
        <v>0</v>
      </c>
    </row>
    <row r="192" spans="1:36" ht="12.75" customHeight="1" x14ac:dyDescent="0.2">
      <c r="A192" s="35" t="s">
        <v>278</v>
      </c>
      <c r="B192" s="36" t="s">
        <v>279</v>
      </c>
      <c r="C192" s="37">
        <v>1603930</v>
      </c>
      <c r="D192" s="37">
        <v>1565901</v>
      </c>
      <c r="E192" s="37">
        <v>1527872</v>
      </c>
      <c r="F192" s="37">
        <v>1489843</v>
      </c>
      <c r="G192" s="37">
        <v>1451814</v>
      </c>
      <c r="H192" s="37">
        <v>1413785</v>
      </c>
      <c r="I192" s="37">
        <v>1375756</v>
      </c>
      <c r="J192" s="37">
        <v>1337727</v>
      </c>
      <c r="K192" s="37">
        <v>1299698</v>
      </c>
      <c r="L192" s="37">
        <v>1261669</v>
      </c>
      <c r="M192" s="37">
        <v>1223640</v>
      </c>
      <c r="N192" s="37">
        <v>1185611</v>
      </c>
      <c r="O192" s="37">
        <v>1147582</v>
      </c>
      <c r="P192" s="37">
        <v>17884822</v>
      </c>
      <c r="Q192" s="43">
        <v>1375756</v>
      </c>
      <c r="S192" s="15">
        <v>40</v>
      </c>
      <c r="T192" s="15" t="s">
        <v>128</v>
      </c>
      <c r="U192" s="15"/>
      <c r="V192" s="16"/>
      <c r="W192" s="16"/>
      <c r="X192" s="16"/>
      <c r="Y192" s="16">
        <f>+Q192</f>
        <v>1375756</v>
      </c>
      <c r="Z192" s="16"/>
      <c r="AA192" s="16"/>
      <c r="AB192" s="3">
        <f t="shared" si="19"/>
        <v>0</v>
      </c>
      <c r="AC192" s="15"/>
      <c r="AD192" s="16"/>
      <c r="AE192" s="16"/>
      <c r="AF192" s="16"/>
      <c r="AG192" s="16">
        <f>+O192</f>
        <v>1147582</v>
      </c>
      <c r="AH192" s="16"/>
      <c r="AI192" s="16"/>
      <c r="AJ192" s="15">
        <f t="shared" si="22"/>
        <v>0</v>
      </c>
    </row>
    <row r="193" spans="1:36" ht="12.75" customHeight="1" x14ac:dyDescent="0.2">
      <c r="A193" s="35" t="s">
        <v>280</v>
      </c>
      <c r="B193" s="36" t="s">
        <v>281</v>
      </c>
      <c r="C193" s="37">
        <v>0</v>
      </c>
      <c r="D193" s="37">
        <v>701</v>
      </c>
      <c r="E193" s="37">
        <v>7198</v>
      </c>
      <c r="F193" s="37">
        <v>20113</v>
      </c>
      <c r="G193" s="37">
        <v>25354</v>
      </c>
      <c r="H193" s="37">
        <v>28441</v>
      </c>
      <c r="I193" s="37">
        <v>34488</v>
      </c>
      <c r="J193" s="37">
        <v>39304</v>
      </c>
      <c r="K193" s="37">
        <v>66450</v>
      </c>
      <c r="L193" s="37">
        <v>74394</v>
      </c>
      <c r="M193" s="37">
        <v>108375</v>
      </c>
      <c r="N193" s="37">
        <v>135703</v>
      </c>
      <c r="O193" s="37">
        <v>289795</v>
      </c>
      <c r="P193" s="37">
        <v>830315</v>
      </c>
      <c r="Q193" s="38">
        <v>63870</v>
      </c>
      <c r="S193" s="15"/>
      <c r="T193" s="15"/>
      <c r="U193" s="15"/>
      <c r="V193" s="16"/>
      <c r="W193" s="16"/>
      <c r="X193" s="16"/>
      <c r="Y193" s="16">
        <f>Q193</f>
        <v>63870</v>
      </c>
      <c r="Z193" s="16"/>
      <c r="AA193" s="16"/>
      <c r="AC193" s="15"/>
      <c r="AD193" s="16"/>
      <c r="AE193" s="16"/>
      <c r="AF193" s="16"/>
      <c r="AG193" s="16">
        <f>O193</f>
        <v>289795</v>
      </c>
      <c r="AH193" s="16">
        <v>0</v>
      </c>
      <c r="AI193" s="16"/>
      <c r="AJ193" s="15"/>
    </row>
    <row r="194" spans="1:36" ht="12.75" customHeight="1" x14ac:dyDescent="0.2">
      <c r="A194" s="13" t="s">
        <v>282</v>
      </c>
      <c r="B194" s="13" t="s">
        <v>283</v>
      </c>
      <c r="C194" s="2">
        <v>838066</v>
      </c>
      <c r="D194" s="2">
        <v>831653</v>
      </c>
      <c r="E194" s="2">
        <v>839270</v>
      </c>
      <c r="F194" s="2">
        <v>849797</v>
      </c>
      <c r="G194" s="2">
        <v>845906</v>
      </c>
      <c r="H194" s="2">
        <v>848124</v>
      </c>
      <c r="I194" s="2">
        <v>836174</v>
      </c>
      <c r="J194" s="2">
        <v>833053</v>
      </c>
      <c r="K194" s="2">
        <v>820396</v>
      </c>
      <c r="L194" s="2">
        <v>808954</v>
      </c>
      <c r="M194" s="2">
        <v>801912</v>
      </c>
      <c r="N194" s="2">
        <v>797380</v>
      </c>
      <c r="O194" s="2">
        <v>783396</v>
      </c>
      <c r="P194" s="2">
        <v>10734082</v>
      </c>
      <c r="Q194" s="2">
        <v>825699</v>
      </c>
      <c r="S194" s="15">
        <v>49</v>
      </c>
      <c r="T194" s="15" t="s">
        <v>128</v>
      </c>
      <c r="U194" s="15"/>
      <c r="V194" s="16"/>
      <c r="W194" s="16"/>
      <c r="X194" s="16"/>
      <c r="Y194" s="16">
        <f>+Q194</f>
        <v>825699</v>
      </c>
      <c r="Z194" s="16"/>
      <c r="AA194" s="16"/>
      <c r="AB194" s="3">
        <f>Q194-V194-W194-X194-Y194-Z194-AA194</f>
        <v>0</v>
      </c>
      <c r="AC194" s="15"/>
      <c r="AD194" s="16"/>
      <c r="AE194" s="16"/>
      <c r="AF194" s="16"/>
      <c r="AG194" s="16">
        <f>+O194</f>
        <v>783396</v>
      </c>
      <c r="AH194" s="16"/>
      <c r="AI194" s="16"/>
      <c r="AJ194" s="15">
        <f t="shared" si="22"/>
        <v>0</v>
      </c>
    </row>
    <row r="195" spans="1:36" ht="12.75" customHeight="1" x14ac:dyDescent="0.2">
      <c r="A195" s="13" t="s">
        <v>284</v>
      </c>
      <c r="B195" s="13" t="s">
        <v>285</v>
      </c>
      <c r="C195" s="2">
        <v>2717505</v>
      </c>
      <c r="D195" s="2">
        <v>2706544</v>
      </c>
      <c r="E195" s="2">
        <v>2695230</v>
      </c>
      <c r="F195" s="2">
        <v>2683122</v>
      </c>
      <c r="G195" s="2">
        <v>2669714</v>
      </c>
      <c r="H195" s="2">
        <v>3055872</v>
      </c>
      <c r="I195" s="2">
        <v>3040816</v>
      </c>
      <c r="J195" s="2">
        <v>3641450</v>
      </c>
      <c r="K195" s="2">
        <v>3633655</v>
      </c>
      <c r="L195" s="2">
        <v>3624332</v>
      </c>
      <c r="M195" s="2">
        <v>3612286</v>
      </c>
      <c r="N195" s="2">
        <v>3598780</v>
      </c>
      <c r="O195" s="30">
        <v>3645883</v>
      </c>
      <c r="P195" s="2">
        <v>41325190</v>
      </c>
      <c r="Q195" s="2">
        <v>3178861</v>
      </c>
      <c r="S195" s="15">
        <v>46</v>
      </c>
      <c r="T195" s="15" t="s">
        <v>128</v>
      </c>
      <c r="U195" s="15"/>
      <c r="V195" s="16"/>
      <c r="W195" s="16"/>
      <c r="X195" s="16"/>
      <c r="Y195" s="16">
        <f>+Q195</f>
        <v>3178861</v>
      </c>
      <c r="Z195" s="31"/>
      <c r="AA195" s="16"/>
      <c r="AB195" s="3">
        <f t="shared" ref="AB195:AB200" si="27">Q195-V195-W195-X195-Y195-Z195-AA195</f>
        <v>0</v>
      </c>
      <c r="AC195" s="15"/>
      <c r="AD195" s="16"/>
      <c r="AE195" s="16"/>
      <c r="AF195" s="16"/>
      <c r="AG195" s="16">
        <f>+O195</f>
        <v>3645883</v>
      </c>
      <c r="AH195" s="31"/>
      <c r="AI195" s="16"/>
      <c r="AJ195" s="15">
        <f t="shared" si="22"/>
        <v>0</v>
      </c>
    </row>
    <row r="196" spans="1:36" ht="12.75" customHeight="1" x14ac:dyDescent="0.2">
      <c r="A196" s="13" t="s">
        <v>286</v>
      </c>
      <c r="B196" s="13" t="s">
        <v>287</v>
      </c>
      <c r="C196" s="2">
        <v>11239311</v>
      </c>
      <c r="D196" s="2">
        <v>11239311</v>
      </c>
      <c r="E196" s="2">
        <v>11239311</v>
      </c>
      <c r="F196" s="2">
        <v>11156314</v>
      </c>
      <c r="G196" s="2">
        <v>11156314</v>
      </c>
      <c r="H196" s="2">
        <v>11156314</v>
      </c>
      <c r="I196" s="2">
        <v>11073317</v>
      </c>
      <c r="J196" s="2">
        <v>11073317</v>
      </c>
      <c r="K196" s="2">
        <v>11073317</v>
      </c>
      <c r="L196" s="2">
        <v>10990320</v>
      </c>
      <c r="M196" s="2">
        <v>10990320</v>
      </c>
      <c r="N196" s="2">
        <v>10990320</v>
      </c>
      <c r="O196" s="2">
        <v>9408304</v>
      </c>
      <c r="P196" s="2">
        <v>142786085</v>
      </c>
      <c r="Q196" s="2">
        <v>10983545</v>
      </c>
      <c r="S196" s="15">
        <v>28</v>
      </c>
      <c r="T196" s="15" t="s">
        <v>128</v>
      </c>
      <c r="U196" s="15"/>
      <c r="V196" s="16"/>
      <c r="W196" s="16"/>
      <c r="X196" s="16"/>
      <c r="Y196" s="16">
        <f>+Q196</f>
        <v>10983545</v>
      </c>
      <c r="Z196" s="16"/>
      <c r="AA196" s="16"/>
      <c r="AB196" s="3">
        <f t="shared" si="27"/>
        <v>0</v>
      </c>
      <c r="AC196" s="15"/>
      <c r="AD196" s="16"/>
      <c r="AE196" s="16"/>
      <c r="AF196" s="16"/>
      <c r="AG196" s="16">
        <f>+O196</f>
        <v>9408304</v>
      </c>
      <c r="AH196" s="16"/>
      <c r="AI196" s="16"/>
      <c r="AJ196" s="15">
        <f t="shared" si="22"/>
        <v>0</v>
      </c>
    </row>
    <row r="197" spans="1:36" ht="12.75" customHeight="1" x14ac:dyDescent="0.2">
      <c r="A197" s="13" t="s">
        <v>288</v>
      </c>
      <c r="B197" s="13" t="s">
        <v>289</v>
      </c>
      <c r="C197" s="2">
        <v>51076898</v>
      </c>
      <c r="D197" s="2">
        <v>51076898</v>
      </c>
      <c r="E197" s="2">
        <v>51076898</v>
      </c>
      <c r="F197" s="2">
        <v>51076898</v>
      </c>
      <c r="G197" s="2">
        <v>51076898</v>
      </c>
      <c r="H197" s="2">
        <v>51076898</v>
      </c>
      <c r="I197" s="2">
        <v>51076898</v>
      </c>
      <c r="J197" s="2">
        <v>51076898</v>
      </c>
      <c r="K197" s="2">
        <v>51076898</v>
      </c>
      <c r="L197" s="2">
        <v>51076898</v>
      </c>
      <c r="M197" s="2">
        <v>51076898</v>
      </c>
      <c r="N197" s="2">
        <v>51076898</v>
      </c>
      <c r="O197" s="2">
        <v>51076898</v>
      </c>
      <c r="P197" s="2">
        <v>663999677</v>
      </c>
      <c r="Q197" s="2">
        <v>51076898</v>
      </c>
      <c r="S197" s="15">
        <v>41</v>
      </c>
      <c r="T197" s="15" t="s">
        <v>128</v>
      </c>
      <c r="U197" s="15"/>
      <c r="V197" s="16">
        <f>'[61]ACQ AMORT'!O13+'[61]ACQ AMORT'!O24</f>
        <v>35456269</v>
      </c>
      <c r="W197" s="16"/>
      <c r="X197" s="16"/>
      <c r="Y197" s="16"/>
      <c r="Z197" s="16"/>
      <c r="AA197" s="44">
        <f>Q197-V197</f>
        <v>15620629</v>
      </c>
      <c r="AB197" s="3">
        <f t="shared" si="27"/>
        <v>0</v>
      </c>
      <c r="AC197" s="15"/>
      <c r="AD197" s="16">
        <f>'[61]ACQ AMORT'!N13+'[61]ACQ AMORT'!N24</f>
        <v>35456269</v>
      </c>
      <c r="AE197" s="16"/>
      <c r="AF197" s="16"/>
      <c r="AG197" s="16"/>
      <c r="AH197" s="16"/>
      <c r="AI197" s="44">
        <f>O197-AD197</f>
        <v>15620629</v>
      </c>
      <c r="AJ197" s="15">
        <f t="shared" si="22"/>
        <v>0</v>
      </c>
    </row>
    <row r="198" spans="1:36" ht="12.75" customHeight="1" x14ac:dyDescent="0.2">
      <c r="A198" s="13" t="s">
        <v>290</v>
      </c>
      <c r="B198" s="13" t="s">
        <v>291</v>
      </c>
      <c r="C198" s="2">
        <v>-6518569</v>
      </c>
      <c r="D198" s="2">
        <v>-6518569</v>
      </c>
      <c r="E198" s="2">
        <v>-6518569</v>
      </c>
      <c r="F198" s="2">
        <v>-6518569</v>
      </c>
      <c r="G198" s="2">
        <v>-6518569</v>
      </c>
      <c r="H198" s="2">
        <v>-6518569</v>
      </c>
      <c r="I198" s="2">
        <v>-6518569</v>
      </c>
      <c r="J198" s="2">
        <v>-6518569</v>
      </c>
      <c r="K198" s="2">
        <v>-6518569</v>
      </c>
      <c r="L198" s="2">
        <v>-6518569</v>
      </c>
      <c r="M198" s="2">
        <v>-6518569</v>
      </c>
      <c r="N198" s="2">
        <v>-6518569</v>
      </c>
      <c r="O198" s="2">
        <v>-6518569</v>
      </c>
      <c r="P198" s="2">
        <v>-84741397</v>
      </c>
      <c r="Q198" s="2">
        <v>-6518569</v>
      </c>
      <c r="S198" s="15">
        <v>5</v>
      </c>
      <c r="T198" s="15" t="s">
        <v>43</v>
      </c>
      <c r="U198" s="15"/>
      <c r="V198" s="16"/>
      <c r="W198" s="16"/>
      <c r="X198" s="16"/>
      <c r="Y198" s="16"/>
      <c r="Z198" s="16"/>
      <c r="AA198" s="44">
        <f>Q198-V198</f>
        <v>-6518569</v>
      </c>
      <c r="AB198" s="3">
        <f t="shared" si="27"/>
        <v>0</v>
      </c>
      <c r="AC198" s="15"/>
      <c r="AD198" s="16"/>
      <c r="AE198" s="16"/>
      <c r="AF198" s="16"/>
      <c r="AG198" s="16"/>
      <c r="AH198" s="16"/>
      <c r="AI198" s="44">
        <f>O198-AD198</f>
        <v>-6518569</v>
      </c>
      <c r="AJ198" s="15">
        <f t="shared" si="22"/>
        <v>0</v>
      </c>
    </row>
    <row r="199" spans="1:36" ht="12.75" customHeight="1" x14ac:dyDescent="0.2">
      <c r="A199" s="13" t="s">
        <v>292</v>
      </c>
      <c r="B199" s="13" t="s">
        <v>293</v>
      </c>
      <c r="C199" s="2">
        <v>-16926704</v>
      </c>
      <c r="D199" s="2">
        <v>-17078513</v>
      </c>
      <c r="E199" s="2">
        <v>-17230322</v>
      </c>
      <c r="F199" s="2">
        <v>-17382131</v>
      </c>
      <c r="G199" s="2">
        <v>-17533940</v>
      </c>
      <c r="H199" s="2">
        <v>-17685749</v>
      </c>
      <c r="I199" s="2">
        <v>-17837558</v>
      </c>
      <c r="J199" s="2">
        <v>-17989367</v>
      </c>
      <c r="K199" s="2">
        <v>-18141176</v>
      </c>
      <c r="L199" s="2">
        <v>-18292985</v>
      </c>
      <c r="M199" s="2">
        <v>-18444794</v>
      </c>
      <c r="N199" s="2">
        <v>-18596603</v>
      </c>
      <c r="O199" s="2">
        <v>-18748412</v>
      </c>
      <c r="P199" s="2">
        <v>-231888252</v>
      </c>
      <c r="Q199" s="2">
        <v>-17837558</v>
      </c>
      <c r="S199" s="15"/>
      <c r="T199" s="45" t="s">
        <v>294</v>
      </c>
      <c r="U199" s="15"/>
      <c r="V199" s="16"/>
      <c r="W199" s="16">
        <f>'[61]ACQ AMORT'!O16-'[61]ACQ AMORT'!O27</f>
        <v>-14132562.900000004</v>
      </c>
      <c r="X199" s="16"/>
      <c r="Y199" s="16"/>
      <c r="Z199" s="16"/>
      <c r="AA199" s="44">
        <f>Q199-W199</f>
        <v>-3704995.0999999959</v>
      </c>
      <c r="AB199" s="3">
        <f t="shared" si="27"/>
        <v>0</v>
      </c>
      <c r="AC199" s="15"/>
      <c r="AD199" s="16"/>
      <c r="AE199" s="16">
        <f>'[61]ACQ AMORT'!N16-'[61]ACQ AMORT'!N27</f>
        <v>-14718445.800000004</v>
      </c>
      <c r="AF199" s="16"/>
      <c r="AG199" s="16"/>
      <c r="AH199" s="16"/>
      <c r="AI199" s="44">
        <f>O199-AE199</f>
        <v>-4029966.1999999955</v>
      </c>
      <c r="AJ199" s="15">
        <f t="shared" si="22"/>
        <v>0</v>
      </c>
    </row>
    <row r="200" spans="1:36" ht="12.75" customHeight="1" x14ac:dyDescent="0.2">
      <c r="A200" s="13" t="s">
        <v>295</v>
      </c>
      <c r="B200" s="13" t="s">
        <v>296</v>
      </c>
      <c r="C200" s="2">
        <v>895680</v>
      </c>
      <c r="D200" s="2">
        <v>920560</v>
      </c>
      <c r="E200" s="2">
        <v>945440</v>
      </c>
      <c r="F200" s="2">
        <v>970320</v>
      </c>
      <c r="G200" s="2">
        <v>995200</v>
      </c>
      <c r="H200" s="2">
        <v>1020080</v>
      </c>
      <c r="I200" s="2">
        <v>1044960</v>
      </c>
      <c r="J200" s="2">
        <v>1069840</v>
      </c>
      <c r="K200" s="2">
        <v>1094720</v>
      </c>
      <c r="L200" s="2">
        <v>1119600</v>
      </c>
      <c r="M200" s="2">
        <v>1144480</v>
      </c>
      <c r="N200" s="2">
        <v>1169360</v>
      </c>
      <c r="O200" s="2">
        <v>1194240</v>
      </c>
      <c r="P200" s="2">
        <v>13584480</v>
      </c>
      <c r="Q200" s="2">
        <v>1044960</v>
      </c>
      <c r="S200" s="15">
        <v>12</v>
      </c>
      <c r="T200" s="15" t="s">
        <v>143</v>
      </c>
      <c r="U200" s="15"/>
      <c r="V200" s="16"/>
      <c r="W200" s="16"/>
      <c r="X200" s="16"/>
      <c r="Y200" s="16"/>
      <c r="Z200" s="16"/>
      <c r="AA200" s="44">
        <f>Q200-W200</f>
        <v>1044960</v>
      </c>
      <c r="AB200" s="3">
        <f t="shared" si="27"/>
        <v>0</v>
      </c>
      <c r="AC200" s="15"/>
      <c r="AD200" s="16"/>
      <c r="AE200" s="16"/>
      <c r="AF200" s="16"/>
      <c r="AG200" s="16"/>
      <c r="AH200" s="16"/>
      <c r="AI200" s="44">
        <f>O200-AE200</f>
        <v>1194240</v>
      </c>
      <c r="AJ200" s="15">
        <f t="shared" si="22"/>
        <v>0</v>
      </c>
    </row>
    <row r="201" spans="1:36" ht="12.75" customHeight="1" x14ac:dyDescent="0.2">
      <c r="A201" s="13" t="s">
        <v>297</v>
      </c>
      <c r="B201" s="13" t="s">
        <v>298</v>
      </c>
      <c r="C201" s="2">
        <v>762138</v>
      </c>
      <c r="D201" s="2">
        <v>782422</v>
      </c>
      <c r="E201" s="2">
        <v>800094</v>
      </c>
      <c r="F201" s="2">
        <v>660389</v>
      </c>
      <c r="G201" s="2">
        <v>679298</v>
      </c>
      <c r="H201" s="2">
        <v>695717</v>
      </c>
      <c r="I201" s="2">
        <v>623580</v>
      </c>
      <c r="J201" s="2">
        <v>577153</v>
      </c>
      <c r="K201" s="2">
        <v>577153</v>
      </c>
      <c r="L201" s="2">
        <v>577153</v>
      </c>
      <c r="M201" s="2">
        <v>577153</v>
      </c>
      <c r="N201" s="2">
        <v>577153</v>
      </c>
      <c r="O201" s="2">
        <v>577153</v>
      </c>
      <c r="P201" s="2">
        <v>8466556</v>
      </c>
      <c r="Q201" s="2">
        <v>651274</v>
      </c>
      <c r="S201" s="15"/>
      <c r="T201" s="15"/>
      <c r="U201" s="15"/>
      <c r="V201" s="16"/>
      <c r="W201" s="16"/>
      <c r="X201" s="16"/>
      <c r="Y201" s="16">
        <f>Q201</f>
        <v>651274</v>
      </c>
      <c r="Z201" s="16"/>
      <c r="AA201" s="44"/>
      <c r="AC201" s="15"/>
      <c r="AD201" s="16"/>
      <c r="AE201" s="16"/>
      <c r="AF201" s="16"/>
      <c r="AG201" s="16">
        <f>O201</f>
        <v>577153</v>
      </c>
      <c r="AH201" s="16"/>
      <c r="AI201" s="44"/>
      <c r="AJ201" s="15"/>
    </row>
    <row r="202" spans="1:36" ht="12.75" customHeight="1" x14ac:dyDescent="0.2">
      <c r="C202" s="27" t="s">
        <v>122</v>
      </c>
      <c r="D202" s="27" t="s">
        <v>122</v>
      </c>
      <c r="E202" s="27" t="s">
        <v>122</v>
      </c>
      <c r="F202" s="27" t="s">
        <v>122</v>
      </c>
      <c r="G202" s="27" t="s">
        <v>122</v>
      </c>
      <c r="H202" s="27" t="s">
        <v>122</v>
      </c>
      <c r="I202" s="27" t="s">
        <v>122</v>
      </c>
      <c r="J202" s="27" t="s">
        <v>122</v>
      </c>
      <c r="K202" s="27" t="s">
        <v>122</v>
      </c>
      <c r="L202" s="27" t="s">
        <v>122</v>
      </c>
      <c r="M202" s="27" t="s">
        <v>122</v>
      </c>
      <c r="N202" s="27" t="s">
        <v>122</v>
      </c>
      <c r="O202" s="27" t="s">
        <v>122</v>
      </c>
      <c r="P202" s="27" t="s">
        <v>122</v>
      </c>
      <c r="Q202" s="27" t="s">
        <v>122</v>
      </c>
      <c r="S202" s="15"/>
      <c r="T202" s="15"/>
      <c r="U202" s="15"/>
      <c r="V202" s="16"/>
      <c r="W202" s="16"/>
      <c r="X202" s="16"/>
      <c r="Y202" s="16"/>
      <c r="Z202" s="16"/>
      <c r="AA202" s="16"/>
      <c r="AC202" s="15"/>
      <c r="AD202" s="16"/>
      <c r="AE202" s="16"/>
      <c r="AF202" s="16"/>
      <c r="AG202" s="16"/>
      <c r="AH202" s="16"/>
      <c r="AI202" s="16"/>
      <c r="AJ202" s="15"/>
    </row>
    <row r="203" spans="1:36" ht="12.75" customHeight="1" x14ac:dyDescent="0.2">
      <c r="A203" s="22" t="s">
        <v>275</v>
      </c>
      <c r="B203" s="23"/>
      <c r="C203" s="24">
        <v>45688255</v>
      </c>
      <c r="D203" s="24">
        <v>45526907</v>
      </c>
      <c r="E203" s="24">
        <v>45382422</v>
      </c>
      <c r="F203" s="24">
        <v>45006096</v>
      </c>
      <c r="G203" s="24">
        <v>44847988</v>
      </c>
      <c r="H203" s="24">
        <v>45090913</v>
      </c>
      <c r="I203" s="24">
        <v>44749861</v>
      </c>
      <c r="J203" s="24">
        <v>45140806</v>
      </c>
      <c r="K203" s="24">
        <v>44982541</v>
      </c>
      <c r="L203" s="24">
        <v>44721766</v>
      </c>
      <c r="M203" s="24">
        <v>44571701</v>
      </c>
      <c r="N203" s="24">
        <v>44416032</v>
      </c>
      <c r="O203" s="24">
        <v>42856269</v>
      </c>
      <c r="P203" s="24">
        <v>582981557</v>
      </c>
      <c r="Q203" s="24">
        <v>44844735</v>
      </c>
      <c r="S203" s="15"/>
      <c r="T203" s="15"/>
      <c r="U203" s="15"/>
      <c r="V203" s="16"/>
      <c r="W203" s="16"/>
      <c r="X203" s="16"/>
      <c r="Y203" s="16"/>
      <c r="Z203" s="16"/>
      <c r="AA203" s="16"/>
      <c r="AC203" s="15"/>
      <c r="AD203" s="16"/>
      <c r="AE203" s="16"/>
      <c r="AF203" s="16"/>
      <c r="AG203" s="16"/>
      <c r="AH203" s="16"/>
      <c r="AI203" s="16"/>
      <c r="AJ203" s="15"/>
    </row>
    <row r="204" spans="1:36" ht="12.75" customHeight="1" x14ac:dyDescent="0.2">
      <c r="C204" s="2"/>
      <c r="D204" s="2"/>
      <c r="E204" s="2"/>
      <c r="F204" s="2"/>
      <c r="G204" s="2"/>
      <c r="H204" s="2"/>
      <c r="I204" s="2"/>
      <c r="J204" s="2"/>
      <c r="K204" s="2"/>
      <c r="L204" s="2"/>
      <c r="M204" s="2"/>
      <c r="N204" s="2"/>
      <c r="O204" s="2"/>
      <c r="S204" s="15"/>
      <c r="T204" s="15"/>
      <c r="U204" s="15"/>
      <c r="V204" s="16"/>
      <c r="W204" s="16"/>
      <c r="X204" s="16"/>
      <c r="Y204" s="16"/>
      <c r="Z204" s="16"/>
      <c r="AA204" s="16"/>
      <c r="AC204" s="15"/>
      <c r="AD204" s="16"/>
      <c r="AE204" s="16"/>
      <c r="AF204" s="16"/>
      <c r="AG204" s="16"/>
      <c r="AH204" s="16"/>
      <c r="AI204" s="16"/>
      <c r="AJ204" s="15">
        <f t="shared" si="22"/>
        <v>0</v>
      </c>
    </row>
    <row r="205" spans="1:36" ht="12.75" customHeight="1" x14ac:dyDescent="0.2">
      <c r="A205" s="22" t="s">
        <v>299</v>
      </c>
      <c r="B205" s="23"/>
      <c r="C205" s="24"/>
      <c r="D205" s="24"/>
      <c r="E205" s="24"/>
      <c r="F205" s="24"/>
      <c r="G205" s="24"/>
      <c r="H205" s="24"/>
      <c r="I205" s="24"/>
      <c r="J205" s="24"/>
      <c r="K205" s="24"/>
      <c r="L205" s="24"/>
      <c r="M205" s="24"/>
      <c r="N205" s="24"/>
      <c r="O205" s="24"/>
      <c r="P205" s="24"/>
      <c r="Q205" s="24"/>
      <c r="S205" s="15"/>
      <c r="T205" s="15"/>
      <c r="U205" s="15"/>
      <c r="V205" s="16"/>
      <c r="W205" s="16"/>
      <c r="X205" s="16"/>
      <c r="Y205" s="16"/>
      <c r="Z205" s="16"/>
      <c r="AA205" s="16"/>
      <c r="AC205" s="15"/>
      <c r="AD205" s="16"/>
      <c r="AE205" s="16"/>
      <c r="AF205" s="16"/>
      <c r="AG205" s="16"/>
      <c r="AH205" s="16"/>
      <c r="AI205" s="16"/>
      <c r="AJ205" s="15"/>
    </row>
    <row r="206" spans="1:36" ht="12.75" customHeight="1" x14ac:dyDescent="0.2">
      <c r="A206" s="13" t="s">
        <v>300</v>
      </c>
      <c r="B206" s="13" t="s">
        <v>301</v>
      </c>
      <c r="C206" s="2">
        <v>1908383</v>
      </c>
      <c r="D206" s="2">
        <v>1908383</v>
      </c>
      <c r="E206" s="2">
        <v>1908383</v>
      </c>
      <c r="F206" s="2">
        <v>1677920</v>
      </c>
      <c r="G206" s="2">
        <v>1677920</v>
      </c>
      <c r="H206" s="2">
        <v>1677920</v>
      </c>
      <c r="I206" s="2">
        <v>1677920</v>
      </c>
      <c r="J206" s="2">
        <v>1677920</v>
      </c>
      <c r="K206" s="2">
        <v>1677920</v>
      </c>
      <c r="L206" s="2">
        <v>1677920</v>
      </c>
      <c r="M206" s="2">
        <v>1677920</v>
      </c>
      <c r="N206" s="2">
        <v>1677920</v>
      </c>
      <c r="O206" s="2">
        <v>1677920</v>
      </c>
      <c r="P206" s="2">
        <v>22504347</v>
      </c>
      <c r="Q206" s="2">
        <v>1731104</v>
      </c>
      <c r="S206" s="15"/>
      <c r="T206" s="15"/>
      <c r="U206" s="15"/>
      <c r="V206" s="16"/>
      <c r="W206" s="16"/>
      <c r="X206" s="16"/>
      <c r="Y206" s="16">
        <f>Q206</f>
        <v>1731104</v>
      </c>
      <c r="Z206" s="16"/>
      <c r="AA206" s="16"/>
      <c r="AC206" s="15"/>
      <c r="AD206" s="16"/>
      <c r="AE206" s="16"/>
      <c r="AF206" s="16"/>
      <c r="AG206" s="16">
        <f>O206</f>
        <v>1677920</v>
      </c>
      <c r="AH206" s="16"/>
      <c r="AI206" s="16"/>
      <c r="AJ206" s="15"/>
    </row>
    <row r="207" spans="1:36" ht="12.75" customHeight="1" x14ac:dyDescent="0.2">
      <c r="A207" s="13" t="s">
        <v>302</v>
      </c>
      <c r="B207" s="13" t="s">
        <v>303</v>
      </c>
      <c r="C207" s="2">
        <v>-249866</v>
      </c>
      <c r="D207" s="2">
        <v>-288010</v>
      </c>
      <c r="E207" s="2">
        <v>-326260</v>
      </c>
      <c r="F207" s="2">
        <v>-365010</v>
      </c>
      <c r="G207" s="2">
        <v>-403871</v>
      </c>
      <c r="H207" s="2">
        <v>-442842</v>
      </c>
      <c r="I207" s="2">
        <v>-481924</v>
      </c>
      <c r="J207" s="2">
        <v>-521119</v>
      </c>
      <c r="K207" s="2">
        <v>-560428</v>
      </c>
      <c r="L207" s="2">
        <v>-599852</v>
      </c>
      <c r="M207" s="2">
        <v>-639392</v>
      </c>
      <c r="N207" s="2">
        <v>-679048</v>
      </c>
      <c r="O207" s="2">
        <v>-718820</v>
      </c>
      <c r="P207" s="2">
        <v>-6276442</v>
      </c>
      <c r="Q207" s="2">
        <v>-482803</v>
      </c>
      <c r="S207" s="15"/>
      <c r="T207" s="15"/>
      <c r="U207" s="15"/>
      <c r="V207" s="16"/>
      <c r="W207" s="16"/>
      <c r="X207" s="16"/>
      <c r="Y207" s="16">
        <f t="shared" ref="Y207" si="28">Q207</f>
        <v>-482803</v>
      </c>
      <c r="Z207" s="16"/>
      <c r="AA207" s="16"/>
      <c r="AC207" s="15"/>
      <c r="AD207" s="16"/>
      <c r="AE207" s="16"/>
      <c r="AF207" s="16"/>
      <c r="AG207" s="16">
        <f t="shared" ref="AG207" si="29">O207</f>
        <v>-718820</v>
      </c>
      <c r="AH207" s="16"/>
      <c r="AI207" s="16"/>
      <c r="AJ207" s="15"/>
    </row>
    <row r="208" spans="1:36" ht="12.75" customHeight="1" x14ac:dyDescent="0.2">
      <c r="C208" s="27" t="s">
        <v>122</v>
      </c>
      <c r="D208" s="27" t="s">
        <v>122</v>
      </c>
      <c r="E208" s="27" t="s">
        <v>122</v>
      </c>
      <c r="F208" s="27" t="s">
        <v>122</v>
      </c>
      <c r="G208" s="27" t="s">
        <v>122</v>
      </c>
      <c r="H208" s="27" t="s">
        <v>122</v>
      </c>
      <c r="I208" s="27" t="s">
        <v>122</v>
      </c>
      <c r="J208" s="27" t="s">
        <v>122</v>
      </c>
      <c r="K208" s="27" t="s">
        <v>122</v>
      </c>
      <c r="L208" s="27" t="s">
        <v>122</v>
      </c>
      <c r="M208" s="27" t="s">
        <v>122</v>
      </c>
      <c r="N208" s="27" t="s">
        <v>122</v>
      </c>
      <c r="O208" s="27" t="s">
        <v>122</v>
      </c>
      <c r="P208" s="27" t="s">
        <v>122</v>
      </c>
      <c r="Q208" s="27" t="s">
        <v>122</v>
      </c>
      <c r="S208" s="15"/>
      <c r="T208" s="15"/>
      <c r="U208" s="15"/>
      <c r="V208" s="16"/>
      <c r="W208" s="16"/>
      <c r="X208" s="16"/>
      <c r="Y208" s="16"/>
      <c r="Z208" s="16"/>
      <c r="AA208" s="16"/>
      <c r="AC208" s="15"/>
      <c r="AD208" s="16"/>
      <c r="AE208" s="16"/>
      <c r="AF208" s="16"/>
      <c r="AG208" s="16"/>
      <c r="AH208" s="16"/>
      <c r="AI208" s="16"/>
      <c r="AJ208" s="15"/>
    </row>
    <row r="209" spans="1:36" ht="12.75" customHeight="1" x14ac:dyDescent="0.2">
      <c r="A209" s="22" t="s">
        <v>304</v>
      </c>
      <c r="B209" s="23"/>
      <c r="C209" s="24">
        <v>1658517</v>
      </c>
      <c r="D209" s="24">
        <v>1620373</v>
      </c>
      <c r="E209" s="24">
        <v>1582123</v>
      </c>
      <c r="F209" s="24">
        <v>1312910</v>
      </c>
      <c r="G209" s="24">
        <v>1274049</v>
      </c>
      <c r="H209" s="24">
        <v>1235078</v>
      </c>
      <c r="I209" s="24">
        <v>1195995</v>
      </c>
      <c r="J209" s="24">
        <v>1156801</v>
      </c>
      <c r="K209" s="24">
        <v>1117492</v>
      </c>
      <c r="L209" s="24">
        <v>1078068</v>
      </c>
      <c r="M209" s="24">
        <v>1038528</v>
      </c>
      <c r="N209" s="24">
        <v>998872</v>
      </c>
      <c r="O209" s="24">
        <v>959100</v>
      </c>
      <c r="P209" s="24">
        <v>16227905</v>
      </c>
      <c r="Q209" s="24">
        <v>1248300</v>
      </c>
      <c r="S209" s="15"/>
      <c r="T209" s="15"/>
      <c r="U209" s="15"/>
      <c r="V209" s="16"/>
      <c r="W209" s="16"/>
      <c r="X209" s="16"/>
      <c r="Y209" s="16"/>
      <c r="Z209" s="16"/>
      <c r="AA209" s="16"/>
      <c r="AC209" s="15"/>
      <c r="AD209" s="16"/>
      <c r="AE209" s="16"/>
      <c r="AF209" s="16"/>
      <c r="AG209" s="16"/>
      <c r="AH209" s="16"/>
      <c r="AI209" s="16"/>
      <c r="AJ209" s="15"/>
    </row>
    <row r="210" spans="1:36" ht="12.75" customHeight="1" x14ac:dyDescent="0.2">
      <c r="C210" s="2"/>
      <c r="D210" s="2"/>
      <c r="E210" s="2"/>
      <c r="F210" s="2"/>
      <c r="G210" s="2"/>
      <c r="H210" s="2"/>
      <c r="I210" s="2"/>
      <c r="J210" s="2"/>
      <c r="K210" s="2"/>
      <c r="L210" s="2"/>
      <c r="M210" s="2"/>
      <c r="N210" s="2"/>
      <c r="O210" s="2"/>
      <c r="S210" s="15"/>
      <c r="T210" s="15"/>
      <c r="U210" s="15"/>
      <c r="V210" s="16"/>
      <c r="W210" s="16"/>
      <c r="X210" s="16"/>
      <c r="Y210" s="16"/>
      <c r="Z210" s="16"/>
      <c r="AA210" s="16"/>
      <c r="AC210" s="15"/>
      <c r="AD210" s="16"/>
      <c r="AE210" s="16"/>
      <c r="AF210" s="16"/>
      <c r="AG210" s="16"/>
      <c r="AH210" s="16"/>
      <c r="AI210" s="16"/>
      <c r="AJ210" s="15"/>
    </row>
    <row r="211" spans="1:36" ht="12.75" customHeight="1" x14ac:dyDescent="0.2">
      <c r="A211" s="22" t="s">
        <v>305</v>
      </c>
      <c r="B211" s="23"/>
      <c r="C211" s="24"/>
      <c r="D211" s="24"/>
      <c r="E211" s="24"/>
      <c r="F211" s="24"/>
      <c r="G211" s="24"/>
      <c r="H211" s="24"/>
      <c r="I211" s="24"/>
      <c r="J211" s="24"/>
      <c r="K211" s="24"/>
      <c r="L211" s="24"/>
      <c r="M211" s="24"/>
      <c r="N211" s="24"/>
      <c r="O211" s="24"/>
      <c r="P211" s="24"/>
      <c r="Q211" s="24"/>
      <c r="S211" s="15"/>
      <c r="T211" s="15"/>
      <c r="U211" s="15"/>
      <c r="V211" s="16"/>
      <c r="W211" s="16"/>
      <c r="X211" s="16"/>
      <c r="Y211" s="16"/>
      <c r="Z211" s="16"/>
      <c r="AA211" s="16"/>
      <c r="AC211" s="15"/>
      <c r="AD211" s="16"/>
      <c r="AE211" s="16"/>
      <c r="AF211" s="16"/>
      <c r="AG211" s="16"/>
      <c r="AH211" s="16"/>
      <c r="AI211" s="16"/>
      <c r="AJ211" s="15">
        <f t="shared" si="22"/>
        <v>0</v>
      </c>
    </row>
    <row r="212" spans="1:36" ht="12.75" customHeight="1" x14ac:dyDescent="0.2">
      <c r="A212" s="13" t="s">
        <v>306</v>
      </c>
      <c r="B212" s="13" t="s">
        <v>307</v>
      </c>
      <c r="C212" s="2">
        <v>2469682</v>
      </c>
      <c r="D212" s="2">
        <v>2469682</v>
      </c>
      <c r="E212" s="2">
        <v>2469682</v>
      </c>
      <c r="F212" s="2">
        <v>2469682</v>
      </c>
      <c r="G212" s="2">
        <v>2469682</v>
      </c>
      <c r="H212" s="2">
        <v>2469682</v>
      </c>
      <c r="I212" s="2">
        <v>2469682</v>
      </c>
      <c r="J212" s="2">
        <v>2469682</v>
      </c>
      <c r="K212" s="2">
        <v>2469682</v>
      </c>
      <c r="L212" s="2">
        <v>2469682</v>
      </c>
      <c r="M212" s="2">
        <v>2469682</v>
      </c>
      <c r="N212" s="2">
        <v>2469682</v>
      </c>
      <c r="O212" s="2">
        <v>2469682</v>
      </c>
      <c r="P212" s="2">
        <v>32105863</v>
      </c>
      <c r="Q212" s="2">
        <v>2469682</v>
      </c>
      <c r="S212" s="15">
        <v>6</v>
      </c>
      <c r="T212" s="15" t="s">
        <v>43</v>
      </c>
      <c r="U212" s="15"/>
      <c r="V212" s="16">
        <f>+Q212</f>
        <v>2469682</v>
      </c>
      <c r="W212" s="16"/>
      <c r="X212" s="16"/>
      <c r="Y212" s="16"/>
      <c r="Z212" s="16"/>
      <c r="AA212" s="16"/>
      <c r="AB212" s="3">
        <f>Q212-V212-W212-X212-Y212-Z212-AA212</f>
        <v>0</v>
      </c>
      <c r="AC212" s="15"/>
      <c r="AD212" s="16">
        <f>+O212</f>
        <v>2469682</v>
      </c>
      <c r="AE212" s="16"/>
      <c r="AF212" s="16"/>
      <c r="AG212" s="16"/>
      <c r="AH212" s="16"/>
      <c r="AI212" s="16"/>
      <c r="AJ212" s="15">
        <f t="shared" si="22"/>
        <v>0</v>
      </c>
    </row>
    <row r="213" spans="1:36" ht="12.75" customHeight="1" x14ac:dyDescent="0.2">
      <c r="C213" s="27" t="s">
        <v>122</v>
      </c>
      <c r="D213" s="27" t="s">
        <v>122</v>
      </c>
      <c r="E213" s="27" t="s">
        <v>122</v>
      </c>
      <c r="F213" s="27" t="s">
        <v>122</v>
      </c>
      <c r="G213" s="27" t="s">
        <v>122</v>
      </c>
      <c r="H213" s="27" t="s">
        <v>122</v>
      </c>
      <c r="I213" s="27" t="s">
        <v>122</v>
      </c>
      <c r="J213" s="27" t="s">
        <v>122</v>
      </c>
      <c r="K213" s="27" t="s">
        <v>122</v>
      </c>
      <c r="L213" s="27" t="s">
        <v>122</v>
      </c>
      <c r="M213" s="27" t="s">
        <v>122</v>
      </c>
      <c r="N213" s="27" t="s">
        <v>122</v>
      </c>
      <c r="O213" s="27" t="s">
        <v>122</v>
      </c>
      <c r="P213" s="27" t="s">
        <v>122</v>
      </c>
      <c r="Q213" s="27" t="s">
        <v>122</v>
      </c>
      <c r="S213" s="15"/>
      <c r="T213" s="15"/>
      <c r="U213" s="15"/>
      <c r="V213" s="16"/>
      <c r="W213" s="16"/>
      <c r="X213" s="16"/>
      <c r="Y213" s="16"/>
      <c r="Z213" s="16"/>
      <c r="AA213" s="16"/>
      <c r="AC213" s="15"/>
      <c r="AD213" s="16"/>
      <c r="AE213" s="16"/>
      <c r="AF213" s="16"/>
      <c r="AG213" s="16"/>
      <c r="AH213" s="16"/>
      <c r="AI213" s="16"/>
      <c r="AJ213" s="15"/>
    </row>
    <row r="214" spans="1:36" ht="12.75" customHeight="1" x14ac:dyDescent="0.2">
      <c r="A214" s="22" t="s">
        <v>308</v>
      </c>
      <c r="B214" s="23"/>
      <c r="C214" s="24">
        <v>2469682</v>
      </c>
      <c r="D214" s="24">
        <v>2469682</v>
      </c>
      <c r="E214" s="24">
        <v>2469682</v>
      </c>
      <c r="F214" s="24">
        <v>2469682</v>
      </c>
      <c r="G214" s="24">
        <v>2469682</v>
      </c>
      <c r="H214" s="24">
        <v>2469682</v>
      </c>
      <c r="I214" s="24">
        <v>2469682</v>
      </c>
      <c r="J214" s="24">
        <v>2469682</v>
      </c>
      <c r="K214" s="24">
        <v>2469682</v>
      </c>
      <c r="L214" s="24">
        <v>2469682</v>
      </c>
      <c r="M214" s="24">
        <v>2469682</v>
      </c>
      <c r="N214" s="24">
        <v>2469682</v>
      </c>
      <c r="O214" s="24">
        <v>2469682</v>
      </c>
      <c r="P214" s="24">
        <v>32105863</v>
      </c>
      <c r="Q214" s="24">
        <v>2469682</v>
      </c>
      <c r="S214" s="15"/>
      <c r="T214" s="15"/>
      <c r="U214" s="15"/>
      <c r="V214" s="16"/>
      <c r="W214" s="16"/>
      <c r="X214" s="16"/>
      <c r="Y214" s="16"/>
      <c r="Z214" s="16"/>
      <c r="AA214" s="16"/>
      <c r="AC214" s="15"/>
      <c r="AD214" s="16"/>
      <c r="AE214" s="16"/>
      <c r="AF214" s="16"/>
      <c r="AG214" s="16"/>
      <c r="AH214" s="16"/>
      <c r="AI214" s="16"/>
      <c r="AJ214" s="15"/>
    </row>
    <row r="215" spans="1:36" ht="12.75" customHeight="1" x14ac:dyDescent="0.2">
      <c r="C215" s="2"/>
      <c r="D215" s="2"/>
      <c r="E215" s="2"/>
      <c r="F215" s="2"/>
      <c r="G215" s="2"/>
      <c r="H215" s="2"/>
      <c r="I215" s="2"/>
      <c r="J215" s="2"/>
      <c r="K215" s="2"/>
      <c r="L215" s="2"/>
      <c r="M215" s="2"/>
      <c r="N215" s="2"/>
      <c r="O215" s="2"/>
      <c r="S215" s="15"/>
      <c r="T215" s="15"/>
      <c r="U215" s="15"/>
      <c r="V215" s="16"/>
      <c r="W215" s="16"/>
      <c r="X215" s="16"/>
      <c r="Y215" s="16"/>
      <c r="Z215" s="16"/>
      <c r="AA215" s="16"/>
      <c r="AC215" s="15"/>
      <c r="AD215" s="16"/>
      <c r="AE215" s="16"/>
      <c r="AF215" s="16"/>
      <c r="AG215" s="16"/>
      <c r="AH215" s="16"/>
      <c r="AI215" s="16"/>
      <c r="AJ215" s="15">
        <f t="shared" si="22"/>
        <v>0</v>
      </c>
    </row>
    <row r="216" spans="1:36" ht="12.75" customHeight="1" x14ac:dyDescent="0.2">
      <c r="A216" s="22" t="s">
        <v>309</v>
      </c>
      <c r="B216" s="23"/>
      <c r="C216" s="24"/>
      <c r="D216" s="24"/>
      <c r="E216" s="24"/>
      <c r="F216" s="24"/>
      <c r="G216" s="24"/>
      <c r="H216" s="24"/>
      <c r="I216" s="24"/>
      <c r="J216" s="24"/>
      <c r="K216" s="24"/>
      <c r="L216" s="24"/>
      <c r="M216" s="24"/>
      <c r="N216" s="24"/>
      <c r="O216" s="24"/>
      <c r="P216" s="24"/>
      <c r="Q216" s="24"/>
      <c r="S216" s="15"/>
      <c r="T216" s="15"/>
      <c r="U216" s="15"/>
      <c r="V216" s="16"/>
      <c r="W216" s="16"/>
      <c r="X216" s="16"/>
      <c r="Y216" s="16"/>
      <c r="Z216" s="16"/>
      <c r="AA216" s="16"/>
      <c r="AC216" s="15"/>
      <c r="AD216" s="16"/>
      <c r="AE216" s="16"/>
      <c r="AF216" s="16"/>
      <c r="AG216" s="16"/>
      <c r="AH216" s="16"/>
      <c r="AI216" s="16"/>
      <c r="AJ216" s="15">
        <f t="shared" si="22"/>
        <v>0</v>
      </c>
    </row>
    <row r="217" spans="1:36" ht="12.75" customHeight="1" x14ac:dyDescent="0.2">
      <c r="A217" s="13" t="s">
        <v>310</v>
      </c>
      <c r="B217" s="13" t="s">
        <v>311</v>
      </c>
      <c r="C217" s="2">
        <v>151160</v>
      </c>
      <c r="D217" s="2">
        <v>227673</v>
      </c>
      <c r="E217" s="2">
        <v>104891</v>
      </c>
      <c r="F217" s="2">
        <v>208877</v>
      </c>
      <c r="G217" s="2">
        <v>153570</v>
      </c>
      <c r="H217" s="2">
        <v>131148</v>
      </c>
      <c r="I217" s="2">
        <v>70911</v>
      </c>
      <c r="J217" s="2">
        <v>55748</v>
      </c>
      <c r="K217" s="2">
        <v>112084</v>
      </c>
      <c r="L217" s="2">
        <v>139205</v>
      </c>
      <c r="M217" s="2">
        <v>141206</v>
      </c>
      <c r="N217" s="2">
        <v>149931</v>
      </c>
      <c r="O217" s="2">
        <v>204447</v>
      </c>
      <c r="P217" s="2">
        <v>1850852</v>
      </c>
      <c r="Q217" s="2">
        <v>142373</v>
      </c>
      <c r="S217" s="15"/>
      <c r="T217" s="15"/>
      <c r="U217" s="15"/>
      <c r="V217" s="16"/>
      <c r="W217" s="16"/>
      <c r="X217" s="16"/>
      <c r="Y217" s="16">
        <f>Q217</f>
        <v>142373</v>
      </c>
      <c r="Z217" s="16"/>
      <c r="AA217" s="16"/>
      <c r="AB217" s="3">
        <f>Q217-V217-W217-X217-Y217-Z217-AA217</f>
        <v>0</v>
      </c>
      <c r="AC217" s="15"/>
      <c r="AD217" s="16"/>
      <c r="AE217" s="16"/>
      <c r="AF217" s="16"/>
      <c r="AG217" s="16">
        <f>O217</f>
        <v>204447</v>
      </c>
      <c r="AH217" s="16"/>
      <c r="AI217" s="16"/>
      <c r="AJ217" s="15">
        <f t="shared" si="22"/>
        <v>0</v>
      </c>
    </row>
    <row r="218" spans="1:36" ht="12.75" customHeight="1" x14ac:dyDescent="0.2">
      <c r="A218" s="13" t="s">
        <v>312</v>
      </c>
      <c r="B218" s="13" t="s">
        <v>313</v>
      </c>
      <c r="C218" s="2">
        <v>389943</v>
      </c>
      <c r="D218" s="2">
        <v>97171</v>
      </c>
      <c r="E218" s="2">
        <v>117101</v>
      </c>
      <c r="F218" s="2">
        <v>153474</v>
      </c>
      <c r="G218" s="2">
        <v>153474</v>
      </c>
      <c r="H218" s="2">
        <v>190896</v>
      </c>
      <c r="I218" s="2">
        <v>145505</v>
      </c>
      <c r="J218" s="2">
        <v>112845</v>
      </c>
      <c r="K218" s="2">
        <v>112845</v>
      </c>
      <c r="L218" s="2">
        <v>84114</v>
      </c>
      <c r="M218" s="2">
        <v>84435</v>
      </c>
      <c r="N218" s="2">
        <v>54084</v>
      </c>
      <c r="O218" s="2">
        <v>2007</v>
      </c>
      <c r="P218" s="2">
        <v>1697894</v>
      </c>
      <c r="Q218" s="2">
        <v>130607</v>
      </c>
      <c r="S218" s="15"/>
      <c r="T218" s="15"/>
      <c r="U218" s="15"/>
      <c r="V218" s="16"/>
      <c r="W218" s="16"/>
      <c r="X218" s="16"/>
      <c r="Y218" s="16">
        <f>Q218</f>
        <v>130607</v>
      </c>
      <c r="Z218" s="16"/>
      <c r="AA218" s="16"/>
      <c r="AB218" s="3">
        <f>Q218-V218-W218-X218-Y218-Z218-AA218</f>
        <v>0</v>
      </c>
      <c r="AC218" s="15"/>
      <c r="AD218" s="16"/>
      <c r="AE218" s="16"/>
      <c r="AF218" s="16"/>
      <c r="AG218" s="16">
        <f>O218</f>
        <v>2007</v>
      </c>
      <c r="AH218" s="16"/>
      <c r="AI218" s="16"/>
      <c r="AJ218" s="15">
        <f t="shared" si="22"/>
        <v>0</v>
      </c>
    </row>
    <row r="219" spans="1:36" ht="12.75" customHeight="1" x14ac:dyDescent="0.2">
      <c r="C219" s="27" t="s">
        <v>122</v>
      </c>
      <c r="D219" s="27" t="s">
        <v>122</v>
      </c>
      <c r="E219" s="27" t="s">
        <v>122</v>
      </c>
      <c r="F219" s="27" t="s">
        <v>122</v>
      </c>
      <c r="G219" s="27" t="s">
        <v>122</v>
      </c>
      <c r="H219" s="27" t="s">
        <v>122</v>
      </c>
      <c r="I219" s="27" t="s">
        <v>122</v>
      </c>
      <c r="J219" s="27" t="s">
        <v>122</v>
      </c>
      <c r="K219" s="27" t="s">
        <v>122</v>
      </c>
      <c r="L219" s="27" t="s">
        <v>122</v>
      </c>
      <c r="M219" s="27" t="s">
        <v>122</v>
      </c>
      <c r="N219" s="27" t="s">
        <v>122</v>
      </c>
      <c r="O219" s="27" t="s">
        <v>122</v>
      </c>
      <c r="P219" s="27" t="s">
        <v>122</v>
      </c>
      <c r="Q219" s="27" t="s">
        <v>122</v>
      </c>
      <c r="S219" s="15"/>
      <c r="T219" s="15"/>
      <c r="U219" s="15"/>
      <c r="V219" s="16"/>
      <c r="W219" s="16"/>
      <c r="X219" s="16"/>
      <c r="Y219" s="16"/>
      <c r="Z219" s="16"/>
      <c r="AA219" s="16"/>
      <c r="AC219" s="15"/>
      <c r="AD219" s="16"/>
      <c r="AE219" s="16"/>
      <c r="AF219" s="16"/>
      <c r="AG219" s="16"/>
      <c r="AH219" s="16"/>
      <c r="AI219" s="16"/>
      <c r="AJ219" s="15"/>
    </row>
    <row r="220" spans="1:36" ht="12.75" customHeight="1" x14ac:dyDescent="0.2">
      <c r="A220" s="22" t="s">
        <v>314</v>
      </c>
      <c r="B220" s="23"/>
      <c r="C220" s="24">
        <v>541103</v>
      </c>
      <c r="D220" s="24">
        <v>324845</v>
      </c>
      <c r="E220" s="24">
        <v>221993</v>
      </c>
      <c r="F220" s="24">
        <v>362351</v>
      </c>
      <c r="G220" s="24">
        <v>307044</v>
      </c>
      <c r="H220" s="24">
        <v>322044</v>
      </c>
      <c r="I220" s="24">
        <v>216415</v>
      </c>
      <c r="J220" s="24">
        <v>168592</v>
      </c>
      <c r="K220" s="24">
        <v>224928</v>
      </c>
      <c r="L220" s="24">
        <v>223320</v>
      </c>
      <c r="M220" s="24">
        <v>225642</v>
      </c>
      <c r="N220" s="24">
        <v>204015</v>
      </c>
      <c r="O220" s="24">
        <v>206454</v>
      </c>
      <c r="P220" s="24">
        <v>3548746</v>
      </c>
      <c r="Q220" s="24">
        <v>272980</v>
      </c>
      <c r="S220" s="15"/>
      <c r="T220" s="15"/>
      <c r="U220" s="15"/>
      <c r="V220" s="16"/>
      <c r="W220" s="16"/>
      <c r="X220" s="16"/>
      <c r="Y220" s="16"/>
      <c r="Z220" s="16"/>
      <c r="AA220" s="16"/>
      <c r="AC220" s="15"/>
      <c r="AD220" s="16"/>
      <c r="AE220" s="16"/>
      <c r="AF220" s="16"/>
      <c r="AG220" s="16"/>
      <c r="AH220" s="16"/>
      <c r="AI220" s="16"/>
      <c r="AJ220" s="15"/>
    </row>
    <row r="221" spans="1:36" ht="12.75" customHeight="1" x14ac:dyDescent="0.2">
      <c r="C221" s="2"/>
      <c r="D221" s="2"/>
      <c r="E221" s="2"/>
      <c r="F221" s="2"/>
      <c r="G221" s="2"/>
      <c r="H221" s="2"/>
      <c r="I221" s="2"/>
      <c r="J221" s="2"/>
      <c r="K221" s="2"/>
      <c r="L221" s="2"/>
      <c r="M221" s="2"/>
      <c r="N221" s="2"/>
      <c r="O221" s="2"/>
      <c r="S221" s="15"/>
      <c r="T221" s="15"/>
      <c r="U221" s="15"/>
      <c r="V221" s="16"/>
      <c r="W221" s="16"/>
      <c r="X221" s="16"/>
      <c r="Y221" s="16"/>
      <c r="Z221" s="16"/>
      <c r="AA221" s="16"/>
      <c r="AC221" s="15"/>
      <c r="AD221" s="16"/>
      <c r="AE221" s="16"/>
      <c r="AF221" s="16"/>
      <c r="AG221" s="16"/>
      <c r="AH221" s="16"/>
      <c r="AI221" s="16"/>
      <c r="AJ221" s="15">
        <f t="shared" si="22"/>
        <v>0</v>
      </c>
    </row>
    <row r="222" spans="1:36" ht="12.75" customHeight="1" x14ac:dyDescent="0.3">
      <c r="A222" s="19" t="s">
        <v>315</v>
      </c>
      <c r="B222" s="20"/>
      <c r="C222" s="21">
        <v>50357556</v>
      </c>
      <c r="D222" s="21">
        <v>49941807</v>
      </c>
      <c r="E222" s="21">
        <v>49656219</v>
      </c>
      <c r="F222" s="21">
        <v>49151039</v>
      </c>
      <c r="G222" s="21">
        <v>48898763</v>
      </c>
      <c r="H222" s="21">
        <v>49117717</v>
      </c>
      <c r="I222" s="21">
        <v>48631953</v>
      </c>
      <c r="J222" s="21">
        <v>48935882</v>
      </c>
      <c r="K222" s="21">
        <v>48794643</v>
      </c>
      <c r="L222" s="21">
        <v>48492835</v>
      </c>
      <c r="M222" s="21">
        <v>48305552</v>
      </c>
      <c r="N222" s="21">
        <v>48088601</v>
      </c>
      <c r="O222" s="21">
        <v>46491504</v>
      </c>
      <c r="P222" s="21">
        <v>634864070</v>
      </c>
      <c r="Q222" s="21">
        <v>48835698</v>
      </c>
      <c r="S222" s="15"/>
      <c r="T222" s="15"/>
      <c r="U222" s="15"/>
      <c r="V222" s="16"/>
      <c r="W222" s="16"/>
      <c r="X222" s="16"/>
      <c r="Y222" s="16"/>
      <c r="Z222" s="16"/>
      <c r="AA222" s="16"/>
      <c r="AC222" s="15"/>
      <c r="AD222" s="16"/>
      <c r="AE222" s="16"/>
      <c r="AF222" s="16"/>
      <c r="AG222" s="16"/>
      <c r="AH222" s="16"/>
      <c r="AI222" s="16"/>
      <c r="AJ222" s="15"/>
    </row>
    <row r="223" spans="1:36" ht="12.75" customHeight="1" x14ac:dyDescent="0.2">
      <c r="C223" s="2"/>
      <c r="D223" s="2"/>
      <c r="E223" s="2"/>
      <c r="F223" s="2"/>
      <c r="G223" s="2"/>
      <c r="H223" s="2"/>
      <c r="I223" s="2"/>
      <c r="J223" s="2"/>
      <c r="K223" s="2"/>
      <c r="L223" s="2"/>
      <c r="M223" s="2"/>
      <c r="N223" s="2"/>
      <c r="O223" s="2"/>
      <c r="S223" s="15"/>
      <c r="T223" s="15"/>
      <c r="U223" s="15"/>
      <c r="V223" s="16"/>
      <c r="W223" s="16"/>
      <c r="X223" s="16"/>
      <c r="Y223" s="16"/>
      <c r="Z223" s="16"/>
      <c r="AA223" s="16"/>
      <c r="AC223" s="15"/>
      <c r="AD223" s="16"/>
      <c r="AE223" s="16"/>
      <c r="AF223" s="16"/>
      <c r="AG223" s="16"/>
      <c r="AH223" s="16"/>
      <c r="AI223" s="16"/>
      <c r="AJ223" s="15"/>
    </row>
    <row r="224" spans="1:36" ht="25.5" customHeight="1" x14ac:dyDescent="0.4">
      <c r="A224" s="4" t="s">
        <v>316</v>
      </c>
      <c r="B224" s="17"/>
      <c r="C224" s="18">
        <v>245801194</v>
      </c>
      <c r="D224" s="18">
        <v>249088202</v>
      </c>
      <c r="E224" s="18">
        <v>250948674</v>
      </c>
      <c r="F224" s="18">
        <v>252265838</v>
      </c>
      <c r="G224" s="18">
        <v>254178526</v>
      </c>
      <c r="H224" s="18">
        <v>256082774</v>
      </c>
      <c r="I224" s="18">
        <v>255448425</v>
      </c>
      <c r="J224" s="18">
        <v>256612269</v>
      </c>
      <c r="K224" s="18">
        <v>258166948</v>
      </c>
      <c r="L224" s="18">
        <v>258922050</v>
      </c>
      <c r="M224" s="18">
        <v>260194914</v>
      </c>
      <c r="N224" s="18">
        <v>258899420</v>
      </c>
      <c r="O224" s="18">
        <v>261573517</v>
      </c>
      <c r="P224" s="18">
        <v>3318182750</v>
      </c>
      <c r="Q224" s="18">
        <v>255244827</v>
      </c>
      <c r="S224" s="15"/>
      <c r="T224" s="15"/>
      <c r="U224" s="15"/>
      <c r="V224" s="16"/>
      <c r="W224" s="16"/>
      <c r="X224" s="16"/>
      <c r="Y224" s="16"/>
      <c r="Z224" s="16"/>
      <c r="AA224" s="16"/>
      <c r="AC224" s="15"/>
      <c r="AD224" s="16"/>
      <c r="AE224" s="16"/>
      <c r="AF224" s="16"/>
      <c r="AG224" s="16"/>
      <c r="AH224" s="16"/>
      <c r="AI224" s="16"/>
      <c r="AJ224" s="15"/>
    </row>
    <row r="225" spans="1:36" ht="12.75" customHeight="1" x14ac:dyDescent="0.2">
      <c r="C225" s="27" t="s">
        <v>317</v>
      </c>
      <c r="D225" s="27" t="s">
        <v>317</v>
      </c>
      <c r="E225" s="27" t="s">
        <v>317</v>
      </c>
      <c r="F225" s="27" t="s">
        <v>317</v>
      </c>
      <c r="G225" s="27" t="s">
        <v>317</v>
      </c>
      <c r="H225" s="27" t="s">
        <v>317</v>
      </c>
      <c r="I225" s="27" t="s">
        <v>317</v>
      </c>
      <c r="J225" s="27" t="s">
        <v>317</v>
      </c>
      <c r="K225" s="27" t="s">
        <v>317</v>
      </c>
      <c r="L225" s="27" t="s">
        <v>317</v>
      </c>
      <c r="M225" s="27" t="s">
        <v>317</v>
      </c>
      <c r="N225" s="27" t="s">
        <v>317</v>
      </c>
      <c r="O225" s="27" t="s">
        <v>317</v>
      </c>
      <c r="P225" s="27" t="s">
        <v>317</v>
      </c>
      <c r="Q225" s="27" t="s">
        <v>317</v>
      </c>
      <c r="S225" s="15"/>
      <c r="T225" s="15"/>
      <c r="U225" s="15"/>
      <c r="V225" s="16"/>
      <c r="W225" s="16"/>
      <c r="X225" s="16"/>
      <c r="Y225" s="16"/>
      <c r="Z225" s="16"/>
      <c r="AA225" s="16"/>
      <c r="AC225" s="15"/>
      <c r="AD225" s="16"/>
      <c r="AE225" s="16"/>
      <c r="AF225" s="16"/>
      <c r="AG225" s="16"/>
      <c r="AH225" s="16"/>
      <c r="AI225" s="16"/>
      <c r="AJ225" s="15"/>
    </row>
    <row r="226" spans="1:36" ht="12.75" customHeight="1" x14ac:dyDescent="0.2">
      <c r="C226" s="2"/>
      <c r="D226" s="2"/>
      <c r="E226" s="2"/>
      <c r="F226" s="2"/>
      <c r="G226" s="2"/>
      <c r="H226" s="2"/>
      <c r="I226" s="2"/>
      <c r="J226" s="2"/>
      <c r="K226" s="2"/>
      <c r="L226" s="2"/>
      <c r="M226" s="2"/>
      <c r="N226" s="2"/>
      <c r="O226" s="2"/>
      <c r="S226" s="15"/>
      <c r="T226" s="15"/>
      <c r="U226" s="15"/>
      <c r="V226" s="16"/>
      <c r="W226" s="16"/>
      <c r="X226" s="16"/>
      <c r="Y226" s="16"/>
      <c r="Z226" s="16"/>
      <c r="AA226" s="16"/>
      <c r="AC226" s="15"/>
      <c r="AD226" s="16"/>
      <c r="AE226" s="16"/>
      <c r="AF226" s="16"/>
      <c r="AG226" s="16"/>
      <c r="AH226" s="16"/>
      <c r="AI226" s="16"/>
      <c r="AJ226" s="15">
        <f t="shared" si="22"/>
        <v>0</v>
      </c>
    </row>
    <row r="227" spans="1:36" ht="22.5" customHeight="1" x14ac:dyDescent="0.4">
      <c r="A227" s="4" t="s">
        <v>318</v>
      </c>
      <c r="B227" s="17"/>
      <c r="C227" s="18"/>
      <c r="D227" s="18"/>
      <c r="E227" s="18"/>
      <c r="F227" s="18"/>
      <c r="G227" s="18"/>
      <c r="H227" s="18"/>
      <c r="I227" s="18"/>
      <c r="J227" s="18"/>
      <c r="K227" s="18"/>
      <c r="L227" s="18"/>
      <c r="M227" s="18"/>
      <c r="N227" s="18"/>
      <c r="O227" s="18"/>
      <c r="P227" s="18"/>
      <c r="Q227" s="18"/>
      <c r="S227" s="15"/>
      <c r="T227" s="15"/>
      <c r="U227" s="15"/>
      <c r="V227" s="16"/>
      <c r="W227" s="16"/>
      <c r="X227" s="16"/>
      <c r="Y227" s="16"/>
      <c r="Z227" s="16"/>
      <c r="AA227" s="16"/>
      <c r="AC227" s="15"/>
      <c r="AD227" s="16"/>
      <c r="AE227" s="16"/>
      <c r="AF227" s="16"/>
      <c r="AG227" s="16"/>
      <c r="AH227" s="16"/>
      <c r="AI227" s="16"/>
      <c r="AJ227" s="15">
        <f t="shared" si="22"/>
        <v>0</v>
      </c>
    </row>
    <row r="228" spans="1:36" ht="12.75" customHeight="1" x14ac:dyDescent="0.2">
      <c r="C228" s="2"/>
      <c r="D228" s="2"/>
      <c r="E228" s="2"/>
      <c r="F228" s="2"/>
      <c r="G228" s="2"/>
      <c r="H228" s="2"/>
      <c r="I228" s="2"/>
      <c r="J228" s="2"/>
      <c r="K228" s="2"/>
      <c r="L228" s="2"/>
      <c r="M228" s="2"/>
      <c r="N228" s="2"/>
      <c r="O228" s="2"/>
      <c r="S228" s="15"/>
      <c r="T228" s="15"/>
      <c r="U228" s="15"/>
      <c r="V228" s="16"/>
      <c r="W228" s="16"/>
      <c r="X228" s="16"/>
      <c r="Y228" s="16"/>
      <c r="Z228" s="16"/>
      <c r="AA228" s="16"/>
      <c r="AC228" s="15"/>
      <c r="AD228" s="16"/>
      <c r="AE228" s="16"/>
      <c r="AF228" s="16"/>
      <c r="AG228" s="16"/>
      <c r="AH228" s="16"/>
      <c r="AI228" s="16"/>
      <c r="AJ228" s="15">
        <f t="shared" si="22"/>
        <v>0</v>
      </c>
    </row>
    <row r="229" spans="1:36" ht="12.75" customHeight="1" x14ac:dyDescent="0.3">
      <c r="A229" s="19" t="s">
        <v>319</v>
      </c>
      <c r="B229" s="20"/>
      <c r="C229" s="21"/>
      <c r="D229" s="21"/>
      <c r="E229" s="21"/>
      <c r="F229" s="21"/>
      <c r="G229" s="21"/>
      <c r="H229" s="21"/>
      <c r="I229" s="21"/>
      <c r="J229" s="21"/>
      <c r="K229" s="21"/>
      <c r="L229" s="21"/>
      <c r="M229" s="21"/>
      <c r="N229" s="21"/>
      <c r="O229" s="21"/>
      <c r="P229" s="21"/>
      <c r="Q229" s="21"/>
      <c r="S229" s="15"/>
      <c r="T229" s="15"/>
      <c r="U229" s="15"/>
      <c r="V229" s="16"/>
      <c r="W229" s="16"/>
      <c r="X229" s="16"/>
      <c r="Y229" s="16"/>
      <c r="Z229" s="16"/>
      <c r="AA229" s="16"/>
      <c r="AC229" s="15"/>
      <c r="AD229" s="16"/>
      <c r="AE229" s="16"/>
      <c r="AF229" s="16"/>
      <c r="AG229" s="16"/>
      <c r="AH229" s="16"/>
      <c r="AI229" s="16"/>
      <c r="AJ229" s="15">
        <f t="shared" si="22"/>
        <v>0</v>
      </c>
    </row>
    <row r="230" spans="1:36" ht="12.75" customHeight="1" x14ac:dyDescent="0.2">
      <c r="C230" s="2"/>
      <c r="D230" s="2"/>
      <c r="E230" s="2"/>
      <c r="F230" s="2"/>
      <c r="G230" s="2"/>
      <c r="H230" s="2"/>
      <c r="I230" s="2"/>
      <c r="J230" s="2"/>
      <c r="K230" s="2"/>
      <c r="L230" s="2"/>
      <c r="M230" s="2"/>
      <c r="N230" s="2"/>
      <c r="O230" s="2"/>
      <c r="S230" s="15"/>
      <c r="T230" s="15"/>
      <c r="U230" s="15"/>
      <c r="V230" s="16"/>
      <c r="W230" s="16"/>
      <c r="X230" s="16"/>
      <c r="Y230" s="16"/>
      <c r="Z230" s="16"/>
      <c r="AA230" s="16"/>
      <c r="AC230" s="15"/>
      <c r="AD230" s="16"/>
      <c r="AE230" s="16"/>
      <c r="AF230" s="16"/>
      <c r="AG230" s="16"/>
      <c r="AH230" s="16"/>
      <c r="AI230" s="16"/>
      <c r="AJ230" s="15">
        <f t="shared" ref="AJ230:AJ231" si="30">SUM(AD230:AI230)-O230</f>
        <v>0</v>
      </c>
    </row>
    <row r="231" spans="1:36" ht="12.75" customHeight="1" x14ac:dyDescent="0.2">
      <c r="A231" s="22" t="s">
        <v>320</v>
      </c>
      <c r="B231" s="23"/>
      <c r="C231" s="24"/>
      <c r="D231" s="24"/>
      <c r="E231" s="24"/>
      <c r="F231" s="24"/>
      <c r="G231" s="24"/>
      <c r="H231" s="24"/>
      <c r="I231" s="24"/>
      <c r="J231" s="24"/>
      <c r="K231" s="24"/>
      <c r="L231" s="24"/>
      <c r="M231" s="24"/>
      <c r="N231" s="24"/>
      <c r="O231" s="24"/>
      <c r="P231" s="24"/>
      <c r="Q231" s="24"/>
      <c r="S231" s="15"/>
      <c r="T231" s="15"/>
      <c r="U231" s="15"/>
      <c r="V231" s="16"/>
      <c r="W231" s="16"/>
      <c r="X231" s="16"/>
      <c r="Y231" s="16"/>
      <c r="Z231" s="16"/>
      <c r="AA231" s="16"/>
      <c r="AC231" s="15"/>
      <c r="AD231" s="16"/>
      <c r="AE231" s="16"/>
      <c r="AF231" s="16"/>
      <c r="AG231" s="16"/>
      <c r="AH231" s="16"/>
      <c r="AI231" s="16"/>
      <c r="AJ231" s="15">
        <f t="shared" si="30"/>
        <v>0</v>
      </c>
    </row>
    <row r="232" spans="1:36" ht="12.75" customHeight="1" x14ac:dyDescent="0.2">
      <c r="A232" s="46" t="s">
        <v>321</v>
      </c>
      <c r="B232" s="46" t="s">
        <v>322</v>
      </c>
      <c r="C232" s="30">
        <v>3626759</v>
      </c>
      <c r="D232" s="30">
        <v>2957565</v>
      </c>
      <c r="E232" s="30">
        <v>1784726</v>
      </c>
      <c r="F232" s="30">
        <v>2331411</v>
      </c>
      <c r="G232" s="30">
        <v>1957324</v>
      </c>
      <c r="H232" s="30">
        <v>2242643</v>
      </c>
      <c r="I232" s="30">
        <v>1584965</v>
      </c>
      <c r="J232" s="30">
        <v>1784317</v>
      </c>
      <c r="K232" s="30">
        <v>2527449</v>
      </c>
      <c r="L232" s="30">
        <v>2062324</v>
      </c>
      <c r="M232" s="30">
        <v>2279887</v>
      </c>
      <c r="N232" s="30">
        <v>2974438</v>
      </c>
      <c r="O232" s="30">
        <v>2997934</v>
      </c>
      <c r="P232" s="30">
        <v>31111743</v>
      </c>
      <c r="Q232" s="30">
        <v>2393211</v>
      </c>
      <c r="S232" s="15">
        <v>11</v>
      </c>
      <c r="T232" s="15" t="s">
        <v>128</v>
      </c>
      <c r="U232" s="15"/>
      <c r="V232" s="16"/>
      <c r="W232" s="16"/>
      <c r="X232" s="16"/>
      <c r="Y232" s="16">
        <f>-Q232</f>
        <v>-2393211</v>
      </c>
      <c r="Z232" s="16"/>
      <c r="AA232" s="16"/>
      <c r="AB232" s="3">
        <f>-Q232-V232-W232-X232-Y232-Z232-AA232</f>
        <v>0</v>
      </c>
      <c r="AC232" s="15"/>
      <c r="AD232" s="16"/>
      <c r="AE232" s="16"/>
      <c r="AF232" s="16"/>
      <c r="AG232" s="16">
        <f>-O232</f>
        <v>-2997934</v>
      </c>
      <c r="AH232" s="16"/>
      <c r="AI232" s="16"/>
      <c r="AJ232" s="15">
        <f>SUM(AD232:AI232)+O232</f>
        <v>0</v>
      </c>
    </row>
    <row r="233" spans="1:36" ht="12.75" customHeight="1" x14ac:dyDescent="0.2">
      <c r="A233" s="46" t="s">
        <v>323</v>
      </c>
      <c r="B233" s="46" t="s">
        <v>324</v>
      </c>
      <c r="C233" s="30">
        <v>169084</v>
      </c>
      <c r="D233" s="30">
        <v>159831</v>
      </c>
      <c r="E233" s="30">
        <v>164857</v>
      </c>
      <c r="F233" s="30">
        <v>133095</v>
      </c>
      <c r="G233" s="30">
        <v>133341</v>
      </c>
      <c r="H233" s="30">
        <v>133606</v>
      </c>
      <c r="I233" s="30">
        <v>125403</v>
      </c>
      <c r="J233" s="30">
        <v>79390</v>
      </c>
      <c r="K233" s="30">
        <v>83762</v>
      </c>
      <c r="L233" s="30">
        <v>57036</v>
      </c>
      <c r="M233" s="30">
        <v>47495</v>
      </c>
      <c r="N233" s="30">
        <v>171773</v>
      </c>
      <c r="O233" s="30">
        <v>162873</v>
      </c>
      <c r="P233" s="30">
        <v>1621548</v>
      </c>
      <c r="Q233" s="30">
        <v>124734</v>
      </c>
      <c r="S233" s="15">
        <v>11</v>
      </c>
      <c r="T233" s="15" t="s">
        <v>128</v>
      </c>
      <c r="U233" s="15"/>
      <c r="V233" s="16"/>
      <c r="W233" s="16"/>
      <c r="X233" s="16"/>
      <c r="Y233" s="16">
        <f>-Q233</f>
        <v>-124734</v>
      </c>
      <c r="Z233" s="16"/>
      <c r="AA233" s="16"/>
      <c r="AB233" s="3">
        <f>-Q233-V233-W233-X233-Y233-Z233-AA233</f>
        <v>0</v>
      </c>
      <c r="AC233" s="15"/>
      <c r="AD233" s="16"/>
      <c r="AE233" s="16"/>
      <c r="AF233" s="16"/>
      <c r="AG233" s="16">
        <f>-O233</f>
        <v>-162873</v>
      </c>
      <c r="AH233" s="16"/>
      <c r="AI233" s="16"/>
      <c r="AJ233" s="15">
        <f t="shared" ref="AJ233:AJ297" si="31">SUM(AD233:AI233)+O233</f>
        <v>0</v>
      </c>
    </row>
    <row r="234" spans="1:36" ht="12.75" customHeight="1" x14ac:dyDescent="0.2">
      <c r="A234" s="46" t="s">
        <v>325</v>
      </c>
      <c r="B234" s="46" t="s">
        <v>326</v>
      </c>
      <c r="C234" s="30">
        <v>4062843</v>
      </c>
      <c r="D234" s="30">
        <v>4289510</v>
      </c>
      <c r="E234" s="30">
        <v>3675501</v>
      </c>
      <c r="F234" s="30">
        <v>3680904</v>
      </c>
      <c r="G234" s="30">
        <v>3449952</v>
      </c>
      <c r="H234" s="30">
        <v>3161005</v>
      </c>
      <c r="I234" s="30">
        <v>2690794</v>
      </c>
      <c r="J234" s="30">
        <v>2961329</v>
      </c>
      <c r="K234" s="30">
        <v>3183041</v>
      </c>
      <c r="L234" s="30">
        <v>3193548</v>
      </c>
      <c r="M234" s="30">
        <v>3614523</v>
      </c>
      <c r="N234" s="30">
        <v>4583207</v>
      </c>
      <c r="O234" s="30">
        <v>5850756</v>
      </c>
      <c r="P234" s="30">
        <v>48396913</v>
      </c>
      <c r="Q234" s="30">
        <v>3722839</v>
      </c>
      <c r="S234" s="15">
        <v>11</v>
      </c>
      <c r="T234" s="15" t="s">
        <v>128</v>
      </c>
      <c r="U234" s="15"/>
      <c r="V234" s="16"/>
      <c r="W234" s="16"/>
      <c r="X234" s="16"/>
      <c r="Y234" s="16">
        <f>-Q234</f>
        <v>-3722839</v>
      </c>
      <c r="Z234" s="16"/>
      <c r="AA234" s="16"/>
      <c r="AB234" s="3">
        <f>-Q234-V234-W234-X234-Y234-Z234-AA234</f>
        <v>0</v>
      </c>
      <c r="AC234" s="15"/>
      <c r="AD234" s="16"/>
      <c r="AE234" s="16"/>
      <c r="AF234" s="16"/>
      <c r="AG234" s="16">
        <f>-O234</f>
        <v>-5850756</v>
      </c>
      <c r="AH234" s="16"/>
      <c r="AI234" s="16"/>
      <c r="AJ234" s="15">
        <f t="shared" si="31"/>
        <v>0</v>
      </c>
    </row>
    <row r="235" spans="1:36" ht="12.75" customHeight="1" x14ac:dyDescent="0.2">
      <c r="A235" s="13" t="s">
        <v>327</v>
      </c>
      <c r="B235" s="13" t="s">
        <v>328</v>
      </c>
      <c r="C235" s="2">
        <v>-4701</v>
      </c>
      <c r="D235" s="2">
        <v>-28050</v>
      </c>
      <c r="E235" s="2">
        <v>-25643</v>
      </c>
      <c r="F235" s="2">
        <v>-16053</v>
      </c>
      <c r="G235" s="2">
        <v>-39123</v>
      </c>
      <c r="H235" s="2">
        <v>-30285</v>
      </c>
      <c r="I235" s="2">
        <v>-20696</v>
      </c>
      <c r="J235" s="2">
        <v>-11106</v>
      </c>
      <c r="K235" s="2">
        <v>-1517</v>
      </c>
      <c r="L235" s="2">
        <v>10888</v>
      </c>
      <c r="M235" s="2">
        <v>17662</v>
      </c>
      <c r="N235" s="2">
        <v>27251</v>
      </c>
      <c r="O235" s="2">
        <v>36841</v>
      </c>
      <c r="P235" s="2">
        <v>-84531</v>
      </c>
      <c r="Q235" s="2">
        <v>-6502</v>
      </c>
      <c r="S235" s="15">
        <v>12</v>
      </c>
      <c r="T235" s="15" t="s">
        <v>128</v>
      </c>
      <c r="U235" s="15"/>
      <c r="V235" s="16"/>
      <c r="W235" s="16"/>
      <c r="X235" s="16"/>
      <c r="Y235" s="16">
        <f>-Q235</f>
        <v>6502</v>
      </c>
      <c r="Z235" s="16"/>
      <c r="AA235" s="16"/>
      <c r="AB235" s="3">
        <f>-Q235-V235-W235-X235-Y235-Z235-AA235</f>
        <v>0</v>
      </c>
      <c r="AC235" s="15"/>
      <c r="AD235" s="16"/>
      <c r="AE235" s="16"/>
      <c r="AF235" s="16"/>
      <c r="AG235" s="16">
        <f>-O235</f>
        <v>-36841</v>
      </c>
      <c r="AH235" s="16"/>
      <c r="AI235" s="16"/>
      <c r="AJ235" s="15">
        <f t="shared" ref="AJ235" si="32">SUM(AD235:AI235)+O235</f>
        <v>0</v>
      </c>
    </row>
    <row r="236" spans="1:36" ht="12.75" customHeight="1" x14ac:dyDescent="0.2">
      <c r="C236" s="27" t="s">
        <v>122</v>
      </c>
      <c r="D236" s="27" t="s">
        <v>122</v>
      </c>
      <c r="E236" s="27" t="s">
        <v>122</v>
      </c>
      <c r="F236" s="27" t="s">
        <v>122</v>
      </c>
      <c r="G236" s="27" t="s">
        <v>122</v>
      </c>
      <c r="H236" s="27" t="s">
        <v>122</v>
      </c>
      <c r="I236" s="27" t="s">
        <v>122</v>
      </c>
      <c r="J236" s="27" t="s">
        <v>122</v>
      </c>
      <c r="K236" s="27" t="s">
        <v>122</v>
      </c>
      <c r="L236" s="27" t="s">
        <v>122</v>
      </c>
      <c r="M236" s="27" t="s">
        <v>122</v>
      </c>
      <c r="N236" s="27" t="s">
        <v>122</v>
      </c>
      <c r="O236" s="27" t="s">
        <v>122</v>
      </c>
      <c r="P236" s="27" t="s">
        <v>122</v>
      </c>
      <c r="Q236" s="27" t="s">
        <v>122</v>
      </c>
      <c r="S236" s="15"/>
      <c r="T236" s="15"/>
      <c r="U236" s="15"/>
      <c r="V236" s="16"/>
      <c r="W236" s="16"/>
      <c r="X236" s="16"/>
      <c r="Y236" s="16"/>
      <c r="Z236" s="16"/>
      <c r="AA236" s="16"/>
      <c r="AC236" s="15"/>
      <c r="AD236" s="16"/>
      <c r="AE236" s="16"/>
      <c r="AF236" s="16"/>
      <c r="AG236" s="16"/>
      <c r="AH236" s="16"/>
      <c r="AI236" s="16"/>
      <c r="AJ236" s="15"/>
    </row>
    <row r="237" spans="1:36" ht="12.75" customHeight="1" x14ac:dyDescent="0.2">
      <c r="A237" s="22" t="s">
        <v>329</v>
      </c>
      <c r="B237" s="23"/>
      <c r="C237" s="24">
        <v>7853985</v>
      </c>
      <c r="D237" s="24">
        <v>7378856</v>
      </c>
      <c r="E237" s="24">
        <v>5599442</v>
      </c>
      <c r="F237" s="24">
        <v>6129357</v>
      </c>
      <c r="G237" s="24">
        <v>5501494</v>
      </c>
      <c r="H237" s="24">
        <v>5506970</v>
      </c>
      <c r="I237" s="24">
        <v>4380467</v>
      </c>
      <c r="J237" s="24">
        <v>4813930</v>
      </c>
      <c r="K237" s="24">
        <v>5792735</v>
      </c>
      <c r="L237" s="24">
        <v>5323796</v>
      </c>
      <c r="M237" s="24">
        <v>5959568</v>
      </c>
      <c r="N237" s="24">
        <v>7756670</v>
      </c>
      <c r="O237" s="24">
        <v>9048403</v>
      </c>
      <c r="P237" s="24">
        <v>81045673</v>
      </c>
      <c r="Q237" s="24">
        <v>6234283</v>
      </c>
      <c r="S237" s="15"/>
      <c r="T237" s="15"/>
      <c r="U237" s="15"/>
      <c r="V237" s="16"/>
      <c r="W237" s="16"/>
      <c r="X237" s="16"/>
      <c r="Y237" s="16"/>
      <c r="Z237" s="16"/>
      <c r="AA237" s="16"/>
      <c r="AC237" s="15"/>
      <c r="AD237" s="16"/>
      <c r="AE237" s="16"/>
      <c r="AF237" s="16"/>
      <c r="AG237" s="16"/>
      <c r="AH237" s="16"/>
      <c r="AI237" s="16"/>
      <c r="AJ237" s="15"/>
    </row>
    <row r="238" spans="1:36" ht="12.75" customHeight="1" x14ac:dyDescent="0.2">
      <c r="C238" s="2"/>
      <c r="D238" s="2"/>
      <c r="E238" s="2"/>
      <c r="F238" s="2"/>
      <c r="G238" s="2"/>
      <c r="H238" s="2"/>
      <c r="I238" s="2"/>
      <c r="J238" s="2"/>
      <c r="K238" s="2"/>
      <c r="L238" s="2"/>
      <c r="M238" s="2"/>
      <c r="N238" s="2"/>
      <c r="O238" s="2"/>
      <c r="S238" s="15"/>
      <c r="T238" s="15"/>
      <c r="U238" s="15"/>
      <c r="V238" s="16"/>
      <c r="W238" s="16"/>
      <c r="X238" s="16"/>
      <c r="Y238" s="16"/>
      <c r="Z238" s="16"/>
      <c r="AA238" s="16"/>
      <c r="AC238" s="15"/>
      <c r="AD238" s="16"/>
      <c r="AE238" s="16"/>
      <c r="AF238" s="16"/>
      <c r="AG238" s="16"/>
      <c r="AH238" s="16"/>
      <c r="AI238" s="16"/>
      <c r="AJ238" s="15">
        <f t="shared" si="31"/>
        <v>0</v>
      </c>
    </row>
    <row r="239" spans="1:36" ht="12.75" customHeight="1" x14ac:dyDescent="0.2">
      <c r="A239" s="22" t="s">
        <v>330</v>
      </c>
      <c r="B239" s="23"/>
      <c r="C239" s="24"/>
      <c r="D239" s="24"/>
      <c r="E239" s="24"/>
      <c r="F239" s="24"/>
      <c r="G239" s="24"/>
      <c r="H239" s="24"/>
      <c r="I239" s="24"/>
      <c r="J239" s="24"/>
      <c r="K239" s="24"/>
      <c r="L239" s="24"/>
      <c r="M239" s="24"/>
      <c r="N239" s="24"/>
      <c r="O239" s="24"/>
      <c r="P239" s="24"/>
      <c r="Q239" s="24"/>
      <c r="S239" s="15"/>
      <c r="T239" s="15"/>
      <c r="U239" s="15"/>
      <c r="V239" s="16"/>
      <c r="W239" s="16"/>
      <c r="X239" s="16"/>
      <c r="Y239" s="16"/>
      <c r="Z239" s="16"/>
      <c r="AA239" s="16"/>
      <c r="AC239" s="15"/>
      <c r="AD239" s="16"/>
      <c r="AE239" s="16"/>
      <c r="AF239" s="16"/>
      <c r="AG239" s="16"/>
      <c r="AH239" s="16"/>
      <c r="AI239" s="16"/>
      <c r="AJ239" s="15">
        <f t="shared" si="31"/>
        <v>0</v>
      </c>
    </row>
    <row r="240" spans="1:36" ht="12.75" customHeight="1" x14ac:dyDescent="0.2">
      <c r="A240" s="13" t="s">
        <v>331</v>
      </c>
      <c r="B240" s="13" t="s">
        <v>332</v>
      </c>
      <c r="C240" s="2">
        <v>8608570</v>
      </c>
      <c r="D240" s="2">
        <v>8692781</v>
      </c>
      <c r="E240" s="2">
        <v>8685978</v>
      </c>
      <c r="F240" s="2">
        <v>8671617</v>
      </c>
      <c r="G240" s="2">
        <v>8685616</v>
      </c>
      <c r="H240" s="2">
        <v>8724486</v>
      </c>
      <c r="I240" s="2">
        <v>8743094</v>
      </c>
      <c r="J240" s="2">
        <v>8788815</v>
      </c>
      <c r="K240" s="2">
        <v>8816148</v>
      </c>
      <c r="L240" s="2">
        <v>8840680</v>
      </c>
      <c r="M240" s="2">
        <v>8835043</v>
      </c>
      <c r="N240" s="2">
        <v>8853599</v>
      </c>
      <c r="O240" s="2">
        <v>9011934</v>
      </c>
      <c r="P240" s="2">
        <v>113958360</v>
      </c>
      <c r="Q240" s="2">
        <v>8766028</v>
      </c>
      <c r="S240" s="15">
        <v>14</v>
      </c>
      <c r="T240" s="15" t="s">
        <v>222</v>
      </c>
      <c r="U240" s="15"/>
      <c r="V240" s="16"/>
      <c r="W240" s="16"/>
      <c r="X240" s="16"/>
      <c r="Y240" s="16"/>
      <c r="Z240" s="16"/>
      <c r="AA240" s="16">
        <f>-Q240</f>
        <v>-8766028</v>
      </c>
      <c r="AB240" s="3">
        <f>-Q240-V240-W240-X240-Y240-Z240-AA240</f>
        <v>0</v>
      </c>
      <c r="AC240" s="15"/>
      <c r="AD240" s="16"/>
      <c r="AE240" s="16"/>
      <c r="AF240" s="16"/>
      <c r="AG240" s="16"/>
      <c r="AH240" s="16"/>
      <c r="AI240" s="16">
        <f>-O240</f>
        <v>-9011934</v>
      </c>
      <c r="AJ240" s="15">
        <f t="shared" si="31"/>
        <v>0</v>
      </c>
    </row>
    <row r="241" spans="1:36" ht="12.75" customHeight="1" x14ac:dyDescent="0.2">
      <c r="A241" s="13" t="s">
        <v>333</v>
      </c>
      <c r="B241" s="13" t="s">
        <v>334</v>
      </c>
      <c r="C241" s="2">
        <v>727633</v>
      </c>
      <c r="D241" s="2">
        <v>748163</v>
      </c>
      <c r="E241" s="2">
        <v>750911</v>
      </c>
      <c r="F241" s="2">
        <v>750911</v>
      </c>
      <c r="G241" s="2">
        <v>755156</v>
      </c>
      <c r="H241" s="2">
        <v>731474</v>
      </c>
      <c r="I241" s="2">
        <v>710197</v>
      </c>
      <c r="J241" s="2">
        <v>718931</v>
      </c>
      <c r="K241" s="2">
        <v>725211</v>
      </c>
      <c r="L241" s="2">
        <v>749355</v>
      </c>
      <c r="M241" s="2">
        <v>744385</v>
      </c>
      <c r="N241" s="2">
        <v>637921</v>
      </c>
      <c r="O241" s="2">
        <v>627156</v>
      </c>
      <c r="P241" s="2">
        <v>9377405</v>
      </c>
      <c r="Q241" s="2">
        <v>721339</v>
      </c>
      <c r="S241" s="15">
        <v>26</v>
      </c>
      <c r="T241" s="15" t="s">
        <v>143</v>
      </c>
      <c r="U241" s="15"/>
      <c r="V241" s="16">
        <f>-Q241</f>
        <v>-721339</v>
      </c>
      <c r="W241" s="16"/>
      <c r="X241" s="16"/>
      <c r="Y241" s="16"/>
      <c r="Z241" s="16"/>
      <c r="AA241" s="16"/>
      <c r="AB241" s="3">
        <f>-Q241-V241-W241-X241-Y241-Z241-AA241</f>
        <v>0</v>
      </c>
      <c r="AC241" s="15"/>
      <c r="AD241" s="16">
        <f>-O241</f>
        <v>-627156</v>
      </c>
      <c r="AE241" s="16"/>
      <c r="AF241" s="16"/>
      <c r="AG241" s="16"/>
      <c r="AH241" s="16"/>
      <c r="AI241" s="16"/>
      <c r="AJ241" s="15">
        <f t="shared" si="31"/>
        <v>0</v>
      </c>
    </row>
    <row r="242" spans="1:36" ht="12.75" customHeight="1" x14ac:dyDescent="0.2">
      <c r="C242" s="27" t="s">
        <v>122</v>
      </c>
      <c r="D242" s="27" t="s">
        <v>122</v>
      </c>
      <c r="E242" s="27" t="s">
        <v>122</v>
      </c>
      <c r="F242" s="27" t="s">
        <v>122</v>
      </c>
      <c r="G242" s="27" t="s">
        <v>122</v>
      </c>
      <c r="H242" s="27" t="s">
        <v>122</v>
      </c>
      <c r="I242" s="27" t="s">
        <v>122</v>
      </c>
      <c r="J242" s="27" t="s">
        <v>122</v>
      </c>
      <c r="K242" s="27" t="s">
        <v>122</v>
      </c>
      <c r="L242" s="27" t="s">
        <v>122</v>
      </c>
      <c r="M242" s="27" t="s">
        <v>122</v>
      </c>
      <c r="N242" s="27" t="s">
        <v>122</v>
      </c>
      <c r="O242" s="27" t="s">
        <v>122</v>
      </c>
      <c r="P242" s="27" t="s">
        <v>122</v>
      </c>
      <c r="Q242" s="27" t="s">
        <v>122</v>
      </c>
      <c r="S242" s="15"/>
      <c r="T242" s="15"/>
      <c r="U242" s="15"/>
      <c r="V242" s="16"/>
      <c r="W242" s="16"/>
      <c r="X242" s="16"/>
      <c r="Y242" s="16"/>
      <c r="Z242" s="16"/>
      <c r="AA242" s="16"/>
      <c r="AC242" s="15"/>
      <c r="AD242" s="16"/>
      <c r="AE242" s="16"/>
      <c r="AF242" s="16"/>
      <c r="AG242" s="16"/>
      <c r="AH242" s="16"/>
      <c r="AI242" s="16"/>
      <c r="AJ242" s="15"/>
    </row>
    <row r="243" spans="1:36" ht="12.75" customHeight="1" x14ac:dyDescent="0.2">
      <c r="A243" s="22" t="s">
        <v>335</v>
      </c>
      <c r="B243" s="23"/>
      <c r="C243" s="24">
        <v>9336203</v>
      </c>
      <c r="D243" s="24">
        <v>9440944</v>
      </c>
      <c r="E243" s="24">
        <v>9436889</v>
      </c>
      <c r="F243" s="24">
        <v>9422528</v>
      </c>
      <c r="G243" s="24">
        <v>9440772</v>
      </c>
      <c r="H243" s="24">
        <v>9455961</v>
      </c>
      <c r="I243" s="24">
        <v>9453291</v>
      </c>
      <c r="J243" s="24">
        <v>9507747</v>
      </c>
      <c r="K243" s="24">
        <v>9541360</v>
      </c>
      <c r="L243" s="24">
        <v>9590035</v>
      </c>
      <c r="M243" s="24">
        <v>9579428</v>
      </c>
      <c r="N243" s="24">
        <v>9491519</v>
      </c>
      <c r="O243" s="24">
        <v>9639090</v>
      </c>
      <c r="P243" s="24">
        <v>123335766</v>
      </c>
      <c r="Q243" s="24">
        <v>9487367</v>
      </c>
      <c r="S243" s="15"/>
      <c r="T243" s="15"/>
      <c r="U243" s="15"/>
      <c r="V243" s="16"/>
      <c r="W243" s="16"/>
      <c r="X243" s="16"/>
      <c r="Y243" s="16"/>
      <c r="Z243" s="16"/>
      <c r="AA243" s="16"/>
      <c r="AC243" s="15"/>
      <c r="AD243" s="16"/>
      <c r="AE243" s="16"/>
      <c r="AF243" s="16"/>
      <c r="AG243" s="16"/>
      <c r="AH243" s="16"/>
      <c r="AI243" s="16"/>
      <c r="AJ243" s="15"/>
    </row>
    <row r="244" spans="1:36" ht="12.75" customHeight="1" x14ac:dyDescent="0.2">
      <c r="C244" s="2"/>
      <c r="D244" s="2"/>
      <c r="E244" s="2"/>
      <c r="F244" s="2"/>
      <c r="G244" s="2"/>
      <c r="H244" s="2"/>
      <c r="I244" s="2"/>
      <c r="J244" s="2"/>
      <c r="K244" s="2"/>
      <c r="L244" s="2"/>
      <c r="M244" s="2"/>
      <c r="N244" s="2"/>
      <c r="O244" s="2"/>
      <c r="S244" s="15"/>
      <c r="T244" s="15"/>
      <c r="U244" s="15"/>
      <c r="V244" s="16"/>
      <c r="W244" s="16"/>
      <c r="X244" s="16"/>
      <c r="Y244" s="16"/>
      <c r="Z244" s="16"/>
      <c r="AA244" s="16"/>
      <c r="AC244" s="15"/>
      <c r="AD244" s="16"/>
      <c r="AE244" s="16"/>
      <c r="AF244" s="16"/>
      <c r="AG244" s="16"/>
      <c r="AH244" s="16"/>
      <c r="AI244" s="16"/>
      <c r="AJ244" s="15">
        <f t="shared" si="31"/>
        <v>0</v>
      </c>
    </row>
    <row r="245" spans="1:36" ht="12.75" customHeight="1" x14ac:dyDescent="0.2">
      <c r="A245" s="22" t="s">
        <v>336</v>
      </c>
      <c r="B245" s="23"/>
      <c r="C245" s="24"/>
      <c r="D245" s="24"/>
      <c r="E245" s="24"/>
      <c r="F245" s="24"/>
      <c r="G245" s="24"/>
      <c r="H245" s="24"/>
      <c r="I245" s="24"/>
      <c r="J245" s="24"/>
      <c r="K245" s="24"/>
      <c r="L245" s="24"/>
      <c r="M245" s="24"/>
      <c r="N245" s="24"/>
      <c r="O245" s="24"/>
      <c r="P245" s="24"/>
      <c r="Q245" s="24"/>
      <c r="S245" s="15"/>
      <c r="T245" s="15"/>
      <c r="U245" s="15"/>
      <c r="V245" s="16"/>
      <c r="W245" s="16"/>
      <c r="X245" s="16"/>
      <c r="Y245" s="16"/>
      <c r="Z245" s="16"/>
      <c r="AA245" s="16"/>
      <c r="AC245" s="15"/>
      <c r="AD245" s="16"/>
      <c r="AE245" s="16"/>
      <c r="AF245" s="16"/>
      <c r="AG245" s="16"/>
      <c r="AH245" s="16"/>
      <c r="AI245" s="16"/>
      <c r="AJ245" s="15">
        <f t="shared" si="31"/>
        <v>0</v>
      </c>
    </row>
    <row r="246" spans="1:36" ht="12.75" customHeight="1" x14ac:dyDescent="0.2">
      <c r="A246" s="13" t="s">
        <v>337</v>
      </c>
      <c r="B246" s="13" t="s">
        <v>338</v>
      </c>
      <c r="C246" s="2">
        <v>172845</v>
      </c>
      <c r="D246" s="2">
        <v>11291</v>
      </c>
      <c r="E246" s="2">
        <v>26923</v>
      </c>
      <c r="F246" s="2">
        <v>42415</v>
      </c>
      <c r="G246" s="2">
        <v>58374</v>
      </c>
      <c r="H246" s="2">
        <v>76949</v>
      </c>
      <c r="I246" s="2">
        <v>90630</v>
      </c>
      <c r="J246" s="2">
        <v>105280</v>
      </c>
      <c r="K246" s="2">
        <v>123529</v>
      </c>
      <c r="L246" s="2">
        <v>139041</v>
      </c>
      <c r="M246" s="2">
        <v>152948</v>
      </c>
      <c r="N246" s="2">
        <v>168386</v>
      </c>
      <c r="O246" s="2">
        <v>163697</v>
      </c>
      <c r="P246" s="2">
        <v>1332307</v>
      </c>
      <c r="Q246" s="2">
        <v>102485</v>
      </c>
      <c r="S246" s="15">
        <v>18</v>
      </c>
      <c r="T246" s="15" t="s">
        <v>128</v>
      </c>
      <c r="U246" s="15"/>
      <c r="V246" s="16"/>
      <c r="W246" s="16"/>
      <c r="X246" s="16"/>
      <c r="Y246" s="16">
        <f>-Q246</f>
        <v>-102485</v>
      </c>
      <c r="Z246" s="16"/>
      <c r="AA246" s="16"/>
      <c r="AB246" s="3">
        <f>-Q246-V246-W246-X246-Y246-Z246-AA246</f>
        <v>0</v>
      </c>
      <c r="AC246" s="15"/>
      <c r="AD246" s="16"/>
      <c r="AE246" s="16"/>
      <c r="AF246" s="16"/>
      <c r="AG246" s="16">
        <f>-O246</f>
        <v>-163697</v>
      </c>
      <c r="AH246" s="16"/>
      <c r="AI246" s="16"/>
      <c r="AJ246" s="15">
        <f t="shared" si="31"/>
        <v>0</v>
      </c>
    </row>
    <row r="247" spans="1:36" ht="12.75" customHeight="1" x14ac:dyDescent="0.2">
      <c r="C247" s="27" t="s">
        <v>122</v>
      </c>
      <c r="D247" s="27" t="s">
        <v>122</v>
      </c>
      <c r="E247" s="27" t="s">
        <v>122</v>
      </c>
      <c r="F247" s="27" t="s">
        <v>122</v>
      </c>
      <c r="G247" s="27" t="s">
        <v>122</v>
      </c>
      <c r="H247" s="27" t="s">
        <v>122</v>
      </c>
      <c r="I247" s="27" t="s">
        <v>122</v>
      </c>
      <c r="J247" s="27" t="s">
        <v>122</v>
      </c>
      <c r="K247" s="27" t="s">
        <v>122</v>
      </c>
      <c r="L247" s="27" t="s">
        <v>122</v>
      </c>
      <c r="M247" s="27" t="s">
        <v>122</v>
      </c>
      <c r="N247" s="27" t="s">
        <v>122</v>
      </c>
      <c r="O247" s="27" t="s">
        <v>122</v>
      </c>
      <c r="P247" s="27" t="s">
        <v>122</v>
      </c>
      <c r="Q247" s="27" t="s">
        <v>122</v>
      </c>
      <c r="S247" s="15"/>
      <c r="T247" s="15"/>
      <c r="U247" s="15"/>
      <c r="V247" s="16"/>
      <c r="W247" s="16"/>
      <c r="X247" s="16"/>
      <c r="Y247" s="16"/>
      <c r="Z247" s="16"/>
      <c r="AA247" s="16"/>
      <c r="AC247" s="15"/>
      <c r="AD247" s="16"/>
      <c r="AE247" s="16"/>
      <c r="AF247" s="16"/>
      <c r="AG247" s="16"/>
      <c r="AH247" s="16"/>
      <c r="AI247" s="16"/>
      <c r="AJ247" s="15"/>
    </row>
    <row r="248" spans="1:36" ht="12.75" customHeight="1" x14ac:dyDescent="0.2">
      <c r="A248" s="22" t="s">
        <v>339</v>
      </c>
      <c r="B248" s="23"/>
      <c r="C248" s="24">
        <v>172845</v>
      </c>
      <c r="D248" s="24">
        <v>11291</v>
      </c>
      <c r="E248" s="24">
        <v>26923</v>
      </c>
      <c r="F248" s="24">
        <v>42415</v>
      </c>
      <c r="G248" s="24">
        <v>58374</v>
      </c>
      <c r="H248" s="24">
        <v>76949</v>
      </c>
      <c r="I248" s="24">
        <v>90630</v>
      </c>
      <c r="J248" s="24">
        <v>105280</v>
      </c>
      <c r="K248" s="24">
        <v>123529</v>
      </c>
      <c r="L248" s="24">
        <v>139041</v>
      </c>
      <c r="M248" s="24">
        <v>152948</v>
      </c>
      <c r="N248" s="24">
        <v>168386</v>
      </c>
      <c r="O248" s="24">
        <v>163697</v>
      </c>
      <c r="P248" s="24">
        <v>1332307</v>
      </c>
      <c r="Q248" s="24">
        <v>102485</v>
      </c>
      <c r="S248" s="15"/>
      <c r="T248" s="15"/>
      <c r="U248" s="15"/>
      <c r="V248" s="16"/>
      <c r="W248" s="16"/>
      <c r="X248" s="16"/>
      <c r="Y248" s="16"/>
      <c r="Z248" s="16"/>
      <c r="AA248" s="16"/>
      <c r="AC248" s="15"/>
      <c r="AD248" s="16"/>
      <c r="AE248" s="16"/>
      <c r="AF248" s="16"/>
      <c r="AG248" s="16"/>
      <c r="AH248" s="16"/>
      <c r="AI248" s="16"/>
      <c r="AJ248" s="15"/>
    </row>
    <row r="249" spans="1:36" ht="12.75" customHeight="1" x14ac:dyDescent="0.2">
      <c r="C249" s="2"/>
      <c r="D249" s="2"/>
      <c r="E249" s="2"/>
      <c r="F249" s="2"/>
      <c r="G249" s="2"/>
      <c r="H249" s="2"/>
      <c r="I249" s="2"/>
      <c r="J249" s="2"/>
      <c r="K249" s="2"/>
      <c r="L249" s="2"/>
      <c r="M249" s="2"/>
      <c r="N249" s="2"/>
      <c r="O249" s="2"/>
      <c r="S249" s="15"/>
      <c r="T249" s="15"/>
      <c r="U249" s="15"/>
      <c r="V249" s="16"/>
      <c r="W249" s="16"/>
      <c r="X249" s="16"/>
      <c r="Y249" s="16"/>
      <c r="Z249" s="16"/>
      <c r="AA249" s="16"/>
      <c r="AC249" s="15"/>
      <c r="AD249" s="16"/>
      <c r="AE249" s="16"/>
      <c r="AF249" s="16"/>
      <c r="AG249" s="16"/>
      <c r="AH249" s="16"/>
      <c r="AI249" s="16"/>
      <c r="AJ249" s="15">
        <f t="shared" si="31"/>
        <v>0</v>
      </c>
    </row>
    <row r="250" spans="1:36" ht="12.75" customHeight="1" x14ac:dyDescent="0.2">
      <c r="A250" s="22" t="s">
        <v>340</v>
      </c>
      <c r="B250" s="23"/>
      <c r="C250" s="24"/>
      <c r="D250" s="24"/>
      <c r="E250" s="24"/>
      <c r="F250" s="24"/>
      <c r="G250" s="24"/>
      <c r="H250" s="24"/>
      <c r="I250" s="24"/>
      <c r="J250" s="24"/>
      <c r="K250" s="24"/>
      <c r="L250" s="24"/>
      <c r="M250" s="24"/>
      <c r="N250" s="24"/>
      <c r="O250" s="24"/>
      <c r="P250" s="24"/>
      <c r="Q250" s="24"/>
      <c r="S250" s="15"/>
      <c r="T250" s="15"/>
      <c r="U250" s="15"/>
      <c r="V250" s="16"/>
      <c r="W250" s="16"/>
      <c r="X250" s="16"/>
      <c r="Y250" s="16"/>
      <c r="Z250" s="16"/>
      <c r="AA250" s="16"/>
      <c r="AC250" s="15"/>
      <c r="AD250" s="16"/>
      <c r="AE250" s="16"/>
      <c r="AF250" s="16"/>
      <c r="AG250" s="16"/>
      <c r="AH250" s="16"/>
      <c r="AI250" s="16"/>
      <c r="AJ250" s="15">
        <f t="shared" si="31"/>
        <v>0</v>
      </c>
    </row>
    <row r="251" spans="1:36" ht="12.75" customHeight="1" x14ac:dyDescent="0.2">
      <c r="A251" s="13" t="s">
        <v>341</v>
      </c>
      <c r="B251" s="13" t="s">
        <v>342</v>
      </c>
      <c r="C251" s="2">
        <v>-11825</v>
      </c>
      <c r="D251" s="2">
        <v>80867</v>
      </c>
      <c r="E251" s="2">
        <v>164722</v>
      </c>
      <c r="F251" s="2">
        <v>158911</v>
      </c>
      <c r="G251" s="2">
        <v>236167</v>
      </c>
      <c r="H251" s="2">
        <v>290513</v>
      </c>
      <c r="I251" s="2">
        <v>220914</v>
      </c>
      <c r="J251" s="2">
        <v>263027</v>
      </c>
      <c r="K251" s="2">
        <v>310211</v>
      </c>
      <c r="L251" s="2">
        <v>274176</v>
      </c>
      <c r="M251" s="2">
        <v>338448</v>
      </c>
      <c r="N251" s="2">
        <v>397850</v>
      </c>
      <c r="O251" s="2">
        <v>91458</v>
      </c>
      <c r="P251" s="2">
        <v>2815439</v>
      </c>
      <c r="Q251" s="2">
        <v>216572</v>
      </c>
      <c r="S251" s="15">
        <v>15</v>
      </c>
      <c r="T251" s="15" t="s">
        <v>128</v>
      </c>
      <c r="U251" s="15"/>
      <c r="V251" s="16"/>
      <c r="W251" s="16"/>
      <c r="X251" s="16"/>
      <c r="Y251" s="16">
        <f t="shared" ref="Y251:Y255" si="33">-Q251</f>
        <v>-216572</v>
      </c>
      <c r="Z251" s="16"/>
      <c r="AA251" s="16"/>
      <c r="AB251" s="3">
        <f t="shared" ref="AB251:AB252" si="34">-Q251-V251-W251-X251-Y251-Z251-AA251</f>
        <v>0</v>
      </c>
      <c r="AC251" s="15"/>
      <c r="AD251" s="16"/>
      <c r="AE251" s="16"/>
      <c r="AF251" s="16"/>
      <c r="AG251" s="16">
        <f t="shared" ref="AG251:AG252" si="35">-O251</f>
        <v>-91458</v>
      </c>
      <c r="AH251" s="16"/>
      <c r="AI251" s="16"/>
      <c r="AJ251" s="15">
        <f t="shared" ref="AJ251:AJ252" si="36">SUM(AD251:AI251)+O251</f>
        <v>0</v>
      </c>
    </row>
    <row r="252" spans="1:36" ht="12.75" customHeight="1" x14ac:dyDescent="0.2">
      <c r="A252" s="13" t="s">
        <v>343</v>
      </c>
      <c r="B252" s="13" t="s">
        <v>344</v>
      </c>
      <c r="C252" s="2">
        <v>0</v>
      </c>
      <c r="D252" s="2">
        <v>0</v>
      </c>
      <c r="E252" s="2">
        <v>0</v>
      </c>
      <c r="F252" s="2">
        <v>0</v>
      </c>
      <c r="G252" s="2">
        <v>0</v>
      </c>
      <c r="H252" s="2">
        <v>0</v>
      </c>
      <c r="I252" s="2">
        <v>0</v>
      </c>
      <c r="J252" s="2">
        <v>0</v>
      </c>
      <c r="K252" s="2">
        <v>0</v>
      </c>
      <c r="L252" s="2">
        <v>0</v>
      </c>
      <c r="M252" s="2">
        <v>0</v>
      </c>
      <c r="N252" s="2">
        <v>0</v>
      </c>
      <c r="O252" s="2">
        <v>40087</v>
      </c>
      <c r="P252" s="2">
        <v>40087</v>
      </c>
      <c r="Q252" s="2">
        <v>3084</v>
      </c>
      <c r="S252" s="15">
        <v>16</v>
      </c>
      <c r="T252" s="15" t="s">
        <v>128</v>
      </c>
      <c r="U252" s="15"/>
      <c r="V252" s="16"/>
      <c r="W252" s="16"/>
      <c r="X252" s="16"/>
      <c r="Y252" s="16">
        <f t="shared" si="33"/>
        <v>-3084</v>
      </c>
      <c r="Z252" s="16"/>
      <c r="AA252" s="16"/>
      <c r="AB252" s="3">
        <f t="shared" si="34"/>
        <v>0</v>
      </c>
      <c r="AC252" s="15"/>
      <c r="AD252" s="16"/>
      <c r="AE252" s="16"/>
      <c r="AF252" s="16"/>
      <c r="AG252" s="16">
        <f t="shared" si="35"/>
        <v>-40087</v>
      </c>
      <c r="AH252" s="16"/>
      <c r="AI252" s="16"/>
      <c r="AJ252" s="15">
        <f t="shared" si="36"/>
        <v>0</v>
      </c>
    </row>
    <row r="253" spans="1:36" ht="12.75" customHeight="1" x14ac:dyDescent="0.2">
      <c r="A253" s="13" t="s">
        <v>345</v>
      </c>
      <c r="B253" s="13" t="s">
        <v>346</v>
      </c>
      <c r="C253" s="2">
        <v>1422472</v>
      </c>
      <c r="D253" s="2">
        <v>1839642</v>
      </c>
      <c r="E253" s="2">
        <v>2217046</v>
      </c>
      <c r="F253" s="2">
        <v>2190893</v>
      </c>
      <c r="G253" s="2">
        <v>2538592</v>
      </c>
      <c r="H253" s="2">
        <v>2783182</v>
      </c>
      <c r="I253" s="2">
        <v>2469944</v>
      </c>
      <c r="J253" s="2">
        <v>2659479</v>
      </c>
      <c r="K253" s="2">
        <v>2871837</v>
      </c>
      <c r="L253" s="2">
        <v>2946722</v>
      </c>
      <c r="M253" s="2">
        <v>3235990</v>
      </c>
      <c r="N253" s="2">
        <v>3503332</v>
      </c>
      <c r="O253" s="2">
        <v>2016668</v>
      </c>
      <c r="P253" s="2">
        <v>32695801</v>
      </c>
      <c r="Q253" s="2">
        <v>2515062</v>
      </c>
      <c r="S253" s="15">
        <v>17</v>
      </c>
      <c r="T253" s="15" t="s">
        <v>128</v>
      </c>
      <c r="U253" s="15"/>
      <c r="V253" s="16"/>
      <c r="W253" s="16"/>
      <c r="X253" s="16"/>
      <c r="Y253" s="16">
        <f t="shared" si="33"/>
        <v>-2515062</v>
      </c>
      <c r="Z253" s="16"/>
      <c r="AA253" s="16"/>
      <c r="AB253" s="3">
        <f>-Q253-V253-W253-X253-Y253-Z253-AA253</f>
        <v>0</v>
      </c>
      <c r="AC253" s="15"/>
      <c r="AD253" s="16"/>
      <c r="AE253" s="16"/>
      <c r="AF253" s="16"/>
      <c r="AG253" s="16">
        <f>-O253</f>
        <v>-2016668</v>
      </c>
      <c r="AH253" s="16"/>
      <c r="AI253" s="16"/>
      <c r="AJ253" s="15">
        <f t="shared" si="31"/>
        <v>0</v>
      </c>
    </row>
    <row r="254" spans="1:36" ht="12.75" customHeight="1" x14ac:dyDescent="0.2">
      <c r="A254" s="13" t="s">
        <v>347</v>
      </c>
      <c r="B254" s="13" t="s">
        <v>348</v>
      </c>
      <c r="C254" s="2">
        <v>-500000</v>
      </c>
      <c r="D254" s="2">
        <v>-500000</v>
      </c>
      <c r="E254" s="2">
        <v>-500000</v>
      </c>
      <c r="F254" s="2">
        <v>-500000</v>
      </c>
      <c r="G254" s="2">
        <v>-500000</v>
      </c>
      <c r="H254" s="2">
        <v>-500000</v>
      </c>
      <c r="I254" s="2">
        <v>-500000</v>
      </c>
      <c r="J254" s="2">
        <v>-500000</v>
      </c>
      <c r="K254" s="2">
        <v>-500000</v>
      </c>
      <c r="L254" s="2">
        <v>-500000</v>
      </c>
      <c r="M254" s="2">
        <v>-500000</v>
      </c>
      <c r="N254" s="2">
        <v>-500000</v>
      </c>
      <c r="O254" s="2">
        <v>920579</v>
      </c>
      <c r="P254" s="2">
        <v>-5079421</v>
      </c>
      <c r="Q254" s="2">
        <v>-390725</v>
      </c>
      <c r="S254" s="15">
        <v>17</v>
      </c>
      <c r="T254" s="15" t="s">
        <v>128</v>
      </c>
      <c r="U254" s="15"/>
      <c r="V254" s="16"/>
      <c r="W254" s="16"/>
      <c r="X254" s="16"/>
      <c r="Y254" s="16">
        <f t="shared" si="33"/>
        <v>390725</v>
      </c>
      <c r="Z254" s="16"/>
      <c r="AA254" s="16"/>
      <c r="AB254" s="3">
        <f>-Q254-V254-W254-X254-Y254-Z254-AA254</f>
        <v>0</v>
      </c>
      <c r="AC254" s="15"/>
      <c r="AD254" s="16"/>
      <c r="AE254" s="16"/>
      <c r="AF254" s="16"/>
      <c r="AG254" s="16">
        <f>-O254</f>
        <v>-920579</v>
      </c>
      <c r="AH254" s="16"/>
      <c r="AI254" s="16"/>
      <c r="AJ254" s="15">
        <f t="shared" si="31"/>
        <v>0</v>
      </c>
    </row>
    <row r="255" spans="1:36" ht="12.75" customHeight="1" x14ac:dyDescent="0.2">
      <c r="A255" s="13" t="s">
        <v>349</v>
      </c>
      <c r="B255" s="13" t="s">
        <v>350</v>
      </c>
      <c r="C255" s="2">
        <v>152525</v>
      </c>
      <c r="D255" s="2">
        <v>152525</v>
      </c>
      <c r="E255" s="2">
        <v>152525</v>
      </c>
      <c r="F255" s="2">
        <v>152525</v>
      </c>
      <c r="G255" s="2">
        <v>152525</v>
      </c>
      <c r="H255" s="2">
        <v>152525</v>
      </c>
      <c r="I255" s="2">
        <v>152525</v>
      </c>
      <c r="J255" s="2">
        <v>152525</v>
      </c>
      <c r="K255" s="2">
        <v>152525</v>
      </c>
      <c r="L255" s="2">
        <v>152525</v>
      </c>
      <c r="M255" s="2">
        <v>152525</v>
      </c>
      <c r="N255" s="2">
        <v>152525</v>
      </c>
      <c r="O255" s="2">
        <v>0</v>
      </c>
      <c r="P255" s="2">
        <v>1830300</v>
      </c>
      <c r="Q255" s="2">
        <v>140792</v>
      </c>
      <c r="S255" s="15">
        <v>17</v>
      </c>
      <c r="T255" s="15" t="s">
        <v>128</v>
      </c>
      <c r="U255" s="15"/>
      <c r="V255" s="16"/>
      <c r="W255" s="16"/>
      <c r="X255" s="16"/>
      <c r="Y255" s="16">
        <f t="shared" si="33"/>
        <v>-140792</v>
      </c>
      <c r="Z255" s="16"/>
      <c r="AA255" s="16"/>
      <c r="AB255" s="3">
        <f>-Q255-V255-W255-X255-Y255-Z255-AA255</f>
        <v>0</v>
      </c>
      <c r="AC255" s="15"/>
      <c r="AD255" s="16"/>
      <c r="AE255" s="16"/>
      <c r="AF255" s="16"/>
      <c r="AG255" s="16">
        <f>-O255</f>
        <v>0</v>
      </c>
      <c r="AH255" s="16"/>
      <c r="AI255" s="16"/>
      <c r="AJ255" s="15">
        <f t="shared" si="31"/>
        <v>0</v>
      </c>
    </row>
    <row r="256" spans="1:36" ht="12.75" customHeight="1" x14ac:dyDescent="0.2">
      <c r="C256" s="27" t="s">
        <v>122</v>
      </c>
      <c r="D256" s="27" t="s">
        <v>122</v>
      </c>
      <c r="E256" s="27" t="s">
        <v>122</v>
      </c>
      <c r="F256" s="27" t="s">
        <v>122</v>
      </c>
      <c r="G256" s="27" t="s">
        <v>122</v>
      </c>
      <c r="H256" s="27" t="s">
        <v>122</v>
      </c>
      <c r="I256" s="27" t="s">
        <v>122</v>
      </c>
      <c r="J256" s="27" t="s">
        <v>122</v>
      </c>
      <c r="K256" s="27" t="s">
        <v>122</v>
      </c>
      <c r="L256" s="27" t="s">
        <v>122</v>
      </c>
      <c r="M256" s="27" t="s">
        <v>122</v>
      </c>
      <c r="N256" s="27" t="s">
        <v>122</v>
      </c>
      <c r="O256" s="27" t="s">
        <v>122</v>
      </c>
      <c r="P256" s="27" t="s">
        <v>122</v>
      </c>
      <c r="Q256" s="27" t="s">
        <v>122</v>
      </c>
      <c r="S256" s="15"/>
      <c r="T256" s="15"/>
      <c r="U256" s="15"/>
      <c r="V256" s="16"/>
      <c r="W256" s="16"/>
      <c r="X256" s="16"/>
      <c r="Y256" s="16"/>
      <c r="Z256" s="16"/>
      <c r="AA256" s="16"/>
      <c r="AC256" s="15"/>
      <c r="AD256" s="16"/>
      <c r="AE256" s="16"/>
      <c r="AF256" s="16"/>
      <c r="AG256" s="16"/>
      <c r="AH256" s="16"/>
      <c r="AI256" s="16"/>
      <c r="AJ256" s="15"/>
    </row>
    <row r="257" spans="1:36" ht="12.75" customHeight="1" x14ac:dyDescent="0.2">
      <c r="A257" s="22" t="s">
        <v>351</v>
      </c>
      <c r="B257" s="23"/>
      <c r="C257" s="24">
        <v>1063173</v>
      </c>
      <c r="D257" s="24">
        <v>1573033</v>
      </c>
      <c r="E257" s="24">
        <v>2034293</v>
      </c>
      <c r="F257" s="24">
        <v>2002330</v>
      </c>
      <c r="G257" s="24">
        <v>2427284</v>
      </c>
      <c r="H257" s="24">
        <v>2726220</v>
      </c>
      <c r="I257" s="24">
        <v>2343382</v>
      </c>
      <c r="J257" s="24">
        <v>2575031</v>
      </c>
      <c r="K257" s="24">
        <v>2834574</v>
      </c>
      <c r="L257" s="24">
        <v>2873423</v>
      </c>
      <c r="M257" s="24">
        <v>3226963</v>
      </c>
      <c r="N257" s="24">
        <v>3553707</v>
      </c>
      <c r="O257" s="24">
        <v>3068793</v>
      </c>
      <c r="P257" s="24">
        <v>32302206</v>
      </c>
      <c r="Q257" s="24">
        <v>2484785</v>
      </c>
      <c r="S257" s="15"/>
      <c r="T257" s="15"/>
      <c r="U257" s="15"/>
      <c r="V257" s="16"/>
      <c r="W257" s="16"/>
      <c r="X257" s="16"/>
      <c r="Y257" s="16"/>
      <c r="Z257" s="16"/>
      <c r="AA257" s="16"/>
      <c r="AC257" s="15"/>
      <c r="AD257" s="16"/>
      <c r="AE257" s="16"/>
      <c r="AF257" s="16"/>
      <c r="AG257" s="16"/>
      <c r="AH257" s="16"/>
      <c r="AI257" s="16"/>
      <c r="AJ257" s="15"/>
    </row>
    <row r="258" spans="1:36" ht="12.75" customHeight="1" x14ac:dyDescent="0.2">
      <c r="C258" s="2"/>
      <c r="D258" s="2"/>
      <c r="E258" s="2"/>
      <c r="F258" s="2"/>
      <c r="G258" s="2"/>
      <c r="H258" s="2"/>
      <c r="I258" s="2"/>
      <c r="J258" s="2"/>
      <c r="K258" s="2"/>
      <c r="L258" s="2"/>
      <c r="M258" s="2"/>
      <c r="N258" s="2"/>
      <c r="O258" s="2"/>
      <c r="S258" s="15"/>
      <c r="T258" s="15"/>
      <c r="U258" s="15"/>
      <c r="V258" s="16"/>
      <c r="W258" s="16"/>
      <c r="X258" s="16"/>
      <c r="Y258" s="16"/>
      <c r="Z258" s="16"/>
      <c r="AA258" s="16"/>
      <c r="AC258" s="15"/>
      <c r="AD258" s="16"/>
      <c r="AE258" s="16"/>
      <c r="AF258" s="16"/>
      <c r="AG258" s="16"/>
      <c r="AH258" s="16"/>
      <c r="AI258" s="16"/>
      <c r="AJ258" s="15">
        <f t="shared" si="31"/>
        <v>0</v>
      </c>
    </row>
    <row r="259" spans="1:36" ht="12.75" customHeight="1" x14ac:dyDescent="0.2">
      <c r="A259" s="22" t="s">
        <v>352</v>
      </c>
      <c r="B259" s="23"/>
      <c r="C259" s="24"/>
      <c r="D259" s="24"/>
      <c r="E259" s="24"/>
      <c r="F259" s="24"/>
      <c r="G259" s="24"/>
      <c r="H259" s="24"/>
      <c r="I259" s="24"/>
      <c r="J259" s="24"/>
      <c r="K259" s="24"/>
      <c r="L259" s="24"/>
      <c r="M259" s="24"/>
      <c r="N259" s="24"/>
      <c r="O259" s="24"/>
      <c r="P259" s="24"/>
      <c r="Q259" s="24"/>
      <c r="S259" s="15"/>
      <c r="T259" s="15"/>
      <c r="U259" s="15"/>
      <c r="V259" s="16"/>
      <c r="W259" s="16"/>
      <c r="X259" s="16"/>
      <c r="Y259" s="16"/>
      <c r="Z259" s="16"/>
      <c r="AA259" s="16"/>
      <c r="AC259" s="15"/>
      <c r="AD259" s="16"/>
      <c r="AE259" s="16"/>
      <c r="AF259" s="16"/>
      <c r="AG259" s="16"/>
      <c r="AH259" s="16"/>
      <c r="AI259" s="16"/>
      <c r="AJ259" s="15">
        <f t="shared" si="31"/>
        <v>0</v>
      </c>
    </row>
    <row r="260" spans="1:36" ht="12.75" customHeight="1" x14ac:dyDescent="0.2">
      <c r="A260" s="13" t="s">
        <v>353</v>
      </c>
      <c r="B260" s="13" t="s">
        <v>354</v>
      </c>
      <c r="C260" s="2">
        <v>275836</v>
      </c>
      <c r="D260" s="2">
        <v>407900</v>
      </c>
      <c r="E260" s="2">
        <v>535579</v>
      </c>
      <c r="F260" s="2">
        <v>395513</v>
      </c>
      <c r="G260" s="2">
        <v>435166</v>
      </c>
      <c r="H260" s="2">
        <v>383774</v>
      </c>
      <c r="I260" s="2">
        <v>552602</v>
      </c>
      <c r="J260" s="2">
        <v>583535</v>
      </c>
      <c r="K260" s="2">
        <v>437818</v>
      </c>
      <c r="L260" s="2">
        <v>616588</v>
      </c>
      <c r="M260" s="2">
        <v>648715</v>
      </c>
      <c r="N260" s="2">
        <v>560686</v>
      </c>
      <c r="O260" s="2">
        <v>566599</v>
      </c>
      <c r="P260" s="2">
        <v>6400308</v>
      </c>
      <c r="Q260" s="2">
        <v>492331</v>
      </c>
      <c r="S260" s="15">
        <v>22</v>
      </c>
      <c r="T260" s="15" t="s">
        <v>128</v>
      </c>
      <c r="U260" s="15"/>
      <c r="V260" s="16"/>
      <c r="W260" s="16"/>
      <c r="X260" s="16"/>
      <c r="Y260" s="39">
        <f t="shared" ref="Y260:Y264" si="37">-Q260</f>
        <v>-492331</v>
      </c>
      <c r="Z260" s="16"/>
      <c r="AA260" s="16"/>
      <c r="AB260" s="3">
        <f>-Q260-V260-W260-X260-Y260-Z260-AA260</f>
        <v>0</v>
      </c>
      <c r="AC260" s="15"/>
      <c r="AD260" s="16"/>
      <c r="AE260" s="16"/>
      <c r="AF260" s="16"/>
      <c r="AG260" s="16">
        <f>-O260</f>
        <v>-566599</v>
      </c>
      <c r="AH260" s="16"/>
      <c r="AI260" s="16"/>
      <c r="AJ260" s="15">
        <f t="shared" si="31"/>
        <v>0</v>
      </c>
    </row>
    <row r="261" spans="1:36" ht="12.75" customHeight="1" x14ac:dyDescent="0.2">
      <c r="A261" s="13" t="s">
        <v>355</v>
      </c>
      <c r="B261" s="13" t="s">
        <v>356</v>
      </c>
      <c r="C261" s="2">
        <v>-1293720</v>
      </c>
      <c r="D261" s="2">
        <v>-1044528</v>
      </c>
      <c r="E261" s="2">
        <v>-1008367</v>
      </c>
      <c r="F261" s="2">
        <v>-994148</v>
      </c>
      <c r="G261" s="2">
        <v>-1045278</v>
      </c>
      <c r="H261" s="2">
        <v>-1241230</v>
      </c>
      <c r="I261" s="2">
        <v>-1551755</v>
      </c>
      <c r="J261" s="2">
        <v>-1622865</v>
      </c>
      <c r="K261" s="2">
        <v>-1622865</v>
      </c>
      <c r="L261" s="2">
        <v>-1622865</v>
      </c>
      <c r="M261" s="2">
        <v>-1622865</v>
      </c>
      <c r="N261" s="2">
        <v>-1622865</v>
      </c>
      <c r="O261" s="2">
        <v>-1622865</v>
      </c>
      <c r="P261" s="2">
        <v>-17916216</v>
      </c>
      <c r="Q261" s="2">
        <v>-1378170</v>
      </c>
      <c r="S261" s="15"/>
      <c r="T261" s="15" t="s">
        <v>128</v>
      </c>
      <c r="U261" s="15"/>
      <c r="V261" s="16"/>
      <c r="W261" s="16"/>
      <c r="X261" s="16"/>
      <c r="Y261" s="16">
        <f t="shared" si="37"/>
        <v>1378170</v>
      </c>
      <c r="Z261" s="16"/>
      <c r="AA261" s="16"/>
      <c r="AB261" s="3">
        <f>-Q261-V261-W261-X261-Y261-Z261-AA261</f>
        <v>0</v>
      </c>
      <c r="AC261" s="15"/>
      <c r="AD261" s="16"/>
      <c r="AE261" s="16"/>
      <c r="AF261" s="16"/>
      <c r="AG261" s="16">
        <f>-O261</f>
        <v>1622865</v>
      </c>
      <c r="AH261" s="16"/>
      <c r="AI261" s="16"/>
      <c r="AJ261" s="15">
        <f t="shared" si="31"/>
        <v>0</v>
      </c>
    </row>
    <row r="262" spans="1:36" ht="12.75" customHeight="1" x14ac:dyDescent="0.2">
      <c r="A262" s="13" t="s">
        <v>357</v>
      </c>
      <c r="B262" s="13" t="s">
        <v>358</v>
      </c>
      <c r="C262" s="2">
        <v>1622865</v>
      </c>
      <c r="D262" s="2">
        <v>1622865</v>
      </c>
      <c r="E262" s="2">
        <v>1622865</v>
      </c>
      <c r="F262" s="2">
        <v>1622865</v>
      </c>
      <c r="G262" s="2">
        <v>1622865</v>
      </c>
      <c r="H262" s="2">
        <v>1622865</v>
      </c>
      <c r="I262" s="2">
        <v>1622865</v>
      </c>
      <c r="J262" s="2">
        <v>1622865</v>
      </c>
      <c r="K262" s="2">
        <v>1622865</v>
      </c>
      <c r="L262" s="2">
        <v>1622865</v>
      </c>
      <c r="M262" s="2">
        <v>1622865</v>
      </c>
      <c r="N262" s="2">
        <v>1622865</v>
      </c>
      <c r="O262" s="2">
        <v>1622865</v>
      </c>
      <c r="P262" s="2">
        <v>21097245</v>
      </c>
      <c r="Q262" s="2">
        <v>1622865</v>
      </c>
      <c r="S262" s="15"/>
      <c r="T262" s="15" t="s">
        <v>128</v>
      </c>
      <c r="U262" s="15"/>
      <c r="V262" s="16"/>
      <c r="W262" s="16"/>
      <c r="X262" s="16"/>
      <c r="Y262" s="16">
        <f t="shared" si="37"/>
        <v>-1622865</v>
      </c>
      <c r="Z262" s="16"/>
      <c r="AA262" s="16"/>
      <c r="AB262" s="3">
        <f>-Q262-V262-W262-X262-Y262-Z262-AA262</f>
        <v>0</v>
      </c>
      <c r="AC262" s="15"/>
      <c r="AD262" s="16"/>
      <c r="AE262" s="16"/>
      <c r="AF262" s="16"/>
      <c r="AG262" s="16">
        <f>-O262</f>
        <v>-1622865</v>
      </c>
      <c r="AH262" s="16"/>
      <c r="AI262" s="16"/>
      <c r="AJ262" s="15">
        <f t="shared" si="31"/>
        <v>0</v>
      </c>
    </row>
    <row r="263" spans="1:36" ht="12.75" customHeight="1" x14ac:dyDescent="0.2">
      <c r="A263" s="13" t="s">
        <v>359</v>
      </c>
      <c r="B263" s="13" t="s">
        <v>360</v>
      </c>
      <c r="C263" s="2">
        <v>0</v>
      </c>
      <c r="D263" s="2">
        <v>0</v>
      </c>
      <c r="E263" s="2">
        <v>0</v>
      </c>
      <c r="F263" s="2">
        <v>0</v>
      </c>
      <c r="G263" s="2">
        <v>0</v>
      </c>
      <c r="H263" s="2">
        <v>0</v>
      </c>
      <c r="I263" s="2">
        <v>13747</v>
      </c>
      <c r="J263" s="2">
        <v>9621</v>
      </c>
      <c r="K263" s="2">
        <v>20095</v>
      </c>
      <c r="L263" s="2">
        <v>30484</v>
      </c>
      <c r="M263" s="2">
        <v>41055</v>
      </c>
      <c r="N263" s="2">
        <v>37117</v>
      </c>
      <c r="O263" s="2">
        <v>44618</v>
      </c>
      <c r="P263" s="2">
        <v>196736</v>
      </c>
      <c r="Q263" s="2">
        <v>15134</v>
      </c>
      <c r="S263" s="15"/>
      <c r="T263" s="15" t="s">
        <v>128</v>
      </c>
      <c r="U263" s="15"/>
      <c r="V263" s="16"/>
      <c r="W263" s="16"/>
      <c r="X263" s="16"/>
      <c r="Y263" s="16">
        <f t="shared" si="37"/>
        <v>-15134</v>
      </c>
      <c r="Z263" s="16"/>
      <c r="AA263" s="16"/>
      <c r="AB263" s="3">
        <f>-Q263-V263-W263-X263-Y263-Z263-AA263</f>
        <v>0</v>
      </c>
      <c r="AC263" s="15"/>
      <c r="AD263" s="16"/>
      <c r="AE263" s="16"/>
      <c r="AF263" s="16"/>
      <c r="AG263" s="16">
        <f>-O263</f>
        <v>-44618</v>
      </c>
      <c r="AH263" s="16"/>
      <c r="AI263" s="16"/>
      <c r="AJ263" s="15">
        <f t="shared" si="31"/>
        <v>0</v>
      </c>
    </row>
    <row r="264" spans="1:36" ht="12.75" customHeight="1" x14ac:dyDescent="0.2">
      <c r="A264" s="13" t="s">
        <v>361</v>
      </c>
      <c r="B264" s="13" t="s">
        <v>362</v>
      </c>
      <c r="C264" s="2">
        <v>0</v>
      </c>
      <c r="D264" s="2">
        <v>1139527</v>
      </c>
      <c r="E264" s="2">
        <v>1948008</v>
      </c>
      <c r="F264" s="2">
        <v>2250464</v>
      </c>
      <c r="G264" s="2">
        <v>3036496</v>
      </c>
      <c r="H264" s="2">
        <v>3312802</v>
      </c>
      <c r="I264" s="2">
        <v>3333872</v>
      </c>
      <c r="J264" s="2">
        <v>3093692</v>
      </c>
      <c r="K264" s="2">
        <v>2461557</v>
      </c>
      <c r="L264" s="2">
        <v>2314355</v>
      </c>
      <c r="M264" s="2">
        <v>1464123</v>
      </c>
      <c r="N264" s="2">
        <v>209619</v>
      </c>
      <c r="O264" s="2">
        <v>0</v>
      </c>
      <c r="P264" s="2">
        <v>24564514</v>
      </c>
      <c r="Q264" s="2">
        <v>1889578</v>
      </c>
      <c r="S264" s="15">
        <v>13</v>
      </c>
      <c r="T264" s="15" t="s">
        <v>128</v>
      </c>
      <c r="U264" s="15"/>
      <c r="V264" s="16"/>
      <c r="W264" s="16"/>
      <c r="X264" s="16"/>
      <c r="Y264" s="39">
        <f t="shared" si="37"/>
        <v>-1889578</v>
      </c>
      <c r="Z264" s="16"/>
      <c r="AA264" s="16"/>
      <c r="AB264" s="3">
        <f>-Q264-V264-W264-X264-Y264-Z264-AA264</f>
        <v>0</v>
      </c>
      <c r="AC264" s="15"/>
      <c r="AD264" s="16"/>
      <c r="AE264" s="16"/>
      <c r="AF264" s="16"/>
      <c r="AG264" s="16">
        <f>-O264</f>
        <v>0</v>
      </c>
      <c r="AH264" s="16"/>
      <c r="AI264" s="16"/>
      <c r="AJ264" s="15">
        <f t="shared" si="31"/>
        <v>0</v>
      </c>
    </row>
    <row r="265" spans="1:36" ht="12.75" customHeight="1" x14ac:dyDescent="0.2">
      <c r="C265" s="27" t="s">
        <v>122</v>
      </c>
      <c r="D265" s="27" t="s">
        <v>122</v>
      </c>
      <c r="E265" s="27" t="s">
        <v>122</v>
      </c>
      <c r="F265" s="27" t="s">
        <v>122</v>
      </c>
      <c r="G265" s="27" t="s">
        <v>122</v>
      </c>
      <c r="H265" s="27" t="s">
        <v>122</v>
      </c>
      <c r="I265" s="27" t="s">
        <v>122</v>
      </c>
      <c r="J265" s="27" t="s">
        <v>122</v>
      </c>
      <c r="K265" s="27" t="s">
        <v>122</v>
      </c>
      <c r="L265" s="27" t="s">
        <v>122</v>
      </c>
      <c r="M265" s="27" t="s">
        <v>122</v>
      </c>
      <c r="N265" s="27" t="s">
        <v>122</v>
      </c>
      <c r="O265" s="27" t="s">
        <v>122</v>
      </c>
      <c r="P265" s="27" t="s">
        <v>122</v>
      </c>
      <c r="Q265" s="27" t="s">
        <v>122</v>
      </c>
      <c r="S265" s="15"/>
      <c r="T265" s="15"/>
      <c r="U265" s="15"/>
      <c r="V265" s="16"/>
      <c r="W265" s="16"/>
      <c r="X265" s="16"/>
      <c r="Y265" s="16"/>
      <c r="Z265" s="16"/>
      <c r="AA265" s="16"/>
      <c r="AC265" s="15"/>
      <c r="AD265" s="16"/>
      <c r="AE265" s="16"/>
      <c r="AF265" s="16"/>
      <c r="AG265" s="16"/>
      <c r="AH265" s="16"/>
      <c r="AI265" s="16"/>
      <c r="AJ265" s="15"/>
    </row>
    <row r="266" spans="1:36" ht="12.75" customHeight="1" x14ac:dyDescent="0.2">
      <c r="A266" s="22" t="s">
        <v>363</v>
      </c>
      <c r="B266" s="23"/>
      <c r="C266" s="24">
        <v>604981</v>
      </c>
      <c r="D266" s="24">
        <v>2125764</v>
      </c>
      <c r="E266" s="24">
        <v>3098085</v>
      </c>
      <c r="F266" s="24">
        <v>3274694</v>
      </c>
      <c r="G266" s="24">
        <v>4049249</v>
      </c>
      <c r="H266" s="24">
        <v>4078211</v>
      </c>
      <c r="I266" s="24">
        <v>3971331</v>
      </c>
      <c r="J266" s="24">
        <v>3686847</v>
      </c>
      <c r="K266" s="24">
        <v>2919469</v>
      </c>
      <c r="L266" s="24">
        <v>2961426</v>
      </c>
      <c r="M266" s="24">
        <v>2153893</v>
      </c>
      <c r="N266" s="24">
        <v>807422</v>
      </c>
      <c r="O266" s="24">
        <v>611217</v>
      </c>
      <c r="P266" s="24">
        <v>34342587</v>
      </c>
      <c r="Q266" s="24">
        <v>2641737</v>
      </c>
      <c r="S266" s="15"/>
      <c r="T266" s="15"/>
      <c r="U266" s="15"/>
      <c r="V266" s="16"/>
      <c r="W266" s="16"/>
      <c r="X266" s="16"/>
      <c r="Y266" s="16"/>
      <c r="Z266" s="16"/>
      <c r="AA266" s="16"/>
      <c r="AC266" s="15"/>
      <c r="AD266" s="16"/>
      <c r="AE266" s="16"/>
      <c r="AF266" s="16"/>
      <c r="AG266" s="16"/>
      <c r="AH266" s="16"/>
      <c r="AI266" s="16"/>
      <c r="AJ266" s="15"/>
    </row>
    <row r="267" spans="1:36" ht="12.75" customHeight="1" x14ac:dyDescent="0.2">
      <c r="C267" s="2"/>
      <c r="D267" s="2"/>
      <c r="E267" s="2"/>
      <c r="F267" s="2"/>
      <c r="G267" s="2"/>
      <c r="H267" s="2"/>
      <c r="I267" s="2"/>
      <c r="J267" s="2"/>
      <c r="K267" s="2"/>
      <c r="L267" s="2"/>
      <c r="M267" s="2"/>
      <c r="N267" s="2"/>
      <c r="O267" s="2"/>
      <c r="S267" s="15"/>
      <c r="T267" s="15"/>
      <c r="U267" s="15"/>
      <c r="V267" s="16"/>
      <c r="W267" s="16"/>
      <c r="X267" s="16"/>
      <c r="Y267" s="16"/>
      <c r="Z267" s="16"/>
      <c r="AA267" s="16"/>
      <c r="AC267" s="15"/>
      <c r="AD267" s="16"/>
      <c r="AE267" s="16"/>
      <c r="AF267" s="16"/>
      <c r="AG267" s="16"/>
      <c r="AH267" s="16"/>
      <c r="AI267" s="16"/>
      <c r="AJ267" s="15">
        <f t="shared" si="31"/>
        <v>0</v>
      </c>
    </row>
    <row r="268" spans="1:36" s="32" customFormat="1" ht="12.75" customHeight="1" x14ac:dyDescent="0.2">
      <c r="A268" s="22" t="s">
        <v>364</v>
      </c>
      <c r="B268" s="23"/>
      <c r="C268" s="24"/>
      <c r="D268" s="24"/>
      <c r="E268" s="24"/>
      <c r="F268" s="24"/>
      <c r="G268" s="24"/>
      <c r="H268" s="24"/>
      <c r="I268" s="24"/>
      <c r="J268" s="24"/>
      <c r="K268" s="24"/>
      <c r="L268" s="24"/>
      <c r="M268" s="24"/>
      <c r="N268" s="24"/>
      <c r="O268" s="24"/>
      <c r="P268" s="24"/>
      <c r="Q268" s="24"/>
      <c r="S268" s="33"/>
      <c r="T268" s="33"/>
      <c r="U268" s="33"/>
      <c r="V268" s="33"/>
      <c r="W268" s="33"/>
      <c r="X268" s="33"/>
      <c r="Y268" s="16"/>
      <c r="Z268" s="33"/>
      <c r="AA268" s="33"/>
      <c r="AB268" s="34"/>
      <c r="AC268" s="33"/>
      <c r="AD268" s="33"/>
      <c r="AE268" s="33"/>
      <c r="AF268" s="33"/>
      <c r="AG268" s="16"/>
      <c r="AH268" s="33"/>
      <c r="AI268" s="33"/>
      <c r="AJ268" s="15">
        <f t="shared" si="31"/>
        <v>0</v>
      </c>
    </row>
    <row r="269" spans="1:36" x14ac:dyDescent="0.2">
      <c r="A269" s="13" t="s">
        <v>365</v>
      </c>
      <c r="B269" s="13" t="s">
        <v>366</v>
      </c>
      <c r="C269" s="2">
        <v>309719</v>
      </c>
      <c r="D269" s="2">
        <v>329825</v>
      </c>
      <c r="E269" s="2">
        <v>349670</v>
      </c>
      <c r="F269" s="2">
        <v>366790</v>
      </c>
      <c r="G269" s="2">
        <v>74245</v>
      </c>
      <c r="H269" s="2">
        <v>88769</v>
      </c>
      <c r="I269" s="2">
        <v>100007</v>
      </c>
      <c r="J269" s="2">
        <v>112126</v>
      </c>
      <c r="K269" s="2">
        <v>125345</v>
      </c>
      <c r="L269" s="2">
        <v>242959</v>
      </c>
      <c r="M269" s="2">
        <v>0</v>
      </c>
      <c r="N269" s="2">
        <v>0</v>
      </c>
      <c r="O269" s="2">
        <v>0</v>
      </c>
      <c r="P269" s="2">
        <v>2099455</v>
      </c>
      <c r="Q269" s="2">
        <v>161497</v>
      </c>
      <c r="V269" s="33"/>
      <c r="W269" s="33"/>
      <c r="X269" s="33"/>
      <c r="Y269" s="16">
        <f t="shared" ref="Y269:Y277" si="38">-Q269</f>
        <v>-161497</v>
      </c>
      <c r="Z269" s="33"/>
      <c r="AA269" s="33"/>
      <c r="AB269"/>
      <c r="AD269" s="33"/>
      <c r="AE269" s="33"/>
      <c r="AF269" s="33"/>
      <c r="AG269" s="16">
        <f t="shared" ref="AG269:AG277" si="39">-O269</f>
        <v>0</v>
      </c>
      <c r="AH269" s="33"/>
      <c r="AI269" s="33"/>
      <c r="AJ269" s="15">
        <f t="shared" si="31"/>
        <v>0</v>
      </c>
    </row>
    <row r="270" spans="1:36" s="32" customFormat="1" ht="12.75" customHeight="1" x14ac:dyDescent="0.2">
      <c r="A270" s="13" t="s">
        <v>367</v>
      </c>
      <c r="B270" s="13" t="s">
        <v>368</v>
      </c>
      <c r="C270" s="2">
        <v>348293</v>
      </c>
      <c r="D270" s="2">
        <v>350872</v>
      </c>
      <c r="E270" s="2">
        <v>353459</v>
      </c>
      <c r="F270" s="2">
        <v>354474</v>
      </c>
      <c r="G270" s="2">
        <v>347173</v>
      </c>
      <c r="H270" s="2">
        <v>339850</v>
      </c>
      <c r="I270" s="2">
        <v>332505</v>
      </c>
      <c r="J270" s="2">
        <v>325137</v>
      </c>
      <c r="K270" s="2">
        <v>317776</v>
      </c>
      <c r="L270" s="2">
        <v>310393</v>
      </c>
      <c r="M270" s="2">
        <v>302988</v>
      </c>
      <c r="N270" s="2">
        <v>295560</v>
      </c>
      <c r="O270" s="2">
        <v>288109</v>
      </c>
      <c r="P270" s="2">
        <v>4266590</v>
      </c>
      <c r="Q270" s="2">
        <v>328199</v>
      </c>
      <c r="S270" s="33"/>
      <c r="T270" s="33"/>
      <c r="U270" s="33"/>
      <c r="V270" s="33"/>
      <c r="W270" s="33"/>
      <c r="X270" s="33"/>
      <c r="Y270" s="16">
        <f t="shared" si="38"/>
        <v>-328199</v>
      </c>
      <c r="Z270" s="33"/>
      <c r="AA270" s="33"/>
      <c r="AB270" s="3">
        <f t="shared" ref="AB270:AB277" si="40">-Q270-V270-W270-X270-Y270-Z270-AA270</f>
        <v>0</v>
      </c>
      <c r="AC270" s="33"/>
      <c r="AD270" s="33"/>
      <c r="AE270" s="33"/>
      <c r="AF270" s="33"/>
      <c r="AG270" s="16">
        <f t="shared" si="39"/>
        <v>-288109</v>
      </c>
      <c r="AH270" s="33"/>
      <c r="AI270" s="33"/>
      <c r="AJ270" s="15">
        <f t="shared" si="31"/>
        <v>0</v>
      </c>
    </row>
    <row r="271" spans="1:36" ht="12.75" customHeight="1" x14ac:dyDescent="0.2">
      <c r="A271" s="13" t="s">
        <v>369</v>
      </c>
      <c r="B271" s="13" t="s">
        <v>370</v>
      </c>
      <c r="C271" s="2">
        <v>1654000</v>
      </c>
      <c r="D271" s="2">
        <v>1654000</v>
      </c>
      <c r="E271" s="2">
        <v>1654000</v>
      </c>
      <c r="F271" s="2">
        <v>1654000</v>
      </c>
      <c r="G271" s="2">
        <v>1654000</v>
      </c>
      <c r="H271" s="2">
        <v>1654000</v>
      </c>
      <c r="I271" s="2">
        <v>1654000</v>
      </c>
      <c r="J271" s="2">
        <v>1654000</v>
      </c>
      <c r="K271" s="2">
        <v>1654000</v>
      </c>
      <c r="L271" s="2">
        <v>1654000</v>
      </c>
      <c r="M271" s="2">
        <v>1654000</v>
      </c>
      <c r="N271" s="2">
        <v>1654000</v>
      </c>
      <c r="O271" s="2">
        <v>1654000</v>
      </c>
      <c r="P271" s="2">
        <v>21502000</v>
      </c>
      <c r="Q271" s="47">
        <v>1654000</v>
      </c>
      <c r="S271" s="15">
        <v>23</v>
      </c>
      <c r="T271" s="15" t="s">
        <v>128</v>
      </c>
      <c r="U271" s="15"/>
      <c r="V271" s="16"/>
      <c r="W271" s="16"/>
      <c r="X271" s="16"/>
      <c r="Y271" s="16">
        <f t="shared" si="38"/>
        <v>-1654000</v>
      </c>
      <c r="Z271" s="16"/>
      <c r="AA271" s="16"/>
      <c r="AB271" s="3">
        <f t="shared" si="40"/>
        <v>0</v>
      </c>
      <c r="AC271" s="15"/>
      <c r="AD271" s="16"/>
      <c r="AE271" s="16"/>
      <c r="AF271" s="16"/>
      <c r="AG271" s="16">
        <f t="shared" si="39"/>
        <v>-1654000</v>
      </c>
      <c r="AH271" s="16"/>
      <c r="AI271" s="16"/>
      <c r="AJ271" s="15">
        <f t="shared" si="31"/>
        <v>0</v>
      </c>
    </row>
    <row r="272" spans="1:36" ht="12.75" customHeight="1" x14ac:dyDescent="0.2">
      <c r="A272" s="13" t="s">
        <v>371</v>
      </c>
      <c r="B272" s="13" t="s">
        <v>372</v>
      </c>
      <c r="C272" s="2">
        <v>0</v>
      </c>
      <c r="D272" s="2">
        <v>312463</v>
      </c>
      <c r="E272" s="2">
        <v>624925</v>
      </c>
      <c r="F272" s="2">
        <v>937388</v>
      </c>
      <c r="G272" s="2">
        <v>1249851</v>
      </c>
      <c r="H272" s="2">
        <v>1562314</v>
      </c>
      <c r="I272" s="2">
        <v>1874776</v>
      </c>
      <c r="J272" s="2">
        <v>2187239</v>
      </c>
      <c r="K272" s="2">
        <v>2499702</v>
      </c>
      <c r="L272" s="2">
        <v>2812165</v>
      </c>
      <c r="M272" s="2">
        <v>3124627</v>
      </c>
      <c r="N272" s="2">
        <v>0</v>
      </c>
      <c r="O272" s="2">
        <v>0</v>
      </c>
      <c r="P272" s="2">
        <v>17185451</v>
      </c>
      <c r="Q272" s="2">
        <v>1321958</v>
      </c>
      <c r="S272" s="15">
        <v>16</v>
      </c>
      <c r="T272" s="15" t="s">
        <v>128</v>
      </c>
      <c r="U272" s="15"/>
      <c r="V272" s="16"/>
      <c r="W272" s="16"/>
      <c r="X272" s="16"/>
      <c r="Y272" s="16">
        <f t="shared" si="38"/>
        <v>-1321958</v>
      </c>
      <c r="Z272" s="16"/>
      <c r="AA272" s="16"/>
      <c r="AB272" s="3">
        <f t="shared" si="40"/>
        <v>0</v>
      </c>
      <c r="AC272" s="15"/>
      <c r="AD272" s="16"/>
      <c r="AE272" s="16"/>
      <c r="AF272" s="16"/>
      <c r="AG272" s="16">
        <f t="shared" si="39"/>
        <v>0</v>
      </c>
      <c r="AH272" s="16"/>
      <c r="AI272" s="16"/>
      <c r="AJ272" s="15">
        <f t="shared" si="31"/>
        <v>0</v>
      </c>
    </row>
    <row r="273" spans="1:36" ht="12.75" customHeight="1" x14ac:dyDescent="0.2">
      <c r="A273" s="13" t="s">
        <v>373</v>
      </c>
      <c r="B273" s="13" t="s">
        <v>374</v>
      </c>
      <c r="C273" s="2">
        <v>262954</v>
      </c>
      <c r="D273" s="2">
        <v>345305</v>
      </c>
      <c r="E273" s="2">
        <v>449918</v>
      </c>
      <c r="F273" s="2">
        <v>380686</v>
      </c>
      <c r="G273" s="2">
        <v>355582</v>
      </c>
      <c r="H273" s="2">
        <v>384986</v>
      </c>
      <c r="I273" s="2">
        <v>282529</v>
      </c>
      <c r="J273" s="2">
        <v>240634</v>
      </c>
      <c r="K273" s="2">
        <v>224282</v>
      </c>
      <c r="L273" s="2">
        <v>181489</v>
      </c>
      <c r="M273" s="2">
        <v>133147</v>
      </c>
      <c r="N273" s="2">
        <v>175482</v>
      </c>
      <c r="O273" s="2">
        <v>162224</v>
      </c>
      <c r="P273" s="2">
        <v>3579219</v>
      </c>
      <c r="Q273" s="2">
        <v>275325</v>
      </c>
      <c r="S273" s="15">
        <v>16</v>
      </c>
      <c r="T273" s="15" t="s">
        <v>128</v>
      </c>
      <c r="U273" s="15"/>
      <c r="V273" s="16"/>
      <c r="W273" s="16"/>
      <c r="X273" s="16"/>
      <c r="Y273" s="16">
        <f t="shared" si="38"/>
        <v>-275325</v>
      </c>
      <c r="Z273" s="16"/>
      <c r="AA273" s="16"/>
      <c r="AB273" s="3">
        <f t="shared" si="40"/>
        <v>0</v>
      </c>
      <c r="AC273" s="15"/>
      <c r="AD273" s="16"/>
      <c r="AE273" s="16"/>
      <c r="AF273" s="16"/>
      <c r="AG273" s="16">
        <f t="shared" si="39"/>
        <v>-162224</v>
      </c>
      <c r="AH273" s="16"/>
      <c r="AI273" s="16"/>
      <c r="AJ273" s="15">
        <f t="shared" si="31"/>
        <v>0</v>
      </c>
    </row>
    <row r="274" spans="1:36" ht="12.75" customHeight="1" x14ac:dyDescent="0.2">
      <c r="A274" s="13" t="s">
        <v>375</v>
      </c>
      <c r="B274" s="13" t="s">
        <v>376</v>
      </c>
      <c r="C274" s="2">
        <v>215010</v>
      </c>
      <c r="D274" s="2">
        <v>56822</v>
      </c>
      <c r="E274" s="2">
        <v>105994</v>
      </c>
      <c r="F274" s="2">
        <v>152850</v>
      </c>
      <c r="G274" s="2">
        <v>201096</v>
      </c>
      <c r="H274" s="2">
        <v>243205</v>
      </c>
      <c r="I274" s="2">
        <v>280053</v>
      </c>
      <c r="J274" s="2">
        <v>37263</v>
      </c>
      <c r="K274" s="2">
        <v>72395</v>
      </c>
      <c r="L274" s="2">
        <v>108526</v>
      </c>
      <c r="M274" s="2">
        <v>146072</v>
      </c>
      <c r="N274" s="2">
        <v>187337</v>
      </c>
      <c r="O274" s="2">
        <v>234616</v>
      </c>
      <c r="P274" s="2">
        <v>2041239</v>
      </c>
      <c r="Q274" s="2">
        <v>157018</v>
      </c>
      <c r="S274" s="15">
        <v>16</v>
      </c>
      <c r="T274" s="15" t="s">
        <v>128</v>
      </c>
      <c r="U274" s="15"/>
      <c r="V274" s="16"/>
      <c r="W274" s="16"/>
      <c r="X274" s="16"/>
      <c r="Y274" s="16">
        <f t="shared" si="38"/>
        <v>-157018</v>
      </c>
      <c r="Z274" s="16"/>
      <c r="AA274" s="16"/>
      <c r="AB274" s="3">
        <f t="shared" si="40"/>
        <v>0</v>
      </c>
      <c r="AC274" s="15"/>
      <c r="AD274" s="16"/>
      <c r="AE274" s="16"/>
      <c r="AF274" s="16"/>
      <c r="AG274" s="16">
        <f t="shared" si="39"/>
        <v>-234616</v>
      </c>
      <c r="AH274" s="16"/>
      <c r="AI274" s="16"/>
      <c r="AJ274" s="15">
        <f t="shared" si="31"/>
        <v>0</v>
      </c>
    </row>
    <row r="275" spans="1:36" ht="12.75" customHeight="1" x14ac:dyDescent="0.2">
      <c r="A275" s="13" t="s">
        <v>377</v>
      </c>
      <c r="B275" s="13" t="s">
        <v>378</v>
      </c>
      <c r="C275" s="2">
        <v>205357</v>
      </c>
      <c r="D275" s="2">
        <v>245309</v>
      </c>
      <c r="E275" s="2">
        <v>448501</v>
      </c>
      <c r="F275" s="2">
        <v>190152</v>
      </c>
      <c r="G275" s="2">
        <v>190052</v>
      </c>
      <c r="H275" s="2">
        <v>352227</v>
      </c>
      <c r="I275" s="2">
        <v>142384</v>
      </c>
      <c r="J275" s="2">
        <v>147830</v>
      </c>
      <c r="K275" s="2">
        <v>132757</v>
      </c>
      <c r="L275" s="2">
        <v>141928</v>
      </c>
      <c r="M275" s="2">
        <v>142855</v>
      </c>
      <c r="N275" s="2">
        <v>169131</v>
      </c>
      <c r="O275" s="2">
        <v>376123</v>
      </c>
      <c r="P275" s="2">
        <v>2884607</v>
      </c>
      <c r="Q275" s="2">
        <v>221893</v>
      </c>
      <c r="S275" s="15">
        <v>16</v>
      </c>
      <c r="T275" s="15" t="s">
        <v>128</v>
      </c>
      <c r="U275" s="15"/>
      <c r="V275" s="16"/>
      <c r="W275" s="16"/>
      <c r="X275" s="16"/>
      <c r="Y275" s="16">
        <f t="shared" si="38"/>
        <v>-221893</v>
      </c>
      <c r="Z275" s="16"/>
      <c r="AA275" s="16"/>
      <c r="AB275" s="3">
        <f t="shared" si="40"/>
        <v>0</v>
      </c>
      <c r="AC275" s="15"/>
      <c r="AD275" s="16"/>
      <c r="AE275" s="16"/>
      <c r="AF275" s="16"/>
      <c r="AG275" s="16">
        <f t="shared" si="39"/>
        <v>-376123</v>
      </c>
      <c r="AH275" s="16"/>
      <c r="AI275" s="16"/>
      <c r="AJ275" s="15">
        <f t="shared" si="31"/>
        <v>0</v>
      </c>
    </row>
    <row r="276" spans="1:36" ht="12.75" customHeight="1" x14ac:dyDescent="0.2">
      <c r="A276" s="13" t="s">
        <v>379</v>
      </c>
      <c r="B276" s="13" t="s">
        <v>380</v>
      </c>
      <c r="C276" s="2">
        <v>339221</v>
      </c>
      <c r="D276" s="2">
        <v>404969</v>
      </c>
      <c r="E276" s="2">
        <v>340314</v>
      </c>
      <c r="F276" s="2">
        <v>311361</v>
      </c>
      <c r="G276" s="2">
        <v>309629</v>
      </c>
      <c r="H276" s="2">
        <v>263225</v>
      </c>
      <c r="I276" s="2">
        <v>232712</v>
      </c>
      <c r="J276" s="2">
        <v>284736</v>
      </c>
      <c r="K276" s="2">
        <v>207260</v>
      </c>
      <c r="L276" s="2">
        <v>217672</v>
      </c>
      <c r="M276" s="2">
        <v>223004</v>
      </c>
      <c r="N276" s="2">
        <v>266467</v>
      </c>
      <c r="O276" s="2">
        <v>325967</v>
      </c>
      <c r="P276" s="2">
        <v>3726538</v>
      </c>
      <c r="Q276" s="2">
        <v>286657</v>
      </c>
      <c r="S276" s="15">
        <v>16</v>
      </c>
      <c r="T276" s="15" t="s">
        <v>128</v>
      </c>
      <c r="U276" s="15"/>
      <c r="V276" s="16"/>
      <c r="W276" s="16"/>
      <c r="X276" s="16"/>
      <c r="Y276" s="16">
        <f t="shared" si="38"/>
        <v>-286657</v>
      </c>
      <c r="Z276" s="16"/>
      <c r="AA276" s="16"/>
      <c r="AB276" s="3">
        <f t="shared" si="40"/>
        <v>0</v>
      </c>
      <c r="AC276" s="15"/>
      <c r="AD276" s="16"/>
      <c r="AE276" s="16"/>
      <c r="AF276" s="16"/>
      <c r="AG276" s="16">
        <f t="shared" si="39"/>
        <v>-325967</v>
      </c>
      <c r="AH276" s="16"/>
      <c r="AI276" s="16"/>
      <c r="AJ276" s="15">
        <f t="shared" si="31"/>
        <v>0</v>
      </c>
    </row>
    <row r="277" spans="1:36" ht="12.75" customHeight="1" x14ac:dyDescent="0.2">
      <c r="A277" s="13" t="s">
        <v>381</v>
      </c>
      <c r="B277" s="13" t="s">
        <v>382</v>
      </c>
      <c r="C277" s="2">
        <v>-80908</v>
      </c>
      <c r="D277" s="2">
        <v>-62660</v>
      </c>
      <c r="E277" s="2">
        <v>90717</v>
      </c>
      <c r="F277" s="2">
        <v>-84836</v>
      </c>
      <c r="G277" s="2">
        <v>-70506</v>
      </c>
      <c r="H277" s="2">
        <v>64990</v>
      </c>
      <c r="I277" s="2">
        <v>-135667</v>
      </c>
      <c r="J277" s="2">
        <v>-138979</v>
      </c>
      <c r="K277" s="2">
        <v>-125303</v>
      </c>
      <c r="L277" s="2">
        <v>-121657</v>
      </c>
      <c r="M277" s="2">
        <v>-166884</v>
      </c>
      <c r="N277" s="2">
        <v>-135283</v>
      </c>
      <c r="O277" s="2">
        <v>-1907</v>
      </c>
      <c r="P277" s="2">
        <v>-968882</v>
      </c>
      <c r="Q277" s="2">
        <v>-74529</v>
      </c>
      <c r="S277" s="15">
        <v>21</v>
      </c>
      <c r="T277" s="15" t="s">
        <v>128</v>
      </c>
      <c r="U277" s="15"/>
      <c r="V277" s="16"/>
      <c r="W277" s="16"/>
      <c r="X277" s="16"/>
      <c r="Y277" s="16">
        <f t="shared" si="38"/>
        <v>74529</v>
      </c>
      <c r="Z277" s="16"/>
      <c r="AA277" s="16"/>
      <c r="AB277" s="3">
        <f t="shared" si="40"/>
        <v>0</v>
      </c>
      <c r="AC277" s="15"/>
      <c r="AD277" s="16"/>
      <c r="AE277" s="16"/>
      <c r="AF277" s="16"/>
      <c r="AG277" s="16">
        <f t="shared" si="39"/>
        <v>1907</v>
      </c>
      <c r="AH277" s="16"/>
      <c r="AI277" s="16"/>
      <c r="AJ277" s="15">
        <f t="shared" si="31"/>
        <v>0</v>
      </c>
    </row>
    <row r="278" spans="1:36" ht="12.75" customHeight="1" x14ac:dyDescent="0.2">
      <c r="C278" s="27" t="s">
        <v>122</v>
      </c>
      <c r="D278" s="27" t="s">
        <v>122</v>
      </c>
      <c r="E278" s="27" t="s">
        <v>122</v>
      </c>
      <c r="F278" s="27" t="s">
        <v>122</v>
      </c>
      <c r="G278" s="27" t="s">
        <v>122</v>
      </c>
      <c r="H278" s="27" t="s">
        <v>122</v>
      </c>
      <c r="I278" s="27" t="s">
        <v>122</v>
      </c>
      <c r="J278" s="27" t="s">
        <v>122</v>
      </c>
      <c r="K278" s="27" t="s">
        <v>122</v>
      </c>
      <c r="L278" s="27" t="s">
        <v>122</v>
      </c>
      <c r="M278" s="27" t="s">
        <v>122</v>
      </c>
      <c r="N278" s="27" t="s">
        <v>122</v>
      </c>
      <c r="O278" s="27" t="s">
        <v>122</v>
      </c>
      <c r="P278" s="27" t="s">
        <v>122</v>
      </c>
      <c r="Q278" s="27" t="s">
        <v>122</v>
      </c>
      <c r="S278" s="15"/>
      <c r="T278" s="15"/>
      <c r="U278" s="15"/>
      <c r="V278" s="16"/>
      <c r="W278" s="16"/>
      <c r="X278" s="16"/>
      <c r="Y278" s="16"/>
      <c r="Z278" s="16"/>
      <c r="AA278" s="16"/>
      <c r="AC278" s="15"/>
      <c r="AD278" s="16"/>
      <c r="AE278" s="16"/>
      <c r="AF278" s="16"/>
      <c r="AG278" s="16"/>
      <c r="AH278" s="16"/>
      <c r="AI278" s="16"/>
      <c r="AJ278" s="15"/>
    </row>
    <row r="279" spans="1:36" ht="12.75" customHeight="1" x14ac:dyDescent="0.2">
      <c r="A279" s="22" t="s">
        <v>383</v>
      </c>
      <c r="B279" s="23"/>
      <c r="C279" s="24">
        <v>3253646</v>
      </c>
      <c r="D279" s="24">
        <v>3636906</v>
      </c>
      <c r="E279" s="24">
        <v>4417499</v>
      </c>
      <c r="F279" s="24">
        <v>4262865</v>
      </c>
      <c r="G279" s="24">
        <v>4311122</v>
      </c>
      <c r="H279" s="24">
        <v>4953565</v>
      </c>
      <c r="I279" s="24">
        <v>4763299</v>
      </c>
      <c r="J279" s="24">
        <v>4849986</v>
      </c>
      <c r="K279" s="24">
        <v>5108215</v>
      </c>
      <c r="L279" s="24">
        <v>5547477</v>
      </c>
      <c r="M279" s="24">
        <v>5559809</v>
      </c>
      <c r="N279" s="24">
        <v>2612694</v>
      </c>
      <c r="O279" s="24">
        <v>3039132</v>
      </c>
      <c r="P279" s="24">
        <v>56316217</v>
      </c>
      <c r="Q279" s="24">
        <v>4332017</v>
      </c>
      <c r="S279" s="15"/>
      <c r="T279" s="15"/>
      <c r="U279" s="15"/>
      <c r="V279" s="16"/>
      <c r="W279" s="16"/>
      <c r="X279" s="16"/>
      <c r="Y279" s="16"/>
      <c r="Z279" s="16"/>
      <c r="AA279" s="16"/>
      <c r="AC279" s="15"/>
      <c r="AD279" s="16"/>
      <c r="AE279" s="16"/>
      <c r="AF279" s="16"/>
      <c r="AG279" s="16"/>
      <c r="AH279" s="16"/>
      <c r="AI279" s="16"/>
      <c r="AJ279" s="15"/>
    </row>
    <row r="280" spans="1:36" ht="12.75" customHeight="1" x14ac:dyDescent="0.2">
      <c r="C280" s="2"/>
      <c r="D280" s="2"/>
      <c r="E280" s="2"/>
      <c r="F280" s="2"/>
      <c r="G280" s="2"/>
      <c r="H280" s="2"/>
      <c r="I280" s="2"/>
      <c r="J280" s="2"/>
      <c r="K280" s="2"/>
      <c r="L280" s="2"/>
      <c r="M280" s="2"/>
      <c r="N280" s="2"/>
      <c r="O280" s="2"/>
      <c r="S280" s="15"/>
      <c r="T280" s="15"/>
      <c r="U280" s="15"/>
      <c r="V280" s="16"/>
      <c r="W280" s="16"/>
      <c r="X280" s="16"/>
      <c r="Y280" s="16"/>
      <c r="Z280" s="16"/>
      <c r="AA280" s="16"/>
      <c r="AC280" s="15"/>
      <c r="AD280" s="16"/>
      <c r="AE280" s="16"/>
      <c r="AF280" s="16"/>
      <c r="AG280" s="16"/>
      <c r="AH280" s="16"/>
      <c r="AI280" s="16"/>
      <c r="AJ280" s="15"/>
    </row>
    <row r="281" spans="1:36" ht="12.75" customHeight="1" x14ac:dyDescent="0.3">
      <c r="A281" s="19" t="s">
        <v>384</v>
      </c>
      <c r="B281" s="20"/>
      <c r="C281" s="21">
        <v>22284833</v>
      </c>
      <c r="D281" s="21">
        <v>24166794</v>
      </c>
      <c r="E281" s="21">
        <v>24613130</v>
      </c>
      <c r="F281" s="21">
        <v>25134188</v>
      </c>
      <c r="G281" s="21">
        <v>25788294</v>
      </c>
      <c r="H281" s="21">
        <v>26797875</v>
      </c>
      <c r="I281" s="21">
        <v>25002399</v>
      </c>
      <c r="J281" s="21">
        <v>25538822</v>
      </c>
      <c r="K281" s="21">
        <v>26319881</v>
      </c>
      <c r="L281" s="21">
        <v>26435198</v>
      </c>
      <c r="M281" s="21">
        <v>26632609</v>
      </c>
      <c r="N281" s="21">
        <v>24390399</v>
      </c>
      <c r="O281" s="21">
        <v>25570333</v>
      </c>
      <c r="P281" s="21">
        <v>328674756</v>
      </c>
      <c r="Q281" s="21">
        <v>25282674</v>
      </c>
      <c r="S281" s="15"/>
      <c r="T281" s="15"/>
      <c r="U281" s="15"/>
      <c r="V281" s="16"/>
      <c r="W281" s="16"/>
      <c r="X281" s="16"/>
      <c r="Y281" s="16"/>
      <c r="Z281" s="16"/>
      <c r="AA281" s="16"/>
      <c r="AC281" s="15"/>
      <c r="AD281" s="16"/>
      <c r="AE281" s="16"/>
      <c r="AF281" s="16"/>
      <c r="AG281" s="16"/>
      <c r="AH281" s="16"/>
      <c r="AI281" s="16"/>
      <c r="AJ281" s="15"/>
    </row>
    <row r="282" spans="1:36" ht="12.75" customHeight="1" x14ac:dyDescent="0.2">
      <c r="C282" s="2"/>
      <c r="D282" s="2"/>
      <c r="E282" s="2"/>
      <c r="F282" s="2"/>
      <c r="G282" s="2"/>
      <c r="H282" s="2"/>
      <c r="I282" s="2"/>
      <c r="J282" s="2"/>
      <c r="K282" s="2"/>
      <c r="L282" s="2"/>
      <c r="M282" s="2"/>
      <c r="N282" s="2"/>
      <c r="O282" s="2"/>
      <c r="S282" s="15"/>
      <c r="T282" s="15"/>
      <c r="U282" s="15"/>
      <c r="V282" s="16"/>
      <c r="W282" s="16"/>
      <c r="X282" s="16"/>
      <c r="Y282" s="16"/>
      <c r="Z282" s="16"/>
      <c r="AA282" s="16"/>
      <c r="AC282" s="15"/>
      <c r="AD282" s="16"/>
      <c r="AE282" s="16"/>
      <c r="AF282" s="16"/>
      <c r="AG282" s="16"/>
      <c r="AH282" s="16"/>
      <c r="AI282" s="16"/>
      <c r="AJ282" s="15">
        <f t="shared" si="31"/>
        <v>0</v>
      </c>
    </row>
    <row r="283" spans="1:36" ht="12.75" customHeight="1" x14ac:dyDescent="0.3">
      <c r="A283" s="19" t="s">
        <v>385</v>
      </c>
      <c r="B283" s="20"/>
      <c r="C283" s="21"/>
      <c r="D283" s="21"/>
      <c r="E283" s="21"/>
      <c r="F283" s="21"/>
      <c r="G283" s="21"/>
      <c r="H283" s="21"/>
      <c r="I283" s="21"/>
      <c r="J283" s="21"/>
      <c r="K283" s="21"/>
      <c r="L283" s="21"/>
      <c r="M283" s="21"/>
      <c r="N283" s="21"/>
      <c r="O283" s="21"/>
      <c r="P283" s="21"/>
      <c r="Q283" s="21"/>
      <c r="S283" s="15"/>
      <c r="T283" s="15"/>
      <c r="U283" s="15"/>
      <c r="V283" s="16"/>
      <c r="W283" s="16"/>
      <c r="X283" s="16"/>
      <c r="Y283" s="16"/>
      <c r="Z283" s="16"/>
      <c r="AA283" s="16"/>
      <c r="AC283" s="15"/>
      <c r="AD283" s="16"/>
      <c r="AE283" s="16"/>
      <c r="AF283" s="16"/>
      <c r="AG283" s="16"/>
      <c r="AH283" s="16"/>
      <c r="AI283" s="16"/>
      <c r="AJ283" s="15">
        <f t="shared" si="31"/>
        <v>0</v>
      </c>
    </row>
    <row r="284" spans="1:36" ht="12.75" customHeight="1" x14ac:dyDescent="0.2">
      <c r="A284" s="22" t="s">
        <v>386</v>
      </c>
      <c r="B284" s="23"/>
      <c r="C284" s="24"/>
      <c r="D284" s="24"/>
      <c r="E284" s="24"/>
      <c r="F284" s="24"/>
      <c r="G284" s="24"/>
      <c r="H284" s="24"/>
      <c r="I284" s="24"/>
      <c r="J284" s="24"/>
      <c r="K284" s="24"/>
      <c r="L284" s="24"/>
      <c r="M284" s="24"/>
      <c r="N284" s="24"/>
      <c r="O284" s="24"/>
      <c r="P284" s="24"/>
      <c r="Q284" s="24"/>
      <c r="S284" s="15"/>
      <c r="T284" s="15"/>
      <c r="U284" s="15"/>
      <c r="V284" s="16"/>
      <c r="W284" s="16"/>
      <c r="X284" s="16"/>
      <c r="Y284" s="16"/>
      <c r="Z284" s="16"/>
      <c r="AA284" s="16"/>
      <c r="AC284" s="15"/>
      <c r="AD284" s="16"/>
      <c r="AE284" s="16"/>
      <c r="AF284" s="16"/>
      <c r="AG284" s="16"/>
      <c r="AH284" s="16"/>
      <c r="AI284" s="16"/>
      <c r="AJ284" s="15">
        <f t="shared" si="31"/>
        <v>0</v>
      </c>
    </row>
    <row r="285" spans="1:36" ht="12.75" customHeight="1" x14ac:dyDescent="0.2">
      <c r="A285" s="13" t="s">
        <v>387</v>
      </c>
      <c r="B285" s="13" t="s">
        <v>388</v>
      </c>
      <c r="C285" s="2">
        <v>625812</v>
      </c>
      <c r="D285" s="2">
        <v>625812</v>
      </c>
      <c r="E285" s="2">
        <v>625812</v>
      </c>
      <c r="F285" s="2">
        <v>835152</v>
      </c>
      <c r="G285" s="2">
        <v>835152</v>
      </c>
      <c r="H285" s="2">
        <v>835152</v>
      </c>
      <c r="I285" s="2">
        <v>1044492</v>
      </c>
      <c r="J285" s="2">
        <v>1044492</v>
      </c>
      <c r="K285" s="2">
        <v>1044492</v>
      </c>
      <c r="L285" s="2">
        <v>966361</v>
      </c>
      <c r="M285" s="2">
        <v>966361</v>
      </c>
      <c r="N285" s="2">
        <v>966361</v>
      </c>
      <c r="O285" s="2">
        <v>26685457</v>
      </c>
      <c r="P285" s="2">
        <v>37100908</v>
      </c>
      <c r="Q285" s="2">
        <v>2853916</v>
      </c>
      <c r="S285" s="15">
        <v>29</v>
      </c>
      <c r="T285" s="15" t="s">
        <v>222</v>
      </c>
      <c r="U285" s="15"/>
      <c r="V285" s="16"/>
      <c r="W285" s="16"/>
      <c r="X285" s="16"/>
      <c r="Y285" s="16"/>
      <c r="Z285" s="16"/>
      <c r="AA285" s="16">
        <f t="shared" ref="AA285:AA309" si="41">-Q285</f>
        <v>-2853916</v>
      </c>
      <c r="AB285" s="3">
        <f t="shared" ref="AB285:AB298" si="42">-Q285-V285-W285-X285-Y285-Z285-AA285</f>
        <v>0</v>
      </c>
      <c r="AC285" s="15"/>
      <c r="AD285" s="16"/>
      <c r="AE285" s="16"/>
      <c r="AF285" s="16"/>
      <c r="AG285" s="16"/>
      <c r="AH285" s="16"/>
      <c r="AI285" s="16">
        <f t="shared" ref="AI285:AI309" si="43">-O285</f>
        <v>-26685457</v>
      </c>
      <c r="AJ285" s="15">
        <f t="shared" ref="AJ285:AJ286" si="44">SUM(AD285:AI285)+O285</f>
        <v>0</v>
      </c>
    </row>
    <row r="286" spans="1:36" ht="12.75" customHeight="1" x14ac:dyDescent="0.2">
      <c r="A286" s="13" t="s">
        <v>389</v>
      </c>
      <c r="B286" s="13" t="s">
        <v>390</v>
      </c>
      <c r="C286" s="2">
        <v>420822</v>
      </c>
      <c r="D286" s="2">
        <v>420822</v>
      </c>
      <c r="E286" s="2">
        <v>420822</v>
      </c>
      <c r="F286" s="2">
        <v>535595</v>
      </c>
      <c r="G286" s="2">
        <v>535595</v>
      </c>
      <c r="H286" s="2">
        <v>535595</v>
      </c>
      <c r="I286" s="2">
        <v>870855</v>
      </c>
      <c r="J286" s="2">
        <v>870855</v>
      </c>
      <c r="K286" s="2">
        <v>870855</v>
      </c>
      <c r="L286" s="2">
        <v>1095871</v>
      </c>
      <c r="M286" s="2">
        <v>1095871</v>
      </c>
      <c r="N286" s="2">
        <v>1095871</v>
      </c>
      <c r="O286" s="2">
        <v>2535650</v>
      </c>
      <c r="P286" s="2">
        <v>11305078</v>
      </c>
      <c r="Q286" s="2">
        <v>869621</v>
      </c>
      <c r="S286" s="15">
        <v>31</v>
      </c>
      <c r="T286" s="15" t="s">
        <v>222</v>
      </c>
      <c r="U286" s="15"/>
      <c r="V286" s="16"/>
      <c r="W286" s="16"/>
      <c r="X286" s="16"/>
      <c r="Y286" s="16"/>
      <c r="Z286" s="16"/>
      <c r="AA286" s="16">
        <f t="shared" si="41"/>
        <v>-869621</v>
      </c>
      <c r="AB286" s="3">
        <f t="shared" si="42"/>
        <v>0</v>
      </c>
      <c r="AC286" s="15"/>
      <c r="AD286" s="16"/>
      <c r="AE286" s="16"/>
      <c r="AF286" s="16"/>
      <c r="AG286" s="16"/>
      <c r="AH286" s="16"/>
      <c r="AI286" s="16">
        <f t="shared" si="43"/>
        <v>-2535650</v>
      </c>
      <c r="AJ286" s="15">
        <f t="shared" si="44"/>
        <v>0</v>
      </c>
    </row>
    <row r="287" spans="1:36" ht="12.75" customHeight="1" x14ac:dyDescent="0.2">
      <c r="A287" s="13" t="s">
        <v>391</v>
      </c>
      <c r="B287" s="13" t="s">
        <v>392</v>
      </c>
      <c r="C287" s="2">
        <v>-169730</v>
      </c>
      <c r="D287" s="2">
        <v>-169730</v>
      </c>
      <c r="E287" s="2">
        <v>-169730</v>
      </c>
      <c r="F287" s="2">
        <v>-169730</v>
      </c>
      <c r="G287" s="2">
        <v>-169730</v>
      </c>
      <c r="H287" s="2">
        <v>-169730</v>
      </c>
      <c r="I287" s="2">
        <v>-169730</v>
      </c>
      <c r="J287" s="2">
        <v>-169730</v>
      </c>
      <c r="K287" s="2">
        <v>-169730</v>
      </c>
      <c r="L287" s="2">
        <v>-169730</v>
      </c>
      <c r="M287" s="2">
        <v>-169730</v>
      </c>
      <c r="N287" s="2">
        <v>-169730</v>
      </c>
      <c r="O287" s="2">
        <v>0</v>
      </c>
      <c r="P287" s="2">
        <v>-2036760</v>
      </c>
      <c r="Q287" s="2">
        <v>-156674</v>
      </c>
      <c r="S287" s="15">
        <v>32</v>
      </c>
      <c r="T287" s="15" t="s">
        <v>222</v>
      </c>
      <c r="U287" s="15"/>
      <c r="V287" s="16"/>
      <c r="W287" s="16"/>
      <c r="X287" s="16"/>
      <c r="Y287" s="16"/>
      <c r="Z287" s="16"/>
      <c r="AA287" s="16">
        <f t="shared" si="41"/>
        <v>156674</v>
      </c>
      <c r="AB287" s="3">
        <f t="shared" si="42"/>
        <v>0</v>
      </c>
      <c r="AC287" s="15"/>
      <c r="AD287" s="16"/>
      <c r="AE287" s="16"/>
      <c r="AF287" s="16"/>
      <c r="AG287" s="16"/>
      <c r="AH287" s="16"/>
      <c r="AI287" s="16">
        <f t="shared" si="43"/>
        <v>0</v>
      </c>
      <c r="AJ287" s="15">
        <f t="shared" si="31"/>
        <v>0</v>
      </c>
    </row>
    <row r="288" spans="1:36" ht="12.75" customHeight="1" x14ac:dyDescent="0.2">
      <c r="A288" s="13" t="s">
        <v>393</v>
      </c>
      <c r="B288" s="13" t="s">
        <v>394</v>
      </c>
      <c r="C288" s="2">
        <v>178244</v>
      </c>
      <c r="D288" s="2">
        <v>178244</v>
      </c>
      <c r="E288" s="2">
        <v>178244</v>
      </c>
      <c r="F288" s="2">
        <v>236262</v>
      </c>
      <c r="G288" s="2">
        <v>236262</v>
      </c>
      <c r="H288" s="2">
        <v>236262</v>
      </c>
      <c r="I288" s="2">
        <v>294281</v>
      </c>
      <c r="J288" s="2">
        <v>294281</v>
      </c>
      <c r="K288" s="2">
        <v>294281</v>
      </c>
      <c r="L288" s="2">
        <v>272627</v>
      </c>
      <c r="M288" s="2">
        <v>272627</v>
      </c>
      <c r="N288" s="2">
        <v>272627</v>
      </c>
      <c r="O288" s="2">
        <v>7395819</v>
      </c>
      <c r="P288" s="2">
        <v>10340061</v>
      </c>
      <c r="Q288" s="2">
        <v>795389</v>
      </c>
      <c r="S288" s="15"/>
      <c r="T288" s="15" t="s">
        <v>222</v>
      </c>
      <c r="U288" s="15"/>
      <c r="V288" s="16"/>
      <c r="W288" s="16"/>
      <c r="X288" s="16"/>
      <c r="Y288" s="16"/>
      <c r="Z288" s="16"/>
      <c r="AA288" s="16">
        <f t="shared" si="41"/>
        <v>-795389</v>
      </c>
      <c r="AB288" s="3">
        <f t="shared" si="42"/>
        <v>0</v>
      </c>
      <c r="AC288" s="15"/>
      <c r="AD288" s="16"/>
      <c r="AE288" s="16"/>
      <c r="AF288" s="16"/>
      <c r="AG288" s="16"/>
      <c r="AH288" s="16"/>
      <c r="AI288" s="16">
        <f t="shared" si="43"/>
        <v>-7395819</v>
      </c>
      <c r="AJ288" s="15">
        <f t="shared" ref="AJ288:AJ289" si="45">SUM(AD288:AI288)+O288</f>
        <v>0</v>
      </c>
    </row>
    <row r="289" spans="1:36" ht="12.75" customHeight="1" x14ac:dyDescent="0.2">
      <c r="A289" s="13" t="s">
        <v>395</v>
      </c>
      <c r="B289" s="13" t="s">
        <v>396</v>
      </c>
      <c r="C289" s="2">
        <v>520813</v>
      </c>
      <c r="D289" s="2">
        <v>520813</v>
      </c>
      <c r="E289" s="2">
        <v>520813</v>
      </c>
      <c r="F289" s="2">
        <v>552622</v>
      </c>
      <c r="G289" s="2">
        <v>552622</v>
      </c>
      <c r="H289" s="2">
        <v>552622</v>
      </c>
      <c r="I289" s="2">
        <v>645539</v>
      </c>
      <c r="J289" s="2">
        <v>645539</v>
      </c>
      <c r="K289" s="2">
        <v>645539</v>
      </c>
      <c r="L289" s="2">
        <v>707901</v>
      </c>
      <c r="M289" s="2">
        <v>707901</v>
      </c>
      <c r="N289" s="2">
        <v>707901</v>
      </c>
      <c r="O289" s="2">
        <v>-4491313</v>
      </c>
      <c r="P289" s="2">
        <v>2789311</v>
      </c>
      <c r="Q289" s="2">
        <v>214562</v>
      </c>
      <c r="S289" s="15"/>
      <c r="T289" s="15" t="s">
        <v>222</v>
      </c>
      <c r="U289" s="15"/>
      <c r="V289" s="16"/>
      <c r="W289" s="16"/>
      <c r="X289" s="16"/>
      <c r="Y289" s="16"/>
      <c r="Z289" s="16"/>
      <c r="AA289" s="16">
        <f t="shared" si="41"/>
        <v>-214562</v>
      </c>
      <c r="AB289" s="3">
        <f t="shared" si="42"/>
        <v>0</v>
      </c>
      <c r="AC289" s="15"/>
      <c r="AD289" s="16"/>
      <c r="AE289" s="16"/>
      <c r="AF289" s="16"/>
      <c r="AG289" s="16"/>
      <c r="AH289" s="16"/>
      <c r="AI289" s="16">
        <f t="shared" si="43"/>
        <v>4491313</v>
      </c>
      <c r="AJ289" s="15">
        <f t="shared" si="45"/>
        <v>0</v>
      </c>
    </row>
    <row r="290" spans="1:36" ht="12.75" customHeight="1" x14ac:dyDescent="0.2">
      <c r="A290" s="13" t="s">
        <v>397</v>
      </c>
      <c r="B290" s="13" t="s">
        <v>398</v>
      </c>
      <c r="C290" s="2">
        <v>8042896</v>
      </c>
      <c r="D290" s="2">
        <v>8007313</v>
      </c>
      <c r="E290" s="2">
        <v>7971730</v>
      </c>
      <c r="F290" s="2">
        <v>7936147</v>
      </c>
      <c r="G290" s="2">
        <v>7900564</v>
      </c>
      <c r="H290" s="2">
        <v>7864981</v>
      </c>
      <c r="I290" s="2">
        <v>7829398</v>
      </c>
      <c r="J290" s="2">
        <v>7793815</v>
      </c>
      <c r="K290" s="2">
        <v>7758232</v>
      </c>
      <c r="L290" s="2">
        <v>7722649</v>
      </c>
      <c r="M290" s="2">
        <v>7687066</v>
      </c>
      <c r="N290" s="2">
        <v>7651483</v>
      </c>
      <c r="O290" s="2">
        <v>7615900</v>
      </c>
      <c r="P290" s="2">
        <v>101782174</v>
      </c>
      <c r="Q290" s="2">
        <v>7829398</v>
      </c>
      <c r="S290" s="15">
        <v>32</v>
      </c>
      <c r="T290" s="15" t="s">
        <v>222</v>
      </c>
      <c r="U290" s="15"/>
      <c r="V290" s="16"/>
      <c r="W290" s="16"/>
      <c r="X290" s="16"/>
      <c r="Y290" s="16"/>
      <c r="Z290" s="16"/>
      <c r="AA290" s="44">
        <f>-Q290</f>
        <v>-7829398</v>
      </c>
      <c r="AB290" s="3">
        <f t="shared" si="42"/>
        <v>0</v>
      </c>
      <c r="AC290" s="15"/>
      <c r="AD290" s="16"/>
      <c r="AE290" s="16"/>
      <c r="AF290" s="16"/>
      <c r="AG290" s="16"/>
      <c r="AH290" s="16"/>
      <c r="AI290" s="44">
        <f>-O290</f>
        <v>-7615900</v>
      </c>
      <c r="AJ290" s="15">
        <f t="shared" si="31"/>
        <v>0</v>
      </c>
    </row>
    <row r="291" spans="1:36" ht="12.75" customHeight="1" x14ac:dyDescent="0.2">
      <c r="A291" s="13" t="s">
        <v>399</v>
      </c>
      <c r="B291" s="13" t="s">
        <v>400</v>
      </c>
      <c r="C291" s="2">
        <v>-1652246</v>
      </c>
      <c r="D291" s="2">
        <v>-1652246</v>
      </c>
      <c r="E291" s="2">
        <v>-1652246</v>
      </c>
      <c r="F291" s="2">
        <v>-1652246</v>
      </c>
      <c r="G291" s="2">
        <v>-1652246</v>
      </c>
      <c r="H291" s="2">
        <v>-1652246</v>
      </c>
      <c r="I291" s="2">
        <v>-1652246</v>
      </c>
      <c r="J291" s="2">
        <v>-1652246</v>
      </c>
      <c r="K291" s="2">
        <v>-1652246</v>
      </c>
      <c r="L291" s="2">
        <v>-1652246</v>
      </c>
      <c r="M291" s="2">
        <v>-1652246</v>
      </c>
      <c r="N291" s="2">
        <v>-1652246</v>
      </c>
      <c r="O291" s="2">
        <v>0</v>
      </c>
      <c r="P291" s="2">
        <v>-19826952</v>
      </c>
      <c r="Q291" s="2">
        <v>-1525150</v>
      </c>
      <c r="S291" s="15"/>
      <c r="T291" s="15"/>
      <c r="U291" s="15"/>
      <c r="V291" s="16"/>
      <c r="W291" s="16"/>
      <c r="X291" s="16"/>
      <c r="Y291" s="16"/>
      <c r="Z291" s="16"/>
      <c r="AA291" s="16">
        <f t="shared" si="41"/>
        <v>1525150</v>
      </c>
      <c r="AB291" s="3">
        <f t="shared" si="42"/>
        <v>0</v>
      </c>
      <c r="AC291" s="15"/>
      <c r="AD291" s="16"/>
      <c r="AE291" s="16"/>
      <c r="AF291" s="16"/>
      <c r="AG291" s="16"/>
      <c r="AH291" s="16"/>
      <c r="AI291" s="16">
        <f t="shared" si="43"/>
        <v>0</v>
      </c>
      <c r="AJ291" s="15">
        <f t="shared" si="31"/>
        <v>0</v>
      </c>
    </row>
    <row r="292" spans="1:36" ht="12.75" customHeight="1" x14ac:dyDescent="0.2">
      <c r="A292" s="13" t="s">
        <v>401</v>
      </c>
      <c r="B292" s="13" t="s">
        <v>402</v>
      </c>
      <c r="C292" s="2">
        <v>-1425119</v>
      </c>
      <c r="D292" s="2">
        <v>-1418813</v>
      </c>
      <c r="E292" s="2">
        <v>-1412507</v>
      </c>
      <c r="F292" s="2">
        <v>-1406201</v>
      </c>
      <c r="G292" s="2">
        <v>-1399895</v>
      </c>
      <c r="H292" s="2">
        <v>-1393589</v>
      </c>
      <c r="I292" s="2">
        <v>-1387283</v>
      </c>
      <c r="J292" s="2">
        <v>-1380977</v>
      </c>
      <c r="K292" s="2">
        <v>-1374671</v>
      </c>
      <c r="L292" s="2">
        <v>-1368365</v>
      </c>
      <c r="M292" s="2">
        <v>-1362059</v>
      </c>
      <c r="N292" s="2">
        <v>-1355753</v>
      </c>
      <c r="O292" s="2">
        <v>-1349447</v>
      </c>
      <c r="P292" s="2">
        <v>-18034679</v>
      </c>
      <c r="Q292" s="2">
        <v>-1387283</v>
      </c>
      <c r="S292" s="15"/>
      <c r="T292" s="15"/>
      <c r="U292" s="15"/>
      <c r="V292" s="16"/>
      <c r="W292" s="16"/>
      <c r="X292" s="16"/>
      <c r="Y292" s="16"/>
      <c r="Z292" s="16"/>
      <c r="AA292" s="44">
        <f t="shared" si="41"/>
        <v>1387283</v>
      </c>
      <c r="AB292" s="3">
        <f t="shared" si="42"/>
        <v>0</v>
      </c>
      <c r="AC292" s="15"/>
      <c r="AD292" s="16"/>
      <c r="AE292" s="16"/>
      <c r="AF292" s="16"/>
      <c r="AG292" s="16"/>
      <c r="AH292" s="16"/>
      <c r="AI292" s="44">
        <f t="shared" si="43"/>
        <v>1349447</v>
      </c>
      <c r="AJ292" s="15">
        <f t="shared" si="31"/>
        <v>0</v>
      </c>
    </row>
    <row r="293" spans="1:36" ht="12.75" customHeight="1" x14ac:dyDescent="0.2">
      <c r="A293" s="13" t="s">
        <v>403</v>
      </c>
      <c r="B293" s="13" t="s">
        <v>404</v>
      </c>
      <c r="C293" s="2">
        <v>-39642</v>
      </c>
      <c r="D293" s="2">
        <v>-39642</v>
      </c>
      <c r="E293" s="2">
        <v>-39642</v>
      </c>
      <c r="F293" s="2">
        <v>-39642</v>
      </c>
      <c r="G293" s="2">
        <v>-39642</v>
      </c>
      <c r="H293" s="2">
        <v>-39642</v>
      </c>
      <c r="I293" s="2">
        <v>-39642</v>
      </c>
      <c r="J293" s="2">
        <v>-39642</v>
      </c>
      <c r="K293" s="2">
        <v>-39642</v>
      </c>
      <c r="L293" s="2">
        <v>-39642</v>
      </c>
      <c r="M293" s="2">
        <v>-39642</v>
      </c>
      <c r="N293" s="2">
        <v>-39642</v>
      </c>
      <c r="O293" s="2">
        <v>0</v>
      </c>
      <c r="P293" s="2">
        <v>-475704</v>
      </c>
      <c r="Q293" s="2">
        <v>-36593</v>
      </c>
      <c r="S293" s="15"/>
      <c r="T293" s="15"/>
      <c r="U293" s="15"/>
      <c r="V293" s="16"/>
      <c r="W293" s="16"/>
      <c r="X293" s="16"/>
      <c r="Y293" s="16"/>
      <c r="Z293" s="16"/>
      <c r="AA293" s="16">
        <f t="shared" si="41"/>
        <v>36593</v>
      </c>
      <c r="AB293" s="3">
        <f t="shared" si="42"/>
        <v>0</v>
      </c>
      <c r="AC293" s="15"/>
      <c r="AD293" s="16"/>
      <c r="AE293" s="16"/>
      <c r="AF293" s="16"/>
      <c r="AG293" s="16"/>
      <c r="AH293" s="16"/>
      <c r="AI293" s="16">
        <f t="shared" si="43"/>
        <v>0</v>
      </c>
      <c r="AJ293" s="15">
        <f t="shared" si="31"/>
        <v>0</v>
      </c>
    </row>
    <row r="294" spans="1:36" ht="12.75" customHeight="1" x14ac:dyDescent="0.2">
      <c r="A294" s="13" t="s">
        <v>405</v>
      </c>
      <c r="B294" s="13" t="s">
        <v>406</v>
      </c>
      <c r="C294" s="2">
        <v>37358</v>
      </c>
      <c r="D294" s="2">
        <v>37358</v>
      </c>
      <c r="E294" s="2">
        <v>37358</v>
      </c>
      <c r="F294" s="2">
        <v>37358</v>
      </c>
      <c r="G294" s="2">
        <v>37358</v>
      </c>
      <c r="H294" s="2">
        <v>37358</v>
      </c>
      <c r="I294" s="2">
        <v>37358</v>
      </c>
      <c r="J294" s="2">
        <v>37358</v>
      </c>
      <c r="K294" s="2">
        <v>37358</v>
      </c>
      <c r="L294" s="2">
        <v>37358</v>
      </c>
      <c r="M294" s="2">
        <v>37358</v>
      </c>
      <c r="N294" s="2">
        <v>37358</v>
      </c>
      <c r="O294" s="2">
        <v>0</v>
      </c>
      <c r="P294" s="2">
        <v>448296</v>
      </c>
      <c r="Q294" s="2">
        <v>34484</v>
      </c>
      <c r="S294" s="15">
        <v>32</v>
      </c>
      <c r="T294" s="15" t="s">
        <v>222</v>
      </c>
      <c r="U294" s="15"/>
      <c r="V294" s="16"/>
      <c r="W294" s="16"/>
      <c r="X294" s="16"/>
      <c r="Y294" s="16"/>
      <c r="Z294" s="16"/>
      <c r="AA294" s="16">
        <f t="shared" si="41"/>
        <v>-34484</v>
      </c>
      <c r="AB294" s="3">
        <f t="shared" si="42"/>
        <v>0</v>
      </c>
      <c r="AC294" s="15"/>
      <c r="AD294" s="16"/>
      <c r="AE294" s="16"/>
      <c r="AF294" s="16"/>
      <c r="AG294" s="16"/>
      <c r="AH294" s="16"/>
      <c r="AI294" s="16">
        <f t="shared" si="43"/>
        <v>0</v>
      </c>
      <c r="AJ294" s="15">
        <f t="shared" si="31"/>
        <v>0</v>
      </c>
    </row>
    <row r="295" spans="1:36" ht="12.75" customHeight="1" x14ac:dyDescent="0.2">
      <c r="A295" s="13" t="s">
        <v>407</v>
      </c>
      <c r="B295" s="13" t="s">
        <v>408</v>
      </c>
      <c r="C295" s="2">
        <v>31578088</v>
      </c>
      <c r="D295" s="2">
        <v>31578088</v>
      </c>
      <c r="E295" s="2">
        <v>31578088</v>
      </c>
      <c r="F295" s="2">
        <v>31578088</v>
      </c>
      <c r="G295" s="2">
        <v>31578088</v>
      </c>
      <c r="H295" s="2">
        <v>31578088</v>
      </c>
      <c r="I295" s="2">
        <v>31578088</v>
      </c>
      <c r="J295" s="2">
        <v>31578088</v>
      </c>
      <c r="K295" s="2">
        <v>31578088</v>
      </c>
      <c r="L295" s="2">
        <v>31578088</v>
      </c>
      <c r="M295" s="2">
        <v>31578088</v>
      </c>
      <c r="N295" s="2">
        <v>31578088</v>
      </c>
      <c r="O295" s="2">
        <v>0</v>
      </c>
      <c r="P295" s="2">
        <v>378937050</v>
      </c>
      <c r="Q295" s="2">
        <v>29149004</v>
      </c>
      <c r="S295" s="15">
        <v>32</v>
      </c>
      <c r="T295" s="15" t="s">
        <v>222</v>
      </c>
      <c r="U295" s="15"/>
      <c r="V295" s="16"/>
      <c r="W295" s="16"/>
      <c r="X295" s="16"/>
      <c r="Y295" s="16"/>
      <c r="Z295" s="16"/>
      <c r="AA295" s="16">
        <f t="shared" si="41"/>
        <v>-29149004</v>
      </c>
      <c r="AB295" s="3">
        <f t="shared" si="42"/>
        <v>0</v>
      </c>
      <c r="AC295" s="15"/>
      <c r="AD295" s="16"/>
      <c r="AE295" s="16"/>
      <c r="AF295" s="16"/>
      <c r="AG295" s="16"/>
      <c r="AH295" s="16"/>
      <c r="AI295" s="16">
        <f t="shared" si="43"/>
        <v>0</v>
      </c>
      <c r="AJ295" s="15">
        <f t="shared" si="31"/>
        <v>0</v>
      </c>
    </row>
    <row r="296" spans="1:36" ht="12.75" customHeight="1" x14ac:dyDescent="0.2">
      <c r="A296" s="13" t="s">
        <v>409</v>
      </c>
      <c r="B296" s="13" t="s">
        <v>410</v>
      </c>
      <c r="C296" s="2">
        <v>-1516436</v>
      </c>
      <c r="D296" s="2">
        <v>-1516436</v>
      </c>
      <c r="E296" s="2">
        <v>-1516436</v>
      </c>
      <c r="F296" s="2">
        <v>-1516436</v>
      </c>
      <c r="G296" s="2">
        <v>-1516436</v>
      </c>
      <c r="H296" s="2">
        <v>-1516436</v>
      </c>
      <c r="I296" s="2">
        <v>-1516436</v>
      </c>
      <c r="J296" s="2">
        <v>-1516436</v>
      </c>
      <c r="K296" s="2">
        <v>-1516436</v>
      </c>
      <c r="L296" s="2">
        <v>-1516436</v>
      </c>
      <c r="M296" s="2">
        <v>-1516436</v>
      </c>
      <c r="N296" s="2">
        <v>-1516436</v>
      </c>
      <c r="O296" s="2">
        <v>0</v>
      </c>
      <c r="P296" s="2">
        <v>-18197232</v>
      </c>
      <c r="Q296" s="2">
        <v>-1399787</v>
      </c>
      <c r="S296" s="15">
        <v>32</v>
      </c>
      <c r="T296" s="15" t="s">
        <v>222</v>
      </c>
      <c r="U296" s="15"/>
      <c r="V296" s="16"/>
      <c r="W296" s="16"/>
      <c r="X296" s="16"/>
      <c r="Y296" s="16"/>
      <c r="Z296" s="16"/>
      <c r="AA296" s="16">
        <f t="shared" si="41"/>
        <v>1399787</v>
      </c>
      <c r="AB296" s="3">
        <f t="shared" si="42"/>
        <v>0</v>
      </c>
      <c r="AC296" s="15"/>
      <c r="AD296" s="16"/>
      <c r="AE296" s="16"/>
      <c r="AF296" s="16"/>
      <c r="AG296" s="16"/>
      <c r="AH296" s="16"/>
      <c r="AI296" s="16">
        <f t="shared" si="43"/>
        <v>0</v>
      </c>
      <c r="AJ296" s="15">
        <f t="shared" si="31"/>
        <v>0</v>
      </c>
    </row>
    <row r="297" spans="1:36" ht="12.75" customHeight="1" x14ac:dyDescent="0.2">
      <c r="A297" s="13" t="s">
        <v>411</v>
      </c>
      <c r="B297" s="13" t="s">
        <v>412</v>
      </c>
      <c r="C297" s="2">
        <v>15237</v>
      </c>
      <c r="D297" s="2">
        <v>15237</v>
      </c>
      <c r="E297" s="2">
        <v>15237</v>
      </c>
      <c r="F297" s="2">
        <v>15237</v>
      </c>
      <c r="G297" s="2">
        <v>15237</v>
      </c>
      <c r="H297" s="2">
        <v>15237</v>
      </c>
      <c r="I297" s="2">
        <v>15237</v>
      </c>
      <c r="J297" s="2">
        <v>15237</v>
      </c>
      <c r="K297" s="2">
        <v>15237</v>
      </c>
      <c r="L297" s="2">
        <v>15237</v>
      </c>
      <c r="M297" s="2">
        <v>15237</v>
      </c>
      <c r="N297" s="2">
        <v>15237</v>
      </c>
      <c r="O297" s="2">
        <v>0</v>
      </c>
      <c r="P297" s="2">
        <v>182844</v>
      </c>
      <c r="Q297" s="2">
        <v>14065</v>
      </c>
      <c r="S297" s="15"/>
      <c r="T297" s="15"/>
      <c r="U297" s="15"/>
      <c r="V297" s="16"/>
      <c r="W297" s="16"/>
      <c r="X297" s="16"/>
      <c r="Y297" s="16"/>
      <c r="Z297" s="16"/>
      <c r="AA297" s="16">
        <f t="shared" si="41"/>
        <v>-14065</v>
      </c>
      <c r="AB297" s="3">
        <f t="shared" si="42"/>
        <v>0</v>
      </c>
      <c r="AC297" s="15"/>
      <c r="AD297" s="16"/>
      <c r="AE297" s="16"/>
      <c r="AF297" s="16"/>
      <c r="AG297" s="16"/>
      <c r="AH297" s="16"/>
      <c r="AI297" s="16">
        <f t="shared" si="43"/>
        <v>0</v>
      </c>
      <c r="AJ297" s="15">
        <f t="shared" si="31"/>
        <v>0</v>
      </c>
    </row>
    <row r="298" spans="1:36" ht="12.75" customHeight="1" x14ac:dyDescent="0.2">
      <c r="A298" s="13" t="s">
        <v>413</v>
      </c>
      <c r="B298" s="13" t="s">
        <v>414</v>
      </c>
      <c r="C298" s="2">
        <v>143727</v>
      </c>
      <c r="D298" s="2">
        <v>143727</v>
      </c>
      <c r="E298" s="2">
        <v>143727</v>
      </c>
      <c r="F298" s="2">
        <v>143727</v>
      </c>
      <c r="G298" s="2">
        <v>143727</v>
      </c>
      <c r="H298" s="2">
        <v>143727</v>
      </c>
      <c r="I298" s="2">
        <v>143727</v>
      </c>
      <c r="J298" s="2">
        <v>143727</v>
      </c>
      <c r="K298" s="2">
        <v>143727</v>
      </c>
      <c r="L298" s="2">
        <v>143727</v>
      </c>
      <c r="M298" s="2">
        <v>143727</v>
      </c>
      <c r="N298" s="2">
        <v>143727</v>
      </c>
      <c r="O298" s="2">
        <v>0</v>
      </c>
      <c r="P298" s="2">
        <v>1724724</v>
      </c>
      <c r="Q298" s="2">
        <v>132671</v>
      </c>
      <c r="S298" s="15"/>
      <c r="T298" s="15"/>
      <c r="U298" s="15"/>
      <c r="V298" s="16"/>
      <c r="W298" s="16"/>
      <c r="X298" s="16"/>
      <c r="Y298" s="16"/>
      <c r="Z298" s="16"/>
      <c r="AA298" s="16">
        <f t="shared" si="41"/>
        <v>-132671</v>
      </c>
      <c r="AB298" s="3">
        <f t="shared" si="42"/>
        <v>0</v>
      </c>
      <c r="AC298" s="15"/>
      <c r="AD298" s="16"/>
      <c r="AE298" s="16"/>
      <c r="AF298" s="16"/>
      <c r="AG298" s="16"/>
      <c r="AH298" s="16"/>
      <c r="AI298" s="16">
        <f t="shared" si="43"/>
        <v>0</v>
      </c>
      <c r="AJ298" s="15">
        <f t="shared" ref="AJ298:AJ299" si="46">SUM(AD298:AI298)+O298</f>
        <v>0</v>
      </c>
    </row>
    <row r="299" spans="1:36" x14ac:dyDescent="0.2">
      <c r="A299" s="13" t="s">
        <v>415</v>
      </c>
      <c r="B299" s="13" t="s">
        <v>416</v>
      </c>
      <c r="C299" s="2">
        <v>-1369</v>
      </c>
      <c r="D299" s="2">
        <v>-1369</v>
      </c>
      <c r="E299" s="2">
        <v>-1369</v>
      </c>
      <c r="F299" s="2">
        <v>-1369</v>
      </c>
      <c r="G299" s="2">
        <v>-1369</v>
      </c>
      <c r="H299" s="2">
        <v>-1369</v>
      </c>
      <c r="I299" s="2">
        <v>-1369</v>
      </c>
      <c r="J299" s="2">
        <v>-1369</v>
      </c>
      <c r="K299" s="2">
        <v>-1369</v>
      </c>
      <c r="L299" s="2">
        <v>-1369</v>
      </c>
      <c r="M299" s="2">
        <v>-1369</v>
      </c>
      <c r="N299" s="2">
        <v>-1369</v>
      </c>
      <c r="O299" s="2">
        <v>0</v>
      </c>
      <c r="P299" s="2">
        <v>-16428</v>
      </c>
      <c r="Q299" s="2">
        <v>-1264</v>
      </c>
      <c r="V299" s="16"/>
      <c r="W299" s="16"/>
      <c r="X299" s="16"/>
      <c r="Y299" s="16"/>
      <c r="Z299" s="16"/>
      <c r="AA299" s="16">
        <f t="shared" si="41"/>
        <v>1264</v>
      </c>
      <c r="AB299"/>
      <c r="AD299" s="16"/>
      <c r="AE299" s="16"/>
      <c r="AF299" s="16"/>
      <c r="AG299" s="16"/>
      <c r="AH299" s="16"/>
      <c r="AI299" s="16">
        <f t="shared" si="43"/>
        <v>0</v>
      </c>
      <c r="AJ299" s="15">
        <f t="shared" si="46"/>
        <v>0</v>
      </c>
    </row>
    <row r="300" spans="1:36" ht="12.75" customHeight="1" x14ac:dyDescent="0.2">
      <c r="A300" s="13" t="s">
        <v>417</v>
      </c>
      <c r="B300" s="13" t="s">
        <v>418</v>
      </c>
      <c r="C300" s="2">
        <v>-353373</v>
      </c>
      <c r="D300" s="2">
        <v>-353373</v>
      </c>
      <c r="E300" s="2">
        <v>-353373</v>
      </c>
      <c r="F300" s="2">
        <v>-353373</v>
      </c>
      <c r="G300" s="2">
        <v>-353373</v>
      </c>
      <c r="H300" s="2">
        <v>-353373</v>
      </c>
      <c r="I300" s="2">
        <v>-353373</v>
      </c>
      <c r="J300" s="2">
        <v>-353373</v>
      </c>
      <c r="K300" s="2">
        <v>-353373</v>
      </c>
      <c r="L300" s="2">
        <v>-353373</v>
      </c>
      <c r="M300" s="2">
        <v>-353373</v>
      </c>
      <c r="N300" s="2">
        <v>-353373</v>
      </c>
      <c r="O300" s="2">
        <v>0</v>
      </c>
      <c r="P300" s="2">
        <v>-4240476</v>
      </c>
      <c r="Q300" s="2">
        <v>-326190</v>
      </c>
      <c r="S300" s="15">
        <v>33</v>
      </c>
      <c r="T300" s="15" t="s">
        <v>222</v>
      </c>
      <c r="U300" s="15"/>
      <c r="V300" s="16"/>
      <c r="W300" s="16"/>
      <c r="X300" s="16"/>
      <c r="Y300" s="16"/>
      <c r="Z300" s="16"/>
      <c r="AA300" s="16">
        <f t="shared" si="41"/>
        <v>326190</v>
      </c>
      <c r="AB300" s="3">
        <f t="shared" ref="AB300:AB309" si="47">-Q300-V300-W300-X300-Y300-Z300-AA300</f>
        <v>0</v>
      </c>
      <c r="AC300" s="15"/>
      <c r="AD300" s="16"/>
      <c r="AE300" s="16"/>
      <c r="AF300" s="16"/>
      <c r="AG300" s="16"/>
      <c r="AH300" s="16"/>
      <c r="AI300" s="16">
        <f t="shared" si="43"/>
        <v>0</v>
      </c>
      <c r="AJ300" s="15">
        <f t="shared" ref="AJ300:AJ363" si="48">SUM(AD300:AI300)+O300</f>
        <v>0</v>
      </c>
    </row>
    <row r="301" spans="1:36" ht="12.75" customHeight="1" x14ac:dyDescent="0.2">
      <c r="A301" s="13" t="s">
        <v>419</v>
      </c>
      <c r="B301" s="13" t="s">
        <v>420</v>
      </c>
      <c r="C301" s="2">
        <v>449631</v>
      </c>
      <c r="D301" s="2">
        <v>449631</v>
      </c>
      <c r="E301" s="2">
        <v>449631</v>
      </c>
      <c r="F301" s="2">
        <v>449631</v>
      </c>
      <c r="G301" s="2">
        <v>449631</v>
      </c>
      <c r="H301" s="2">
        <v>449631</v>
      </c>
      <c r="I301" s="2">
        <v>449631</v>
      </c>
      <c r="J301" s="2">
        <v>449631</v>
      </c>
      <c r="K301" s="2">
        <v>449631</v>
      </c>
      <c r="L301" s="2">
        <v>449631</v>
      </c>
      <c r="M301" s="2">
        <v>449631</v>
      </c>
      <c r="N301" s="2">
        <v>449631</v>
      </c>
      <c r="O301" s="2">
        <v>0</v>
      </c>
      <c r="P301" s="2">
        <v>5395572</v>
      </c>
      <c r="Q301" s="2">
        <v>415044</v>
      </c>
      <c r="S301" s="15">
        <v>32</v>
      </c>
      <c r="T301" s="15" t="s">
        <v>222</v>
      </c>
      <c r="U301" s="15"/>
      <c r="V301" s="16"/>
      <c r="W301" s="16"/>
      <c r="X301" s="16"/>
      <c r="Y301" s="16"/>
      <c r="Z301" s="16"/>
      <c r="AA301" s="16">
        <f t="shared" si="41"/>
        <v>-415044</v>
      </c>
      <c r="AB301" s="3">
        <f t="shared" si="47"/>
        <v>0</v>
      </c>
      <c r="AC301" s="15"/>
      <c r="AD301" s="16"/>
      <c r="AE301" s="16"/>
      <c r="AF301" s="16"/>
      <c r="AG301" s="16"/>
      <c r="AH301" s="16"/>
      <c r="AI301" s="16">
        <f t="shared" si="43"/>
        <v>0</v>
      </c>
      <c r="AJ301" s="15">
        <f t="shared" si="48"/>
        <v>0</v>
      </c>
    </row>
    <row r="302" spans="1:36" ht="12.75" customHeight="1" x14ac:dyDescent="0.2">
      <c r="A302" s="13" t="s">
        <v>421</v>
      </c>
      <c r="B302" s="13" t="s">
        <v>422</v>
      </c>
      <c r="C302" s="2">
        <v>-155623</v>
      </c>
      <c r="D302" s="2">
        <v>-155623</v>
      </c>
      <c r="E302" s="2">
        <v>-155623</v>
      </c>
      <c r="F302" s="2">
        <v>-155623</v>
      </c>
      <c r="G302" s="2">
        <v>-155623</v>
      </c>
      <c r="H302" s="2">
        <v>-155623</v>
      </c>
      <c r="I302" s="2">
        <v>-155623</v>
      </c>
      <c r="J302" s="2">
        <v>-155623</v>
      </c>
      <c r="K302" s="2">
        <v>-155623</v>
      </c>
      <c r="L302" s="2">
        <v>-155623</v>
      </c>
      <c r="M302" s="2">
        <v>-155623</v>
      </c>
      <c r="N302" s="2">
        <v>-155623</v>
      </c>
      <c r="O302" s="2">
        <v>0</v>
      </c>
      <c r="P302" s="2">
        <v>-1867476</v>
      </c>
      <c r="Q302" s="2">
        <v>-143652</v>
      </c>
      <c r="S302" s="15"/>
      <c r="T302" s="15" t="s">
        <v>222</v>
      </c>
      <c r="U302" s="15"/>
      <c r="V302" s="16"/>
      <c r="W302" s="16"/>
      <c r="X302" s="16"/>
      <c r="Y302" s="16"/>
      <c r="Z302" s="16"/>
      <c r="AA302" s="16">
        <f t="shared" si="41"/>
        <v>143652</v>
      </c>
      <c r="AB302" s="3">
        <f t="shared" si="47"/>
        <v>0</v>
      </c>
      <c r="AC302" s="15"/>
      <c r="AD302" s="16"/>
      <c r="AE302" s="16"/>
      <c r="AF302" s="16"/>
      <c r="AG302" s="16"/>
      <c r="AH302" s="16"/>
      <c r="AI302" s="16">
        <f t="shared" si="43"/>
        <v>0</v>
      </c>
      <c r="AJ302" s="15">
        <f t="shared" si="48"/>
        <v>0</v>
      </c>
    </row>
    <row r="303" spans="1:36" ht="12.75" customHeight="1" x14ac:dyDescent="0.2">
      <c r="A303" s="13" t="s">
        <v>423</v>
      </c>
      <c r="B303" s="13" t="s">
        <v>424</v>
      </c>
      <c r="C303" s="2">
        <v>-8</v>
      </c>
      <c r="D303" s="2">
        <v>-8</v>
      </c>
      <c r="E303" s="2">
        <v>-8</v>
      </c>
      <c r="F303" s="2">
        <v>-8</v>
      </c>
      <c r="G303" s="2">
        <v>-8</v>
      </c>
      <c r="H303" s="2">
        <v>-8</v>
      </c>
      <c r="I303" s="2">
        <v>-8</v>
      </c>
      <c r="J303" s="2">
        <v>-8</v>
      </c>
      <c r="K303" s="2">
        <v>-8</v>
      </c>
      <c r="L303" s="2">
        <v>-8</v>
      </c>
      <c r="M303" s="2">
        <v>-8</v>
      </c>
      <c r="N303" s="2">
        <v>-8</v>
      </c>
      <c r="O303" s="2">
        <v>-8</v>
      </c>
      <c r="P303" s="2">
        <v>-104</v>
      </c>
      <c r="Q303" s="2">
        <v>-8</v>
      </c>
      <c r="S303" s="15"/>
      <c r="T303" s="15"/>
      <c r="U303" s="15"/>
      <c r="V303" s="16"/>
      <c r="W303" s="16"/>
      <c r="X303" s="16"/>
      <c r="Y303" s="16"/>
      <c r="Z303" s="16"/>
      <c r="AA303" s="16">
        <f t="shared" si="41"/>
        <v>8</v>
      </c>
      <c r="AB303" s="3">
        <f t="shared" si="47"/>
        <v>0</v>
      </c>
      <c r="AC303" s="15"/>
      <c r="AD303" s="16"/>
      <c r="AE303" s="16"/>
      <c r="AF303" s="16"/>
      <c r="AG303" s="16"/>
      <c r="AH303" s="16"/>
      <c r="AI303" s="16">
        <f t="shared" si="43"/>
        <v>8</v>
      </c>
      <c r="AJ303" s="15">
        <f t="shared" si="48"/>
        <v>0</v>
      </c>
    </row>
    <row r="304" spans="1:36" ht="12.75" customHeight="1" x14ac:dyDescent="0.2">
      <c r="A304" s="13" t="s">
        <v>425</v>
      </c>
      <c r="B304" s="13" t="s">
        <v>426</v>
      </c>
      <c r="C304" s="2">
        <v>734401</v>
      </c>
      <c r="D304" s="2">
        <v>734401</v>
      </c>
      <c r="E304" s="2">
        <v>734401</v>
      </c>
      <c r="F304" s="2">
        <v>734401</v>
      </c>
      <c r="G304" s="2">
        <v>734401</v>
      </c>
      <c r="H304" s="2">
        <v>734401</v>
      </c>
      <c r="I304" s="2">
        <v>734401</v>
      </c>
      <c r="J304" s="2">
        <v>734401</v>
      </c>
      <c r="K304" s="2">
        <v>734401</v>
      </c>
      <c r="L304" s="2">
        <v>734401</v>
      </c>
      <c r="M304" s="2">
        <v>734401</v>
      </c>
      <c r="N304" s="2">
        <v>734401</v>
      </c>
      <c r="O304" s="2">
        <v>0</v>
      </c>
      <c r="P304" s="2">
        <v>8812812</v>
      </c>
      <c r="Q304" s="2">
        <v>677909</v>
      </c>
      <c r="S304" s="15"/>
      <c r="T304" s="15" t="s">
        <v>222</v>
      </c>
      <c r="U304" s="15"/>
      <c r="V304" s="16"/>
      <c r="W304" s="16"/>
      <c r="X304" s="16"/>
      <c r="Y304" s="16"/>
      <c r="Z304" s="16"/>
      <c r="AA304" s="16">
        <f t="shared" si="41"/>
        <v>-677909</v>
      </c>
      <c r="AB304" s="3">
        <f t="shared" si="47"/>
        <v>0</v>
      </c>
      <c r="AC304" s="15"/>
      <c r="AD304" s="16"/>
      <c r="AE304" s="16"/>
      <c r="AF304" s="16"/>
      <c r="AG304" s="16"/>
      <c r="AH304" s="16"/>
      <c r="AI304" s="16">
        <f t="shared" si="43"/>
        <v>0</v>
      </c>
      <c r="AJ304" s="15">
        <f t="shared" si="48"/>
        <v>0</v>
      </c>
    </row>
    <row r="305" spans="1:36" ht="12.75" customHeight="1" x14ac:dyDescent="0.2">
      <c r="A305" s="13" t="s">
        <v>427</v>
      </c>
      <c r="B305" s="13" t="s">
        <v>428</v>
      </c>
      <c r="C305" s="2">
        <v>-840913</v>
      </c>
      <c r="D305" s="2">
        <v>-840913</v>
      </c>
      <c r="E305" s="2">
        <v>-840913</v>
      </c>
      <c r="F305" s="2">
        <v>-840913</v>
      </c>
      <c r="G305" s="2">
        <v>-840913</v>
      </c>
      <c r="H305" s="2">
        <v>-840913</v>
      </c>
      <c r="I305" s="2">
        <v>-840913</v>
      </c>
      <c r="J305" s="2">
        <v>-840913</v>
      </c>
      <c r="K305" s="2">
        <v>-840913</v>
      </c>
      <c r="L305" s="2">
        <v>-840913</v>
      </c>
      <c r="M305" s="2">
        <v>-840913</v>
      </c>
      <c r="N305" s="2">
        <v>-840913</v>
      </c>
      <c r="O305" s="2">
        <v>0</v>
      </c>
      <c r="P305" s="2">
        <v>-10090956</v>
      </c>
      <c r="Q305" s="2">
        <v>-776227</v>
      </c>
      <c r="S305" s="15"/>
      <c r="T305" s="15"/>
      <c r="U305" s="15"/>
      <c r="V305" s="16"/>
      <c r="W305" s="16"/>
      <c r="X305" s="16"/>
      <c r="Y305" s="16"/>
      <c r="Z305" s="16"/>
      <c r="AA305" s="16">
        <f t="shared" si="41"/>
        <v>776227</v>
      </c>
      <c r="AB305" s="3">
        <f t="shared" si="47"/>
        <v>0</v>
      </c>
      <c r="AC305" s="15"/>
      <c r="AD305" s="16"/>
      <c r="AE305" s="16"/>
      <c r="AF305" s="16"/>
      <c r="AG305" s="16"/>
      <c r="AH305" s="16"/>
      <c r="AI305" s="16">
        <f t="shared" si="43"/>
        <v>0</v>
      </c>
      <c r="AJ305" s="15">
        <f t="shared" si="48"/>
        <v>0</v>
      </c>
    </row>
    <row r="306" spans="1:36" ht="12.75" customHeight="1" x14ac:dyDescent="0.2">
      <c r="A306" s="13" t="s">
        <v>429</v>
      </c>
      <c r="B306" s="13" t="s">
        <v>430</v>
      </c>
      <c r="C306" s="2">
        <v>-13876</v>
      </c>
      <c r="D306" s="2">
        <v>-13876</v>
      </c>
      <c r="E306" s="2">
        <v>-13876</v>
      </c>
      <c r="F306" s="2">
        <v>-13876</v>
      </c>
      <c r="G306" s="2">
        <v>-13876</v>
      </c>
      <c r="H306" s="2">
        <v>-13876</v>
      </c>
      <c r="I306" s="2">
        <v>-13876</v>
      </c>
      <c r="J306" s="2">
        <v>-13876</v>
      </c>
      <c r="K306" s="2">
        <v>-13876</v>
      </c>
      <c r="L306" s="2">
        <v>-13876</v>
      </c>
      <c r="M306" s="2">
        <v>-13876</v>
      </c>
      <c r="N306" s="2">
        <v>-13876</v>
      </c>
      <c r="O306" s="2">
        <v>0</v>
      </c>
      <c r="P306" s="2">
        <v>-166512</v>
      </c>
      <c r="Q306" s="2">
        <v>-12809</v>
      </c>
      <c r="S306" s="15"/>
      <c r="T306" s="15" t="s">
        <v>222</v>
      </c>
      <c r="U306" s="15"/>
      <c r="V306" s="16"/>
      <c r="W306" s="16"/>
      <c r="X306" s="16"/>
      <c r="Y306" s="16"/>
      <c r="Z306" s="16"/>
      <c r="AA306" s="16">
        <f t="shared" si="41"/>
        <v>12809</v>
      </c>
      <c r="AB306" s="3">
        <f t="shared" si="47"/>
        <v>0</v>
      </c>
      <c r="AC306" s="15"/>
      <c r="AD306" s="16"/>
      <c r="AE306" s="16"/>
      <c r="AF306" s="16"/>
      <c r="AG306" s="16"/>
      <c r="AH306" s="16"/>
      <c r="AI306" s="16">
        <f t="shared" si="43"/>
        <v>0</v>
      </c>
      <c r="AJ306" s="15">
        <f t="shared" si="48"/>
        <v>0</v>
      </c>
    </row>
    <row r="307" spans="1:36" s="32" customFormat="1" ht="12.75" customHeight="1" x14ac:dyDescent="0.2">
      <c r="A307" s="13" t="s">
        <v>431</v>
      </c>
      <c r="B307" s="13" t="s">
        <v>432</v>
      </c>
      <c r="C307" s="2">
        <v>-4984255</v>
      </c>
      <c r="D307" s="2">
        <v>-4982823</v>
      </c>
      <c r="E307" s="2">
        <v>-4981391</v>
      </c>
      <c r="F307" s="2">
        <v>-4979959</v>
      </c>
      <c r="G307" s="2">
        <v>-4978527</v>
      </c>
      <c r="H307" s="2">
        <v>-4977096</v>
      </c>
      <c r="I307" s="2">
        <v>-4975664</v>
      </c>
      <c r="J307" s="2">
        <v>-4974232</v>
      </c>
      <c r="K307" s="2">
        <v>-4972800</v>
      </c>
      <c r="L307" s="2">
        <v>-4971368</v>
      </c>
      <c r="M307" s="2">
        <v>-4969936</v>
      </c>
      <c r="N307" s="2">
        <v>-4968504</v>
      </c>
      <c r="O307" s="2">
        <v>-4967072</v>
      </c>
      <c r="P307" s="2">
        <v>-64683624</v>
      </c>
      <c r="Q307" s="2">
        <v>-4975663</v>
      </c>
      <c r="S307" s="33"/>
      <c r="T307" s="33"/>
      <c r="U307" s="33"/>
      <c r="V307" s="33"/>
      <c r="W307" s="33"/>
      <c r="X307" s="33"/>
      <c r="Y307" s="33"/>
      <c r="Z307" s="33"/>
      <c r="AA307" s="16">
        <f t="shared" si="41"/>
        <v>4975663</v>
      </c>
      <c r="AB307" s="3">
        <f t="shared" si="47"/>
        <v>0</v>
      </c>
      <c r="AC307" s="33"/>
      <c r="AD307" s="33"/>
      <c r="AE307" s="33"/>
      <c r="AF307" s="33"/>
      <c r="AG307" s="33"/>
      <c r="AH307" s="33"/>
      <c r="AI307" s="16">
        <f t="shared" si="43"/>
        <v>4967072</v>
      </c>
      <c r="AJ307" s="15">
        <f t="shared" si="48"/>
        <v>0</v>
      </c>
    </row>
    <row r="308" spans="1:36" s="32" customFormat="1" ht="12.75" customHeight="1" x14ac:dyDescent="0.2">
      <c r="A308" s="13" t="s">
        <v>433</v>
      </c>
      <c r="B308" s="13" t="s">
        <v>434</v>
      </c>
      <c r="C308" s="2">
        <v>122839</v>
      </c>
      <c r="D308" s="2">
        <v>122839</v>
      </c>
      <c r="E308" s="2">
        <v>122839</v>
      </c>
      <c r="F308" s="2">
        <v>122839</v>
      </c>
      <c r="G308" s="2">
        <v>122839</v>
      </c>
      <c r="H308" s="2">
        <v>122839</v>
      </c>
      <c r="I308" s="2">
        <v>122839</v>
      </c>
      <c r="J308" s="2">
        <v>122839</v>
      </c>
      <c r="K308" s="2">
        <v>122839</v>
      </c>
      <c r="L308" s="2">
        <v>122839</v>
      </c>
      <c r="M308" s="2">
        <v>122839</v>
      </c>
      <c r="N308" s="2">
        <v>122839</v>
      </c>
      <c r="O308" s="2">
        <v>122839</v>
      </c>
      <c r="P308" s="2">
        <v>1596907</v>
      </c>
      <c r="Q308" s="2">
        <v>122839</v>
      </c>
      <c r="S308" s="33"/>
      <c r="T308" s="33"/>
      <c r="U308" s="33"/>
      <c r="V308" s="33"/>
      <c r="W308" s="33"/>
      <c r="X308" s="33"/>
      <c r="Y308" s="33"/>
      <c r="Z308" s="33"/>
      <c r="AA308" s="33">
        <f t="shared" si="41"/>
        <v>-122839</v>
      </c>
      <c r="AB308" s="3">
        <f t="shared" si="47"/>
        <v>0</v>
      </c>
      <c r="AC308" s="33"/>
      <c r="AD308" s="33"/>
      <c r="AE308" s="33"/>
      <c r="AF308" s="33"/>
      <c r="AG308" s="33"/>
      <c r="AH308" s="33"/>
      <c r="AI308" s="33">
        <f t="shared" si="43"/>
        <v>-122839</v>
      </c>
      <c r="AJ308" s="15">
        <f t="shared" si="48"/>
        <v>0</v>
      </c>
    </row>
    <row r="309" spans="1:36" ht="12.75" customHeight="1" x14ac:dyDescent="0.2">
      <c r="A309" s="13" t="s">
        <v>435</v>
      </c>
      <c r="B309" s="13" t="s">
        <v>436</v>
      </c>
      <c r="C309" s="2">
        <v>-166504</v>
      </c>
      <c r="D309" s="2">
        <v>-166504</v>
      </c>
      <c r="E309" s="2">
        <v>-166504</v>
      </c>
      <c r="F309" s="2">
        <v>-166504</v>
      </c>
      <c r="G309" s="2">
        <v>-166504</v>
      </c>
      <c r="H309" s="2">
        <v>-166504</v>
      </c>
      <c r="I309" s="2">
        <v>-166504</v>
      </c>
      <c r="J309" s="2">
        <v>-166504</v>
      </c>
      <c r="K309" s="2">
        <v>-166504</v>
      </c>
      <c r="L309" s="2">
        <v>-166504</v>
      </c>
      <c r="M309" s="2">
        <v>-166504</v>
      </c>
      <c r="N309" s="2">
        <v>-166504</v>
      </c>
      <c r="O309" s="2">
        <v>0</v>
      </c>
      <c r="P309" s="2">
        <v>-1998048</v>
      </c>
      <c r="Q309" s="2">
        <v>-153696</v>
      </c>
      <c r="S309" s="15">
        <v>32</v>
      </c>
      <c r="T309" s="15" t="s">
        <v>222</v>
      </c>
      <c r="U309" s="15"/>
      <c r="V309" s="16"/>
      <c r="W309" s="16"/>
      <c r="X309" s="16"/>
      <c r="Y309" s="16"/>
      <c r="Z309" s="16"/>
      <c r="AA309" s="16">
        <f t="shared" si="41"/>
        <v>153696</v>
      </c>
      <c r="AB309" s="3">
        <f t="shared" si="47"/>
        <v>0</v>
      </c>
      <c r="AC309" s="15"/>
      <c r="AD309" s="16"/>
      <c r="AE309" s="16"/>
      <c r="AF309" s="16"/>
      <c r="AG309" s="16"/>
      <c r="AH309" s="16"/>
      <c r="AI309" s="16">
        <f t="shared" si="43"/>
        <v>0</v>
      </c>
      <c r="AJ309" s="15">
        <f t="shared" si="48"/>
        <v>0</v>
      </c>
    </row>
    <row r="310" spans="1:36" ht="12.75" customHeight="1" x14ac:dyDescent="0.2">
      <c r="C310" s="27" t="s">
        <v>122</v>
      </c>
      <c r="D310" s="27" t="s">
        <v>122</v>
      </c>
      <c r="E310" s="27" t="s">
        <v>122</v>
      </c>
      <c r="F310" s="27" t="s">
        <v>122</v>
      </c>
      <c r="G310" s="27" t="s">
        <v>122</v>
      </c>
      <c r="H310" s="27" t="s">
        <v>122</v>
      </c>
      <c r="I310" s="27" t="s">
        <v>122</v>
      </c>
      <c r="J310" s="27" t="s">
        <v>122</v>
      </c>
      <c r="K310" s="27" t="s">
        <v>122</v>
      </c>
      <c r="L310" s="27" t="s">
        <v>122</v>
      </c>
      <c r="M310" s="27" t="s">
        <v>122</v>
      </c>
      <c r="N310" s="27" t="s">
        <v>122</v>
      </c>
      <c r="O310" s="27" t="s">
        <v>122</v>
      </c>
      <c r="P310" s="27" t="s">
        <v>122</v>
      </c>
      <c r="Q310" s="27" t="s">
        <v>122</v>
      </c>
      <c r="S310" s="15"/>
      <c r="T310" s="15"/>
      <c r="U310" s="15"/>
      <c r="V310" s="16"/>
      <c r="W310" s="16"/>
      <c r="X310" s="16"/>
      <c r="Y310" s="16"/>
      <c r="Z310" s="16"/>
      <c r="AA310" s="16"/>
      <c r="AC310" s="15"/>
      <c r="AD310" s="16"/>
      <c r="AE310" s="16"/>
      <c r="AF310" s="16"/>
      <c r="AG310" s="16"/>
      <c r="AH310" s="16"/>
      <c r="AI310" s="16"/>
      <c r="AJ310" s="15"/>
    </row>
    <row r="311" spans="1:36" ht="12.75" customHeight="1" x14ac:dyDescent="0.2">
      <c r="A311" s="22" t="s">
        <v>437</v>
      </c>
      <c r="B311" s="23"/>
      <c r="C311" s="24">
        <v>31550774</v>
      </c>
      <c r="D311" s="24">
        <v>31522929</v>
      </c>
      <c r="E311" s="24">
        <v>31495084</v>
      </c>
      <c r="F311" s="24">
        <v>31881178</v>
      </c>
      <c r="G311" s="24">
        <v>31853333</v>
      </c>
      <c r="H311" s="24">
        <v>31825488</v>
      </c>
      <c r="I311" s="24">
        <v>32493177</v>
      </c>
      <c r="J311" s="24">
        <v>32465332</v>
      </c>
      <c r="K311" s="24">
        <v>32437487</v>
      </c>
      <c r="L311" s="24">
        <v>32597237</v>
      </c>
      <c r="M311" s="24">
        <v>32569392</v>
      </c>
      <c r="N311" s="24">
        <v>32541547</v>
      </c>
      <c r="O311" s="24">
        <v>33547824</v>
      </c>
      <c r="P311" s="24">
        <v>418780786</v>
      </c>
      <c r="Q311" s="24">
        <v>32213907</v>
      </c>
      <c r="S311" s="15"/>
      <c r="T311" s="15"/>
      <c r="U311" s="15"/>
      <c r="V311" s="16"/>
      <c r="W311" s="16"/>
      <c r="X311" s="16"/>
      <c r="Y311" s="16"/>
      <c r="Z311" s="16"/>
      <c r="AA311" s="16"/>
      <c r="AC311" s="15"/>
      <c r="AD311" s="16"/>
      <c r="AE311" s="16"/>
      <c r="AF311" s="16"/>
      <c r="AG311" s="16"/>
      <c r="AH311" s="16"/>
      <c r="AI311" s="16"/>
      <c r="AJ311" s="15"/>
    </row>
    <row r="312" spans="1:36" ht="12.75" customHeight="1" x14ac:dyDescent="0.2">
      <c r="C312" s="2"/>
      <c r="D312" s="2"/>
      <c r="E312" s="2"/>
      <c r="F312" s="2"/>
      <c r="G312" s="2"/>
      <c r="H312" s="2"/>
      <c r="I312" s="2"/>
      <c r="J312" s="2"/>
      <c r="K312" s="2"/>
      <c r="L312" s="2"/>
      <c r="M312" s="2"/>
      <c r="N312" s="2"/>
      <c r="O312" s="2"/>
      <c r="S312" s="15"/>
      <c r="T312" s="15"/>
      <c r="U312" s="15"/>
      <c r="V312" s="16"/>
      <c r="W312" s="16"/>
      <c r="X312" s="16"/>
      <c r="Y312" s="16"/>
      <c r="Z312" s="16"/>
      <c r="AA312" s="16"/>
      <c r="AB312" s="3">
        <f t="shared" ref="AB312:AB317" si="49">-Q312-V312-W312-X312-Y312-Z312-AA312</f>
        <v>0</v>
      </c>
      <c r="AC312" s="15"/>
      <c r="AD312" s="16"/>
      <c r="AE312" s="16"/>
      <c r="AF312" s="16"/>
      <c r="AG312" s="16"/>
      <c r="AH312" s="16"/>
      <c r="AI312" s="16"/>
      <c r="AJ312" s="15">
        <f t="shared" si="48"/>
        <v>0</v>
      </c>
    </row>
    <row r="313" spans="1:36" ht="12.75" customHeight="1" x14ac:dyDescent="0.2">
      <c r="A313" s="22" t="s">
        <v>352</v>
      </c>
      <c r="B313" s="23"/>
      <c r="C313" s="24"/>
      <c r="D313" s="24"/>
      <c r="E313" s="24"/>
      <c r="F313" s="24"/>
      <c r="G313" s="24"/>
      <c r="H313" s="24"/>
      <c r="I313" s="24"/>
      <c r="J313" s="24"/>
      <c r="K313" s="24"/>
      <c r="L313" s="24"/>
      <c r="M313" s="24"/>
      <c r="N313" s="24"/>
      <c r="O313" s="24"/>
      <c r="P313" s="24"/>
      <c r="Q313" s="24"/>
      <c r="S313" s="15"/>
      <c r="T313" s="15"/>
      <c r="U313" s="15"/>
      <c r="V313" s="16"/>
      <c r="W313" s="16"/>
      <c r="X313" s="16"/>
      <c r="Y313" s="16"/>
      <c r="Z313" s="16"/>
      <c r="AA313" s="16"/>
      <c r="AB313" s="3">
        <f t="shared" si="49"/>
        <v>0</v>
      </c>
      <c r="AC313" s="15"/>
      <c r="AD313" s="16"/>
      <c r="AE313" s="16"/>
      <c r="AF313" s="16"/>
      <c r="AG313" s="16"/>
      <c r="AH313" s="16"/>
      <c r="AI313" s="16"/>
      <c r="AJ313" s="15">
        <f t="shared" si="48"/>
        <v>0</v>
      </c>
    </row>
    <row r="314" spans="1:36" ht="12.75" customHeight="1" x14ac:dyDescent="0.2">
      <c r="A314" s="13" t="s">
        <v>438</v>
      </c>
      <c r="B314" s="13" t="s">
        <v>439</v>
      </c>
      <c r="C314" s="2">
        <v>662950</v>
      </c>
      <c r="D314" s="2">
        <v>663450</v>
      </c>
      <c r="E314" s="2">
        <v>663950</v>
      </c>
      <c r="F314" s="2">
        <v>664450</v>
      </c>
      <c r="G314" s="2">
        <v>664950</v>
      </c>
      <c r="H314" s="2">
        <v>665450</v>
      </c>
      <c r="I314" s="2">
        <v>665950</v>
      </c>
      <c r="J314" s="2">
        <v>666450</v>
      </c>
      <c r="K314" s="2">
        <v>666950</v>
      </c>
      <c r="L314" s="2">
        <v>667450</v>
      </c>
      <c r="M314" s="2">
        <v>667950</v>
      </c>
      <c r="N314" s="2">
        <v>668450</v>
      </c>
      <c r="O314" s="2">
        <v>655534</v>
      </c>
      <c r="P314" s="2">
        <v>8643936</v>
      </c>
      <c r="Q314" s="2">
        <v>664918</v>
      </c>
      <c r="S314" s="15">
        <v>27</v>
      </c>
      <c r="T314" s="15" t="s">
        <v>128</v>
      </c>
      <c r="U314" s="15"/>
      <c r="V314" s="16"/>
      <c r="W314" s="16"/>
      <c r="X314" s="16"/>
      <c r="Y314" s="16">
        <f t="shared" ref="Y314" si="50">-Q314</f>
        <v>-664918</v>
      </c>
      <c r="Z314" s="16"/>
      <c r="AA314" s="16"/>
      <c r="AB314" s="3">
        <f t="shared" si="49"/>
        <v>0</v>
      </c>
      <c r="AC314" s="15"/>
      <c r="AD314" s="16"/>
      <c r="AE314" s="16"/>
      <c r="AF314" s="16"/>
      <c r="AG314" s="16">
        <f>-O314</f>
        <v>-655534</v>
      </c>
      <c r="AH314" s="16"/>
      <c r="AI314" s="16"/>
      <c r="AJ314" s="15">
        <f t="shared" si="48"/>
        <v>0</v>
      </c>
    </row>
    <row r="315" spans="1:36" ht="12.75" customHeight="1" x14ac:dyDescent="0.2">
      <c r="A315" s="13" t="s">
        <v>440</v>
      </c>
      <c r="B315" s="13" t="s">
        <v>441</v>
      </c>
      <c r="C315" s="2">
        <v>-1803913</v>
      </c>
      <c r="D315" s="2">
        <v>-1782438</v>
      </c>
      <c r="E315" s="2">
        <v>-1760963</v>
      </c>
      <c r="F315" s="2">
        <v>-1739488</v>
      </c>
      <c r="G315" s="2">
        <v>-1718013</v>
      </c>
      <c r="H315" s="2">
        <v>-1696537</v>
      </c>
      <c r="I315" s="2">
        <v>-1675062</v>
      </c>
      <c r="J315" s="2">
        <v>-1653587</v>
      </c>
      <c r="K315" s="2">
        <v>-1632112</v>
      </c>
      <c r="L315" s="2">
        <v>-1610637</v>
      </c>
      <c r="M315" s="2">
        <v>-1589162</v>
      </c>
      <c r="N315" s="2">
        <v>-1567687</v>
      </c>
      <c r="O315" s="2">
        <v>-1546212</v>
      </c>
      <c r="P315" s="2">
        <v>-21775814</v>
      </c>
      <c r="Q315" s="2">
        <v>-1675063</v>
      </c>
      <c r="S315" s="15">
        <v>32</v>
      </c>
      <c r="T315" s="15" t="s">
        <v>222</v>
      </c>
      <c r="U315" s="15"/>
      <c r="V315" s="16"/>
      <c r="W315" s="16"/>
      <c r="X315" s="16"/>
      <c r="Y315" s="16"/>
      <c r="Z315" s="16"/>
      <c r="AA315" s="16">
        <f>-Q315</f>
        <v>1675063</v>
      </c>
      <c r="AB315" s="3">
        <f t="shared" si="49"/>
        <v>0</v>
      </c>
      <c r="AC315" s="15"/>
      <c r="AD315" s="16"/>
      <c r="AE315" s="16"/>
      <c r="AF315" s="16"/>
      <c r="AG315" s="16"/>
      <c r="AH315" s="16"/>
      <c r="AI315" s="16">
        <f>-O315</f>
        <v>1546212</v>
      </c>
      <c r="AJ315" s="15">
        <f t="shared" si="48"/>
        <v>0</v>
      </c>
    </row>
    <row r="316" spans="1:36" ht="12.75" customHeight="1" x14ac:dyDescent="0.2">
      <c r="A316" s="13" t="s">
        <v>442</v>
      </c>
      <c r="B316" s="13" t="s">
        <v>443</v>
      </c>
      <c r="C316" s="2">
        <v>20986666</v>
      </c>
      <c r="D316" s="2">
        <v>20959542</v>
      </c>
      <c r="E316" s="2">
        <v>20932418</v>
      </c>
      <c r="F316" s="2">
        <v>20905294</v>
      </c>
      <c r="G316" s="2">
        <v>20878170</v>
      </c>
      <c r="H316" s="2">
        <v>20851046</v>
      </c>
      <c r="I316" s="2">
        <v>20823922</v>
      </c>
      <c r="J316" s="2">
        <v>20796798</v>
      </c>
      <c r="K316" s="2">
        <v>20769674</v>
      </c>
      <c r="L316" s="2">
        <v>20742550</v>
      </c>
      <c r="M316" s="2">
        <v>20715426</v>
      </c>
      <c r="N316" s="2">
        <v>20688302</v>
      </c>
      <c r="O316" s="2">
        <v>20661178</v>
      </c>
      <c r="P316" s="2">
        <v>270710982</v>
      </c>
      <c r="Q316" s="2">
        <v>20823922</v>
      </c>
      <c r="S316" s="15"/>
      <c r="T316" s="15"/>
      <c r="U316" s="15"/>
      <c r="V316" s="16"/>
      <c r="W316" s="16"/>
      <c r="X316" s="16"/>
      <c r="Y316" s="16"/>
      <c r="Z316" s="16"/>
      <c r="AA316" s="16">
        <f>-Q316</f>
        <v>-20823922</v>
      </c>
      <c r="AB316" s="3">
        <f t="shared" si="49"/>
        <v>0</v>
      </c>
      <c r="AC316" s="15"/>
      <c r="AD316" s="16"/>
      <c r="AE316" s="16"/>
      <c r="AF316" s="16"/>
      <c r="AG316" s="16"/>
      <c r="AH316" s="16"/>
      <c r="AI316" s="16">
        <f>-O316</f>
        <v>-20661178</v>
      </c>
      <c r="AJ316" s="15">
        <f t="shared" si="48"/>
        <v>0</v>
      </c>
    </row>
    <row r="317" spans="1:36" ht="12.75" customHeight="1" x14ac:dyDescent="0.2">
      <c r="A317" s="13" t="s">
        <v>444</v>
      </c>
      <c r="B317" s="13" t="s">
        <v>445</v>
      </c>
      <c r="C317" s="2">
        <v>74269</v>
      </c>
      <c r="D317" s="2">
        <v>74269</v>
      </c>
      <c r="E317" s="2">
        <v>74269</v>
      </c>
      <c r="F317" s="2">
        <v>74269</v>
      </c>
      <c r="G317" s="2">
        <v>74269</v>
      </c>
      <c r="H317" s="2">
        <v>74269</v>
      </c>
      <c r="I317" s="2">
        <v>74269</v>
      </c>
      <c r="J317" s="2">
        <v>74269</v>
      </c>
      <c r="K317" s="2">
        <v>74269</v>
      </c>
      <c r="L317" s="2">
        <v>74269</v>
      </c>
      <c r="M317" s="2">
        <v>74269</v>
      </c>
      <c r="N317" s="2">
        <v>74269</v>
      </c>
      <c r="O317" s="2">
        <v>74269</v>
      </c>
      <c r="P317" s="2">
        <v>965497</v>
      </c>
      <c r="Q317" s="2">
        <v>74269</v>
      </c>
      <c r="S317" s="15"/>
      <c r="T317" s="15"/>
      <c r="U317" s="15"/>
      <c r="V317" s="16"/>
      <c r="W317" s="16"/>
      <c r="X317" s="16"/>
      <c r="Y317" s="16"/>
      <c r="Z317" s="16"/>
      <c r="AA317" s="16">
        <f>-Q317</f>
        <v>-74269</v>
      </c>
      <c r="AB317" s="3">
        <f t="shared" si="49"/>
        <v>0</v>
      </c>
      <c r="AC317" s="15"/>
      <c r="AD317" s="16"/>
      <c r="AE317" s="16"/>
      <c r="AF317" s="16"/>
      <c r="AG317" s="16"/>
      <c r="AH317" s="16"/>
      <c r="AI317" s="16">
        <f>-O317</f>
        <v>-74269</v>
      </c>
      <c r="AJ317" s="15">
        <f t="shared" si="48"/>
        <v>0</v>
      </c>
    </row>
    <row r="318" spans="1:36" ht="12.75" customHeight="1" x14ac:dyDescent="0.2">
      <c r="C318" s="27" t="s">
        <v>122</v>
      </c>
      <c r="D318" s="27" t="s">
        <v>122</v>
      </c>
      <c r="E318" s="27" t="s">
        <v>122</v>
      </c>
      <c r="F318" s="27" t="s">
        <v>122</v>
      </c>
      <c r="G318" s="27" t="s">
        <v>122</v>
      </c>
      <c r="H318" s="27" t="s">
        <v>122</v>
      </c>
      <c r="I318" s="27" t="s">
        <v>122</v>
      </c>
      <c r="J318" s="27" t="s">
        <v>122</v>
      </c>
      <c r="K318" s="27" t="s">
        <v>122</v>
      </c>
      <c r="L318" s="27" t="s">
        <v>122</v>
      </c>
      <c r="M318" s="27" t="s">
        <v>122</v>
      </c>
      <c r="N318" s="27" t="s">
        <v>122</v>
      </c>
      <c r="O318" s="27" t="s">
        <v>122</v>
      </c>
      <c r="P318" s="27" t="s">
        <v>122</v>
      </c>
      <c r="Q318" s="27" t="s">
        <v>122</v>
      </c>
      <c r="S318" s="15"/>
      <c r="T318" s="15"/>
      <c r="U318" s="15"/>
      <c r="V318" s="16"/>
      <c r="W318" s="16"/>
      <c r="X318" s="16"/>
      <c r="Y318" s="16"/>
      <c r="Z318" s="16"/>
      <c r="AA318" s="16"/>
      <c r="AC318" s="15"/>
      <c r="AD318" s="16"/>
      <c r="AE318" s="16"/>
      <c r="AF318" s="16"/>
      <c r="AG318" s="16"/>
      <c r="AH318" s="16"/>
      <c r="AI318" s="16"/>
      <c r="AJ318" s="15"/>
    </row>
    <row r="319" spans="1:36" ht="12.75" customHeight="1" x14ac:dyDescent="0.2">
      <c r="A319" s="22" t="s">
        <v>363</v>
      </c>
      <c r="B319" s="23"/>
      <c r="C319" s="24">
        <v>19919972</v>
      </c>
      <c r="D319" s="24">
        <v>19914823</v>
      </c>
      <c r="E319" s="24">
        <v>19909674</v>
      </c>
      <c r="F319" s="24">
        <v>19904525</v>
      </c>
      <c r="G319" s="24">
        <v>19899376</v>
      </c>
      <c r="H319" s="24">
        <v>19894227</v>
      </c>
      <c r="I319" s="24">
        <v>19889078</v>
      </c>
      <c r="J319" s="24">
        <v>19883929</v>
      </c>
      <c r="K319" s="24">
        <v>19878780</v>
      </c>
      <c r="L319" s="24">
        <v>19873631</v>
      </c>
      <c r="M319" s="24">
        <v>19868482</v>
      </c>
      <c r="N319" s="24">
        <v>19863333</v>
      </c>
      <c r="O319" s="24">
        <v>19844768</v>
      </c>
      <c r="P319" s="24">
        <v>258544602</v>
      </c>
      <c r="Q319" s="24">
        <v>19888046</v>
      </c>
      <c r="S319" s="15"/>
      <c r="T319" s="15"/>
      <c r="U319" s="15"/>
      <c r="V319" s="16"/>
      <c r="W319" s="16"/>
      <c r="X319" s="16"/>
      <c r="Y319" s="16"/>
      <c r="Z319" s="16"/>
      <c r="AA319" s="16"/>
      <c r="AC319" s="15"/>
      <c r="AD319" s="16"/>
      <c r="AE319" s="16"/>
      <c r="AF319" s="16"/>
      <c r="AG319" s="16"/>
      <c r="AH319" s="16"/>
      <c r="AI319" s="16"/>
      <c r="AJ319" s="15"/>
    </row>
    <row r="320" spans="1:36" ht="12.75" customHeight="1" x14ac:dyDescent="0.2">
      <c r="C320" s="2"/>
      <c r="D320" s="2"/>
      <c r="E320" s="2"/>
      <c r="F320" s="2"/>
      <c r="G320" s="2"/>
      <c r="H320" s="2"/>
      <c r="I320" s="2"/>
      <c r="J320" s="2"/>
      <c r="K320" s="2"/>
      <c r="L320" s="2"/>
      <c r="M320" s="2"/>
      <c r="N320" s="2"/>
      <c r="O320" s="2"/>
      <c r="S320" s="15"/>
      <c r="T320" s="15"/>
      <c r="U320" s="15"/>
      <c r="V320" s="16"/>
      <c r="W320" s="16"/>
      <c r="X320" s="16"/>
      <c r="Y320" s="16"/>
      <c r="Z320" s="16"/>
      <c r="AA320" s="16"/>
      <c r="AB320" s="3">
        <f t="shared" ref="AB320:AB325" si="51">-Q320-V320-W320-X320-Y320-Z320-AA320</f>
        <v>0</v>
      </c>
      <c r="AC320" s="15"/>
      <c r="AD320" s="16"/>
      <c r="AE320" s="16"/>
      <c r="AF320" s="16"/>
      <c r="AG320" s="16"/>
      <c r="AH320" s="16"/>
      <c r="AI320" s="16"/>
      <c r="AJ320" s="15">
        <f t="shared" si="48"/>
        <v>0</v>
      </c>
    </row>
    <row r="321" spans="1:36" ht="12.75" customHeight="1" x14ac:dyDescent="0.2">
      <c r="A321" s="22" t="s">
        <v>446</v>
      </c>
      <c r="B321" s="23"/>
      <c r="C321" s="24"/>
      <c r="D321" s="24"/>
      <c r="E321" s="24"/>
      <c r="F321" s="24"/>
      <c r="G321" s="24"/>
      <c r="H321" s="24"/>
      <c r="I321" s="24"/>
      <c r="J321" s="24"/>
      <c r="K321" s="24"/>
      <c r="L321" s="24"/>
      <c r="M321" s="24"/>
      <c r="N321" s="24"/>
      <c r="O321" s="24"/>
      <c r="P321" s="24"/>
      <c r="Q321" s="24"/>
      <c r="S321" s="15"/>
      <c r="T321" s="15"/>
      <c r="U321" s="15"/>
      <c r="V321" s="16"/>
      <c r="W321" s="16"/>
      <c r="X321" s="16"/>
      <c r="Y321" s="16"/>
      <c r="Z321" s="16"/>
      <c r="AA321" s="16"/>
      <c r="AB321" s="3">
        <f t="shared" si="51"/>
        <v>0</v>
      </c>
      <c r="AC321" s="15"/>
      <c r="AD321" s="16"/>
      <c r="AE321" s="16"/>
      <c r="AF321" s="16"/>
      <c r="AG321" s="16"/>
      <c r="AH321" s="16"/>
      <c r="AI321" s="16"/>
      <c r="AJ321" s="15">
        <f t="shared" si="48"/>
        <v>0</v>
      </c>
    </row>
    <row r="322" spans="1:36" ht="12.75" customHeight="1" x14ac:dyDescent="0.2">
      <c r="A322" s="13" t="s">
        <v>447</v>
      </c>
      <c r="B322" s="13" t="s">
        <v>448</v>
      </c>
      <c r="C322" s="2">
        <v>5611069</v>
      </c>
      <c r="D322" s="2">
        <v>5611069</v>
      </c>
      <c r="E322" s="2">
        <v>5611069</v>
      </c>
      <c r="F322" s="2">
        <v>5611069</v>
      </c>
      <c r="G322" s="2">
        <v>5611069</v>
      </c>
      <c r="H322" s="2">
        <v>5611069</v>
      </c>
      <c r="I322" s="2">
        <v>5611069</v>
      </c>
      <c r="J322" s="2">
        <v>5611069</v>
      </c>
      <c r="K322" s="2">
        <v>5611069</v>
      </c>
      <c r="L322" s="2">
        <v>5611069</v>
      </c>
      <c r="M322" s="2">
        <v>5611069</v>
      </c>
      <c r="N322" s="2">
        <v>5611069</v>
      </c>
      <c r="O322" s="2">
        <v>5611069</v>
      </c>
      <c r="P322" s="2">
        <v>72943896</v>
      </c>
      <c r="Q322" s="47">
        <v>5611069</v>
      </c>
      <c r="S322" s="15">
        <v>23</v>
      </c>
      <c r="T322" s="15" t="s">
        <v>128</v>
      </c>
      <c r="U322" s="15"/>
      <c r="V322" s="16"/>
      <c r="W322" s="16"/>
      <c r="X322" s="16"/>
      <c r="Y322" s="16">
        <f t="shared" ref="Y322:Y325" si="52">-Q322</f>
        <v>-5611069</v>
      </c>
      <c r="Z322" s="16"/>
      <c r="AA322" s="16"/>
      <c r="AB322" s="3">
        <f t="shared" si="51"/>
        <v>0</v>
      </c>
      <c r="AC322" s="15"/>
      <c r="AD322" s="16"/>
      <c r="AE322" s="16"/>
      <c r="AF322" s="16"/>
      <c r="AG322" s="16">
        <f>-O322</f>
        <v>-5611069</v>
      </c>
      <c r="AH322" s="16"/>
      <c r="AI322" s="16"/>
      <c r="AJ322" s="15">
        <f t="shared" si="48"/>
        <v>0</v>
      </c>
    </row>
    <row r="323" spans="1:36" ht="12.75" customHeight="1" x14ac:dyDescent="0.2">
      <c r="A323" s="13" t="s">
        <v>369</v>
      </c>
      <c r="B323" s="13" t="s">
        <v>449</v>
      </c>
      <c r="C323" s="2">
        <v>-1277217</v>
      </c>
      <c r="D323" s="2">
        <v>-1312352</v>
      </c>
      <c r="E323" s="2">
        <v>-1327946</v>
      </c>
      <c r="F323" s="2">
        <v>-1396508</v>
      </c>
      <c r="G323" s="2">
        <v>-1380310</v>
      </c>
      <c r="H323" s="2">
        <v>-1431293</v>
      </c>
      <c r="I323" s="2">
        <v>-1431622</v>
      </c>
      <c r="J323" s="2">
        <v>-1507509</v>
      </c>
      <c r="K323" s="2">
        <v>-1510272</v>
      </c>
      <c r="L323" s="2">
        <v>-1509654</v>
      </c>
      <c r="M323" s="2">
        <v>-1522834</v>
      </c>
      <c r="N323" s="2">
        <v>-1535559</v>
      </c>
      <c r="O323" s="2">
        <v>-1566589</v>
      </c>
      <c r="P323" s="2">
        <v>-18709665</v>
      </c>
      <c r="Q323" s="47">
        <v>-1439205</v>
      </c>
      <c r="S323" s="15">
        <v>23</v>
      </c>
      <c r="T323" s="15" t="s">
        <v>128</v>
      </c>
      <c r="U323" s="15"/>
      <c r="V323" s="16"/>
      <c r="W323" s="16"/>
      <c r="X323" s="16"/>
      <c r="Y323" s="16">
        <f t="shared" si="52"/>
        <v>1439205</v>
      </c>
      <c r="Z323" s="16"/>
      <c r="AA323" s="16"/>
      <c r="AB323" s="3">
        <f t="shared" si="51"/>
        <v>0</v>
      </c>
      <c r="AC323" s="15"/>
      <c r="AD323" s="16"/>
      <c r="AE323" s="16"/>
      <c r="AF323" s="16"/>
      <c r="AG323" s="16">
        <f>-O323</f>
        <v>1566589</v>
      </c>
      <c r="AH323" s="16"/>
      <c r="AI323" s="16"/>
      <c r="AJ323" s="15">
        <f t="shared" si="48"/>
        <v>0</v>
      </c>
    </row>
    <row r="324" spans="1:36" ht="12.75" customHeight="1" x14ac:dyDescent="0.2">
      <c r="A324" s="13" t="s">
        <v>450</v>
      </c>
      <c r="B324" s="13" t="s">
        <v>451</v>
      </c>
      <c r="C324" s="2">
        <v>1603930</v>
      </c>
      <c r="D324" s="2">
        <v>1565901</v>
      </c>
      <c r="E324" s="2">
        <v>1527872</v>
      </c>
      <c r="F324" s="2">
        <v>1489843</v>
      </c>
      <c r="G324" s="2">
        <v>1451814</v>
      </c>
      <c r="H324" s="2">
        <v>1413785</v>
      </c>
      <c r="I324" s="2">
        <v>1375756</v>
      </c>
      <c r="J324" s="2">
        <v>1337727</v>
      </c>
      <c r="K324" s="2">
        <v>1299698</v>
      </c>
      <c r="L324" s="2">
        <v>1261669</v>
      </c>
      <c r="M324" s="2">
        <v>1223640</v>
      </c>
      <c r="N324" s="2">
        <v>1185611</v>
      </c>
      <c r="O324" s="2">
        <v>1147582</v>
      </c>
      <c r="P324" s="2">
        <v>17884822</v>
      </c>
      <c r="Q324" s="47">
        <v>1375756</v>
      </c>
      <c r="S324" s="15">
        <v>23</v>
      </c>
      <c r="T324" s="15" t="s">
        <v>128</v>
      </c>
      <c r="U324" s="15"/>
      <c r="V324" s="16"/>
      <c r="W324" s="16"/>
      <c r="X324" s="16"/>
      <c r="Y324" s="16">
        <f t="shared" si="52"/>
        <v>-1375756</v>
      </c>
      <c r="Z324" s="16"/>
      <c r="AA324" s="16"/>
      <c r="AB324" s="3">
        <f t="shared" si="51"/>
        <v>0</v>
      </c>
      <c r="AC324" s="15"/>
      <c r="AD324" s="16"/>
      <c r="AE324" s="16"/>
      <c r="AF324" s="16"/>
      <c r="AG324" s="16">
        <f>-O324</f>
        <v>-1147582</v>
      </c>
      <c r="AH324" s="16"/>
      <c r="AI324" s="16"/>
      <c r="AJ324" s="15">
        <f t="shared" si="48"/>
        <v>0</v>
      </c>
    </row>
    <row r="325" spans="1:36" ht="12.75" customHeight="1" x14ac:dyDescent="0.2">
      <c r="A325" s="13" t="s">
        <v>452</v>
      </c>
      <c r="B325" s="13" t="s">
        <v>453</v>
      </c>
      <c r="C325" s="2">
        <v>-1654000</v>
      </c>
      <c r="D325" s="2">
        <v>-1654000</v>
      </c>
      <c r="E325" s="2">
        <v>-1654000</v>
      </c>
      <c r="F325" s="2">
        <v>-1654000</v>
      </c>
      <c r="G325" s="2">
        <v>-1654000</v>
      </c>
      <c r="H325" s="2">
        <v>-1654000</v>
      </c>
      <c r="I325" s="2">
        <v>-1654000</v>
      </c>
      <c r="J325" s="2">
        <v>-1654000</v>
      </c>
      <c r="K325" s="2">
        <v>-1654000</v>
      </c>
      <c r="L325" s="2">
        <v>-1654000</v>
      </c>
      <c r="M325" s="2">
        <v>-1654000</v>
      </c>
      <c r="N325" s="2">
        <v>-1654000</v>
      </c>
      <c r="O325" s="2">
        <v>-1654000</v>
      </c>
      <c r="P325" s="2">
        <v>-21502000</v>
      </c>
      <c r="Q325" s="47">
        <v>-1654000</v>
      </c>
      <c r="S325" s="15">
        <v>23</v>
      </c>
      <c r="T325" s="15" t="s">
        <v>128</v>
      </c>
      <c r="U325" s="15"/>
      <c r="V325" s="16"/>
      <c r="W325" s="16"/>
      <c r="X325" s="16"/>
      <c r="Y325" s="16">
        <f t="shared" si="52"/>
        <v>1654000</v>
      </c>
      <c r="Z325" s="16"/>
      <c r="AA325" s="16"/>
      <c r="AB325" s="3">
        <f t="shared" si="51"/>
        <v>0</v>
      </c>
      <c r="AC325" s="15"/>
      <c r="AD325" s="16"/>
      <c r="AE325" s="16"/>
      <c r="AF325" s="16"/>
      <c r="AG325" s="16">
        <f>-O325</f>
        <v>1654000</v>
      </c>
      <c r="AH325" s="16"/>
      <c r="AI325" s="16"/>
      <c r="AJ325" s="15">
        <f t="shared" si="48"/>
        <v>0</v>
      </c>
    </row>
    <row r="326" spans="1:36" ht="12.75" customHeight="1" x14ac:dyDescent="0.2">
      <c r="C326" s="27" t="s">
        <v>122</v>
      </c>
      <c r="D326" s="27" t="s">
        <v>122</v>
      </c>
      <c r="E326" s="27" t="s">
        <v>122</v>
      </c>
      <c r="F326" s="27" t="s">
        <v>122</v>
      </c>
      <c r="G326" s="27" t="s">
        <v>122</v>
      </c>
      <c r="H326" s="27" t="s">
        <v>122</v>
      </c>
      <c r="I326" s="27" t="s">
        <v>122</v>
      </c>
      <c r="J326" s="27" t="s">
        <v>122</v>
      </c>
      <c r="K326" s="27" t="s">
        <v>122</v>
      </c>
      <c r="L326" s="27" t="s">
        <v>122</v>
      </c>
      <c r="M326" s="27" t="s">
        <v>122</v>
      </c>
      <c r="N326" s="27" t="s">
        <v>122</v>
      </c>
      <c r="O326" s="27" t="s">
        <v>122</v>
      </c>
      <c r="P326" s="27" t="s">
        <v>122</v>
      </c>
      <c r="Q326" s="27" t="s">
        <v>122</v>
      </c>
      <c r="S326" s="15"/>
      <c r="T326" s="15"/>
      <c r="U326" s="15"/>
      <c r="V326" s="16"/>
      <c r="W326" s="16"/>
      <c r="X326" s="16"/>
      <c r="Y326" s="16"/>
      <c r="Z326" s="16"/>
      <c r="AA326" s="16"/>
      <c r="AC326" s="15"/>
      <c r="AD326" s="16"/>
      <c r="AE326" s="16"/>
      <c r="AF326" s="16"/>
      <c r="AG326" s="16"/>
      <c r="AH326" s="16"/>
      <c r="AI326" s="16"/>
      <c r="AJ326" s="15"/>
    </row>
    <row r="327" spans="1:36" ht="12.75" customHeight="1" x14ac:dyDescent="0.2">
      <c r="A327" s="22" t="s">
        <v>454</v>
      </c>
      <c r="B327" s="23"/>
      <c r="C327" s="24">
        <v>4283782</v>
      </c>
      <c r="D327" s="24">
        <v>4210617</v>
      </c>
      <c r="E327" s="24">
        <v>4156995</v>
      </c>
      <c r="F327" s="24">
        <v>4050403</v>
      </c>
      <c r="G327" s="24">
        <v>4028572</v>
      </c>
      <c r="H327" s="24">
        <v>3939560</v>
      </c>
      <c r="I327" s="24">
        <v>3901202</v>
      </c>
      <c r="J327" s="24">
        <v>3787287</v>
      </c>
      <c r="K327" s="24">
        <v>3746494</v>
      </c>
      <c r="L327" s="24">
        <v>3709084</v>
      </c>
      <c r="M327" s="24">
        <v>3657875</v>
      </c>
      <c r="N327" s="24">
        <v>3607121</v>
      </c>
      <c r="O327" s="24">
        <v>3538061</v>
      </c>
      <c r="P327" s="24">
        <v>50617053</v>
      </c>
      <c r="Q327" s="24">
        <v>3893619</v>
      </c>
      <c r="S327" s="15"/>
      <c r="T327" s="15"/>
      <c r="U327" s="15"/>
      <c r="V327" s="16"/>
      <c r="W327" s="16"/>
      <c r="X327" s="16"/>
      <c r="Y327" s="16"/>
      <c r="Z327" s="16"/>
      <c r="AA327" s="16"/>
      <c r="AC327" s="15"/>
      <c r="AD327" s="16"/>
      <c r="AE327" s="16"/>
      <c r="AF327" s="16"/>
      <c r="AG327" s="16"/>
      <c r="AH327" s="16"/>
      <c r="AI327" s="16"/>
      <c r="AJ327" s="15"/>
    </row>
    <row r="328" spans="1:36" ht="12.75" customHeight="1" x14ac:dyDescent="0.2">
      <c r="C328" s="2"/>
      <c r="D328" s="2"/>
      <c r="E328" s="2"/>
      <c r="F328" s="2"/>
      <c r="G328" s="2"/>
      <c r="H328" s="2"/>
      <c r="I328" s="2"/>
      <c r="J328" s="2"/>
      <c r="K328" s="2"/>
      <c r="L328" s="2"/>
      <c r="M328" s="2"/>
      <c r="N328" s="2"/>
      <c r="O328" s="2"/>
      <c r="S328" s="15"/>
      <c r="T328" s="15"/>
      <c r="U328" s="15"/>
      <c r="V328" s="16"/>
      <c r="W328" s="16"/>
      <c r="X328" s="16"/>
      <c r="Y328" s="16"/>
      <c r="Z328" s="16"/>
      <c r="AA328" s="16"/>
      <c r="AB328" s="3">
        <f t="shared" ref="AB328:AB340" si="53">-Q328-V328-W328-X328-Y328-Z328-AA328</f>
        <v>0</v>
      </c>
      <c r="AC328" s="15"/>
      <c r="AD328" s="16"/>
      <c r="AE328" s="16"/>
      <c r="AF328" s="16"/>
      <c r="AG328" s="16"/>
      <c r="AH328" s="16"/>
      <c r="AI328" s="16"/>
      <c r="AJ328" s="15">
        <f t="shared" si="48"/>
        <v>0</v>
      </c>
    </row>
    <row r="329" spans="1:36" ht="12.75" customHeight="1" x14ac:dyDescent="0.2">
      <c r="A329" s="22" t="s">
        <v>455</v>
      </c>
      <c r="B329" s="23"/>
      <c r="C329" s="24"/>
      <c r="D329" s="24"/>
      <c r="E329" s="24"/>
      <c r="F329" s="24"/>
      <c r="G329" s="24"/>
      <c r="H329" s="24"/>
      <c r="I329" s="24"/>
      <c r="J329" s="24"/>
      <c r="K329" s="24"/>
      <c r="L329" s="24"/>
      <c r="M329" s="24"/>
      <c r="N329" s="24"/>
      <c r="O329" s="24"/>
      <c r="P329" s="24"/>
      <c r="Q329" s="24"/>
      <c r="S329" s="15"/>
      <c r="T329" s="15"/>
      <c r="U329" s="15"/>
      <c r="V329" s="16"/>
      <c r="W329" s="16"/>
      <c r="X329" s="16"/>
      <c r="Y329" s="16"/>
      <c r="Z329" s="16"/>
      <c r="AA329" s="16"/>
      <c r="AB329" s="3">
        <f t="shared" si="53"/>
        <v>0</v>
      </c>
      <c r="AC329" s="15"/>
      <c r="AD329" s="16"/>
      <c r="AE329" s="16"/>
      <c r="AF329" s="16"/>
      <c r="AG329" s="16"/>
      <c r="AH329" s="16"/>
      <c r="AI329" s="16"/>
      <c r="AJ329" s="15">
        <f t="shared" si="48"/>
        <v>0</v>
      </c>
    </row>
    <row r="330" spans="1:36" ht="12.75" customHeight="1" x14ac:dyDescent="0.2">
      <c r="A330" s="13" t="s">
        <v>456</v>
      </c>
      <c r="B330" s="13" t="s">
        <v>457</v>
      </c>
      <c r="C330" s="2">
        <v>1569</v>
      </c>
      <c r="D330" s="2">
        <v>-26565</v>
      </c>
      <c r="E330" s="2">
        <v>66773</v>
      </c>
      <c r="F330" s="2">
        <v>75256</v>
      </c>
      <c r="G330" s="2">
        <v>4378862</v>
      </c>
      <c r="H330" s="2">
        <v>4476390</v>
      </c>
      <c r="I330" s="2">
        <v>4519666</v>
      </c>
      <c r="J330" s="2">
        <v>4581153</v>
      </c>
      <c r="K330" s="2">
        <v>4638211</v>
      </c>
      <c r="L330" s="2">
        <v>4674801</v>
      </c>
      <c r="M330" s="2">
        <v>4748689</v>
      </c>
      <c r="N330" s="2">
        <v>4775959</v>
      </c>
      <c r="O330" s="2">
        <v>4432850</v>
      </c>
      <c r="P330" s="2">
        <v>41343613</v>
      </c>
      <c r="Q330" s="2">
        <v>3180278</v>
      </c>
      <c r="S330" s="15"/>
      <c r="T330" s="15" t="s">
        <v>143</v>
      </c>
      <c r="U330" s="15"/>
      <c r="V330" s="16"/>
      <c r="W330" s="16">
        <f>-Q330</f>
        <v>-3180278</v>
      </c>
      <c r="X330" s="16"/>
      <c r="Y330" s="16"/>
      <c r="Z330" s="16"/>
      <c r="AA330" s="16"/>
      <c r="AB330" s="3">
        <f t="shared" si="53"/>
        <v>0</v>
      </c>
      <c r="AC330" s="15"/>
      <c r="AD330" s="16"/>
      <c r="AE330" s="16">
        <f>+-O330</f>
        <v>-4432850</v>
      </c>
      <c r="AF330" s="16"/>
      <c r="AG330" s="16"/>
      <c r="AH330" s="16"/>
      <c r="AI330" s="16"/>
      <c r="AJ330" s="15">
        <f t="shared" si="48"/>
        <v>0</v>
      </c>
    </row>
    <row r="331" spans="1:36" ht="12.75" customHeight="1" x14ac:dyDescent="0.2">
      <c r="A331" s="13" t="s">
        <v>54</v>
      </c>
      <c r="B331" s="13" t="s">
        <v>458</v>
      </c>
      <c r="C331" s="2">
        <v>1529553</v>
      </c>
      <c r="D331" s="2">
        <v>1529553</v>
      </c>
      <c r="E331" s="2">
        <v>1529553</v>
      </c>
      <c r="F331" s="2">
        <v>1529553</v>
      </c>
      <c r="G331" s="2">
        <v>0</v>
      </c>
      <c r="H331" s="2">
        <v>0</v>
      </c>
      <c r="I331" s="2">
        <v>0</v>
      </c>
      <c r="J331" s="2">
        <v>0</v>
      </c>
      <c r="K331" s="2">
        <v>0</v>
      </c>
      <c r="L331" s="2">
        <v>0</v>
      </c>
      <c r="M331" s="2">
        <v>0</v>
      </c>
      <c r="N331" s="2">
        <v>0</v>
      </c>
      <c r="O331" s="2">
        <v>0</v>
      </c>
      <c r="P331" s="2">
        <v>6118210</v>
      </c>
      <c r="Q331" s="2">
        <v>470632</v>
      </c>
      <c r="S331" s="15">
        <v>34</v>
      </c>
      <c r="T331" s="15" t="s">
        <v>143</v>
      </c>
      <c r="U331" s="15"/>
      <c r="V331" s="16"/>
      <c r="W331" s="16">
        <f>-Q331</f>
        <v>-470632</v>
      </c>
      <c r="X331" s="16"/>
      <c r="Y331" s="16"/>
      <c r="Z331" s="16"/>
      <c r="AA331" s="16"/>
      <c r="AB331" s="3">
        <f t="shared" si="53"/>
        <v>0</v>
      </c>
      <c r="AC331" s="15"/>
      <c r="AD331" s="16"/>
      <c r="AE331" s="16">
        <f>+-O331</f>
        <v>0</v>
      </c>
      <c r="AF331" s="16"/>
      <c r="AG331" s="16"/>
      <c r="AH331" s="16"/>
      <c r="AI331" s="16"/>
      <c r="AJ331" s="15">
        <f t="shared" si="48"/>
        <v>0</v>
      </c>
    </row>
    <row r="332" spans="1:36" ht="12.75" customHeight="1" x14ac:dyDescent="0.2">
      <c r="A332" s="13" t="s">
        <v>56</v>
      </c>
      <c r="B332" s="13" t="s">
        <v>459</v>
      </c>
      <c r="C332" s="2">
        <v>2955456</v>
      </c>
      <c r="D332" s="2">
        <v>2955456</v>
      </c>
      <c r="E332" s="2">
        <v>2955456</v>
      </c>
      <c r="F332" s="2">
        <v>2955456</v>
      </c>
      <c r="G332" s="2">
        <v>0</v>
      </c>
      <c r="H332" s="2">
        <v>0</v>
      </c>
      <c r="I332" s="2">
        <v>0</v>
      </c>
      <c r="J332" s="2">
        <v>0</v>
      </c>
      <c r="K332" s="2">
        <v>0</v>
      </c>
      <c r="L332" s="2">
        <v>0</v>
      </c>
      <c r="M332" s="2">
        <v>0</v>
      </c>
      <c r="N332" s="2">
        <v>0</v>
      </c>
      <c r="O332" s="2">
        <v>0</v>
      </c>
      <c r="P332" s="2">
        <v>11821823</v>
      </c>
      <c r="Q332" s="2">
        <v>909371</v>
      </c>
      <c r="S332" s="15">
        <v>34</v>
      </c>
      <c r="T332" s="15" t="s">
        <v>143</v>
      </c>
      <c r="U332" s="15"/>
      <c r="V332" s="16"/>
      <c r="W332" s="16">
        <f t="shared" ref="W332:W339" si="54">-Q332</f>
        <v>-909371</v>
      </c>
      <c r="X332" s="16"/>
      <c r="Y332" s="16"/>
      <c r="Z332" s="16"/>
      <c r="AA332" s="16"/>
      <c r="AB332" s="3">
        <f t="shared" si="53"/>
        <v>0</v>
      </c>
      <c r="AC332" s="15"/>
      <c r="AD332" s="16"/>
      <c r="AE332" s="16">
        <f t="shared" ref="AE332:AE340" si="55">+-O332</f>
        <v>0</v>
      </c>
      <c r="AF332" s="16"/>
      <c r="AG332" s="16"/>
      <c r="AH332" s="16"/>
      <c r="AI332" s="16"/>
      <c r="AJ332" s="15">
        <f t="shared" si="48"/>
        <v>0</v>
      </c>
    </row>
    <row r="333" spans="1:36" ht="12.75" customHeight="1" x14ac:dyDescent="0.2">
      <c r="A333" s="13" t="s">
        <v>58</v>
      </c>
      <c r="B333" s="13" t="s">
        <v>460</v>
      </c>
      <c r="C333" s="2">
        <v>287060</v>
      </c>
      <c r="D333" s="2">
        <v>287060</v>
      </c>
      <c r="E333" s="2">
        <v>287060</v>
      </c>
      <c r="F333" s="2">
        <v>287060</v>
      </c>
      <c r="G333" s="2">
        <v>0</v>
      </c>
      <c r="H333" s="2">
        <v>0</v>
      </c>
      <c r="I333" s="2">
        <v>0</v>
      </c>
      <c r="J333" s="2">
        <v>0</v>
      </c>
      <c r="K333" s="2">
        <v>0</v>
      </c>
      <c r="L333" s="2">
        <v>0</v>
      </c>
      <c r="M333" s="2">
        <v>0</v>
      </c>
      <c r="N333" s="2">
        <v>0</v>
      </c>
      <c r="O333" s="2">
        <v>0</v>
      </c>
      <c r="P333" s="2">
        <v>1148238</v>
      </c>
      <c r="Q333" s="2">
        <v>88326</v>
      </c>
      <c r="S333" s="15">
        <v>34</v>
      </c>
      <c r="T333" s="15" t="s">
        <v>143</v>
      </c>
      <c r="U333" s="15"/>
      <c r="V333" s="16"/>
      <c r="W333" s="16">
        <f t="shared" si="54"/>
        <v>-88326</v>
      </c>
      <c r="X333" s="16"/>
      <c r="Y333" s="16"/>
      <c r="Z333" s="16"/>
      <c r="AA333" s="16"/>
      <c r="AB333" s="3">
        <f t="shared" si="53"/>
        <v>0</v>
      </c>
      <c r="AC333" s="15"/>
      <c r="AD333" s="16"/>
      <c r="AE333" s="16">
        <f t="shared" si="55"/>
        <v>0</v>
      </c>
      <c r="AF333" s="16"/>
      <c r="AG333" s="16"/>
      <c r="AH333" s="16"/>
      <c r="AI333" s="16"/>
      <c r="AJ333" s="15">
        <f t="shared" si="48"/>
        <v>0</v>
      </c>
    </row>
    <row r="334" spans="1:36" ht="12.75" customHeight="1" x14ac:dyDescent="0.2">
      <c r="A334" s="13" t="s">
        <v>60</v>
      </c>
      <c r="B334" s="13" t="s">
        <v>461</v>
      </c>
      <c r="C334" s="2">
        <v>4333</v>
      </c>
      <c r="D334" s="2">
        <v>4333</v>
      </c>
      <c r="E334" s="2">
        <v>4333</v>
      </c>
      <c r="F334" s="2">
        <v>4333</v>
      </c>
      <c r="G334" s="2">
        <v>0</v>
      </c>
      <c r="H334" s="2">
        <v>0</v>
      </c>
      <c r="I334" s="2">
        <v>0</v>
      </c>
      <c r="J334" s="2">
        <v>0</v>
      </c>
      <c r="K334" s="2">
        <v>0</v>
      </c>
      <c r="L334" s="2">
        <v>0</v>
      </c>
      <c r="M334" s="2">
        <v>0</v>
      </c>
      <c r="N334" s="2">
        <v>0</v>
      </c>
      <c r="O334" s="2">
        <v>0</v>
      </c>
      <c r="P334" s="2">
        <v>17334</v>
      </c>
      <c r="Q334" s="2">
        <v>1333</v>
      </c>
      <c r="S334" s="15">
        <v>34</v>
      </c>
      <c r="T334" s="15" t="s">
        <v>143</v>
      </c>
      <c r="U334" s="15"/>
      <c r="V334" s="16"/>
      <c r="W334" s="16">
        <f t="shared" si="54"/>
        <v>-1333</v>
      </c>
      <c r="X334" s="16"/>
      <c r="Y334" s="16"/>
      <c r="Z334" s="16"/>
      <c r="AA334" s="16"/>
      <c r="AB334" s="3">
        <f t="shared" si="53"/>
        <v>0</v>
      </c>
      <c r="AC334" s="15"/>
      <c r="AD334" s="16"/>
      <c r="AE334" s="16">
        <f t="shared" si="55"/>
        <v>0</v>
      </c>
      <c r="AF334" s="16"/>
      <c r="AG334" s="16"/>
      <c r="AH334" s="16"/>
      <c r="AI334" s="16"/>
      <c r="AJ334" s="15">
        <f t="shared" si="48"/>
        <v>0</v>
      </c>
    </row>
    <row r="335" spans="1:36" ht="12.75" customHeight="1" x14ac:dyDescent="0.2">
      <c r="A335" s="13" t="s">
        <v>62</v>
      </c>
      <c r="B335" s="13" t="s">
        <v>462</v>
      </c>
      <c r="C335" s="2">
        <v>-65857</v>
      </c>
      <c r="D335" s="2">
        <v>-65857</v>
      </c>
      <c r="E335" s="2">
        <v>-65857</v>
      </c>
      <c r="F335" s="2">
        <v>-65857</v>
      </c>
      <c r="G335" s="2">
        <v>0</v>
      </c>
      <c r="H335" s="2">
        <v>0</v>
      </c>
      <c r="I335" s="2">
        <v>0</v>
      </c>
      <c r="J335" s="2">
        <v>0</v>
      </c>
      <c r="K335" s="2">
        <v>0</v>
      </c>
      <c r="L335" s="2">
        <v>0</v>
      </c>
      <c r="M335" s="2">
        <v>0</v>
      </c>
      <c r="N335" s="2">
        <v>0</v>
      </c>
      <c r="O335" s="2">
        <v>0</v>
      </c>
      <c r="P335" s="2">
        <v>-263427</v>
      </c>
      <c r="Q335" s="2">
        <v>-20264</v>
      </c>
      <c r="S335" s="15">
        <v>34</v>
      </c>
      <c r="T335" s="15" t="s">
        <v>143</v>
      </c>
      <c r="U335" s="15"/>
      <c r="V335" s="16"/>
      <c r="W335" s="16">
        <f t="shared" si="54"/>
        <v>20264</v>
      </c>
      <c r="X335" s="16"/>
      <c r="Y335" s="16"/>
      <c r="Z335" s="16"/>
      <c r="AA335" s="16"/>
      <c r="AB335" s="3">
        <f t="shared" si="53"/>
        <v>0</v>
      </c>
      <c r="AC335" s="15"/>
      <c r="AD335" s="16"/>
      <c r="AE335" s="16">
        <f t="shared" si="55"/>
        <v>0</v>
      </c>
      <c r="AF335" s="16"/>
      <c r="AG335" s="16"/>
      <c r="AH335" s="16"/>
      <c r="AI335" s="16"/>
      <c r="AJ335" s="15">
        <f t="shared" si="48"/>
        <v>0</v>
      </c>
    </row>
    <row r="336" spans="1:36" ht="12.75" customHeight="1" x14ac:dyDescent="0.2">
      <c r="A336" s="13" t="s">
        <v>64</v>
      </c>
      <c r="B336" s="13" t="s">
        <v>463</v>
      </c>
      <c r="C336" s="2">
        <v>-225118</v>
      </c>
      <c r="D336" s="2">
        <v>-225118</v>
      </c>
      <c r="E336" s="2">
        <v>-225118</v>
      </c>
      <c r="F336" s="2">
        <v>-225118</v>
      </c>
      <c r="G336" s="2">
        <v>0</v>
      </c>
      <c r="H336" s="2">
        <v>0</v>
      </c>
      <c r="I336" s="2">
        <v>0</v>
      </c>
      <c r="J336" s="2">
        <v>0</v>
      </c>
      <c r="K336" s="2">
        <v>0</v>
      </c>
      <c r="L336" s="2">
        <v>0</v>
      </c>
      <c r="M336" s="2">
        <v>0</v>
      </c>
      <c r="N336" s="2">
        <v>0</v>
      </c>
      <c r="O336" s="2">
        <v>0</v>
      </c>
      <c r="P336" s="2">
        <v>-900472</v>
      </c>
      <c r="Q336" s="2">
        <v>-69267</v>
      </c>
      <c r="S336" s="15">
        <v>34</v>
      </c>
      <c r="T336" s="15" t="s">
        <v>143</v>
      </c>
      <c r="U336" s="15"/>
      <c r="V336" s="16"/>
      <c r="W336" s="16">
        <f t="shared" si="54"/>
        <v>69267</v>
      </c>
      <c r="X336" s="16"/>
      <c r="Y336" s="16"/>
      <c r="Z336" s="16"/>
      <c r="AA336" s="16"/>
      <c r="AB336" s="3">
        <f t="shared" si="53"/>
        <v>0</v>
      </c>
      <c r="AC336" s="15"/>
      <c r="AD336" s="16"/>
      <c r="AE336" s="16">
        <f t="shared" si="55"/>
        <v>0</v>
      </c>
      <c r="AF336" s="16"/>
      <c r="AG336" s="16"/>
      <c r="AH336" s="16"/>
      <c r="AI336" s="16"/>
      <c r="AJ336" s="15">
        <f t="shared" si="48"/>
        <v>0</v>
      </c>
    </row>
    <row r="337" spans="1:36" ht="12.75" customHeight="1" x14ac:dyDescent="0.2">
      <c r="A337" s="13" t="s">
        <v>66</v>
      </c>
      <c r="B337" s="13" t="s">
        <v>464</v>
      </c>
      <c r="C337" s="2">
        <v>1559700</v>
      </c>
      <c r="D337" s="2">
        <v>1559700</v>
      </c>
      <c r="E337" s="2">
        <v>1559700</v>
      </c>
      <c r="F337" s="2">
        <v>1559700</v>
      </c>
      <c r="G337" s="2">
        <v>0</v>
      </c>
      <c r="H337" s="2">
        <v>0</v>
      </c>
      <c r="I337" s="2">
        <v>0</v>
      </c>
      <c r="J337" s="2">
        <v>0</v>
      </c>
      <c r="K337" s="2">
        <v>0</v>
      </c>
      <c r="L337" s="2">
        <v>0</v>
      </c>
      <c r="M337" s="2">
        <v>0</v>
      </c>
      <c r="N337" s="2">
        <v>0</v>
      </c>
      <c r="O337" s="2">
        <v>0</v>
      </c>
      <c r="P337" s="2">
        <v>6238800</v>
      </c>
      <c r="Q337" s="2">
        <v>479908</v>
      </c>
      <c r="S337" s="15">
        <v>34</v>
      </c>
      <c r="T337" s="15" t="s">
        <v>143</v>
      </c>
      <c r="U337" s="15"/>
      <c r="V337" s="16"/>
      <c r="W337" s="16">
        <f t="shared" si="54"/>
        <v>-479908</v>
      </c>
      <c r="X337" s="16"/>
      <c r="Y337" s="16"/>
      <c r="Z337" s="16"/>
      <c r="AA337" s="16"/>
      <c r="AB337" s="3">
        <f t="shared" si="53"/>
        <v>0</v>
      </c>
      <c r="AC337" s="15"/>
      <c r="AD337" s="16"/>
      <c r="AE337" s="16">
        <f t="shared" si="55"/>
        <v>0</v>
      </c>
      <c r="AF337" s="16"/>
      <c r="AG337" s="16"/>
      <c r="AH337" s="16"/>
      <c r="AI337" s="16"/>
      <c r="AJ337" s="15">
        <f t="shared" si="48"/>
        <v>0</v>
      </c>
    </row>
    <row r="338" spans="1:36" ht="12.75" customHeight="1" x14ac:dyDescent="0.2">
      <c r="A338" s="13" t="s">
        <v>68</v>
      </c>
      <c r="B338" s="13" t="s">
        <v>465</v>
      </c>
      <c r="C338" s="2">
        <v>-1577422</v>
      </c>
      <c r="D338" s="2">
        <v>-1577422</v>
      </c>
      <c r="E338" s="2">
        <v>-1577422</v>
      </c>
      <c r="F338" s="2">
        <v>-1577422</v>
      </c>
      <c r="G338" s="2">
        <v>0</v>
      </c>
      <c r="H338" s="2">
        <v>0</v>
      </c>
      <c r="I338" s="2">
        <v>0</v>
      </c>
      <c r="J338" s="2">
        <v>0</v>
      </c>
      <c r="K338" s="2">
        <v>0</v>
      </c>
      <c r="L338" s="2">
        <v>0</v>
      </c>
      <c r="M338" s="2">
        <v>0</v>
      </c>
      <c r="N338" s="2">
        <v>0</v>
      </c>
      <c r="O338" s="2">
        <v>0</v>
      </c>
      <c r="P338" s="2">
        <v>-6309687</v>
      </c>
      <c r="Q338" s="2">
        <v>-485361</v>
      </c>
      <c r="S338" s="15">
        <v>34</v>
      </c>
      <c r="T338" s="15" t="s">
        <v>143</v>
      </c>
      <c r="U338" s="15"/>
      <c r="V338" s="16"/>
      <c r="W338" s="16">
        <f t="shared" si="54"/>
        <v>485361</v>
      </c>
      <c r="X338" s="16"/>
      <c r="Y338" s="16"/>
      <c r="Z338" s="16"/>
      <c r="AA338" s="16"/>
      <c r="AB338" s="3">
        <f t="shared" si="53"/>
        <v>0</v>
      </c>
      <c r="AC338" s="15"/>
      <c r="AD338" s="16"/>
      <c r="AE338" s="16">
        <f t="shared" si="55"/>
        <v>0</v>
      </c>
      <c r="AF338" s="16"/>
      <c r="AG338" s="16"/>
      <c r="AH338" s="16"/>
      <c r="AI338" s="16"/>
      <c r="AJ338" s="15">
        <f t="shared" si="48"/>
        <v>0</v>
      </c>
    </row>
    <row r="339" spans="1:36" ht="12.75" customHeight="1" x14ac:dyDescent="0.2">
      <c r="A339" s="13" t="s">
        <v>72</v>
      </c>
      <c r="B339" s="13" t="s">
        <v>466</v>
      </c>
      <c r="C339" s="2">
        <v>-170206</v>
      </c>
      <c r="D339" s="2">
        <v>-170206</v>
      </c>
      <c r="E339" s="2">
        <v>-170206</v>
      </c>
      <c r="F339" s="2">
        <v>-170206</v>
      </c>
      <c r="G339" s="2">
        <v>0</v>
      </c>
      <c r="H339" s="2">
        <v>0</v>
      </c>
      <c r="I339" s="2">
        <v>0</v>
      </c>
      <c r="J339" s="2">
        <v>0</v>
      </c>
      <c r="K339" s="2">
        <v>0</v>
      </c>
      <c r="L339" s="2">
        <v>0</v>
      </c>
      <c r="M339" s="2">
        <v>0</v>
      </c>
      <c r="N339" s="2">
        <v>0</v>
      </c>
      <c r="O339" s="2">
        <v>0</v>
      </c>
      <c r="P339" s="2">
        <v>-680824</v>
      </c>
      <c r="Q339" s="2">
        <v>-52371</v>
      </c>
      <c r="S339" s="15">
        <v>34</v>
      </c>
      <c r="T339" s="15" t="s">
        <v>143</v>
      </c>
      <c r="U339" s="15"/>
      <c r="V339" s="16"/>
      <c r="W339" s="16">
        <f t="shared" si="54"/>
        <v>52371</v>
      </c>
      <c r="X339" s="16"/>
      <c r="Y339" s="16"/>
      <c r="Z339" s="16"/>
      <c r="AA339" s="16"/>
      <c r="AB339" s="3">
        <f t="shared" si="53"/>
        <v>0</v>
      </c>
      <c r="AC339" s="15"/>
      <c r="AD339" s="16"/>
      <c r="AE339" s="16">
        <f t="shared" si="55"/>
        <v>0</v>
      </c>
      <c r="AF339" s="16"/>
      <c r="AG339" s="16"/>
      <c r="AH339" s="16"/>
      <c r="AI339" s="16"/>
      <c r="AJ339" s="15">
        <f t="shared" si="48"/>
        <v>0</v>
      </c>
    </row>
    <row r="340" spans="1:36" ht="12.75" customHeight="1" x14ac:dyDescent="0.2">
      <c r="A340" s="13" t="s">
        <v>76</v>
      </c>
      <c r="B340" s="13" t="s">
        <v>467</v>
      </c>
      <c r="C340" s="2">
        <v>21251</v>
      </c>
      <c r="D340" s="2">
        <v>21251</v>
      </c>
      <c r="E340" s="2">
        <v>21251</v>
      </c>
      <c r="F340" s="2">
        <v>21251</v>
      </c>
      <c r="G340" s="2">
        <v>0</v>
      </c>
      <c r="H340" s="2">
        <v>0</v>
      </c>
      <c r="I340" s="2">
        <v>0</v>
      </c>
      <c r="J340" s="2">
        <v>0</v>
      </c>
      <c r="K340" s="2">
        <v>0</v>
      </c>
      <c r="L340" s="2">
        <v>0</v>
      </c>
      <c r="M340" s="2">
        <v>0</v>
      </c>
      <c r="N340" s="2">
        <v>0</v>
      </c>
      <c r="O340" s="2">
        <v>0</v>
      </c>
      <c r="P340" s="2">
        <v>85003</v>
      </c>
      <c r="Q340" s="2">
        <v>6539</v>
      </c>
      <c r="S340" s="15">
        <v>34</v>
      </c>
      <c r="T340" s="15" t="s">
        <v>143</v>
      </c>
      <c r="U340" s="15"/>
      <c r="V340" s="16"/>
      <c r="W340" s="16">
        <f>-Q340</f>
        <v>-6539</v>
      </c>
      <c r="X340" s="16"/>
      <c r="Y340" s="16"/>
      <c r="Z340" s="16"/>
      <c r="AA340" s="16"/>
      <c r="AB340" s="3">
        <f t="shared" si="53"/>
        <v>0</v>
      </c>
      <c r="AC340" s="15"/>
      <c r="AD340" s="16"/>
      <c r="AE340" s="16">
        <f t="shared" si="55"/>
        <v>0</v>
      </c>
      <c r="AF340" s="16"/>
      <c r="AG340" s="16"/>
      <c r="AH340" s="16"/>
      <c r="AI340" s="16"/>
      <c r="AJ340" s="15">
        <f t="shared" si="48"/>
        <v>0</v>
      </c>
    </row>
    <row r="341" spans="1:36" ht="12.75" customHeight="1" x14ac:dyDescent="0.2">
      <c r="C341" s="27" t="s">
        <v>122</v>
      </c>
      <c r="D341" s="27" t="s">
        <v>122</v>
      </c>
      <c r="E341" s="27" t="s">
        <v>122</v>
      </c>
      <c r="F341" s="27" t="s">
        <v>122</v>
      </c>
      <c r="G341" s="27" t="s">
        <v>122</v>
      </c>
      <c r="H341" s="27" t="s">
        <v>122</v>
      </c>
      <c r="I341" s="27" t="s">
        <v>122</v>
      </c>
      <c r="J341" s="27" t="s">
        <v>122</v>
      </c>
      <c r="K341" s="27" t="s">
        <v>122</v>
      </c>
      <c r="L341" s="27" t="s">
        <v>122</v>
      </c>
      <c r="M341" s="27" t="s">
        <v>122</v>
      </c>
      <c r="N341" s="27" t="s">
        <v>122</v>
      </c>
      <c r="O341" s="27" t="s">
        <v>122</v>
      </c>
      <c r="P341" s="27" t="s">
        <v>122</v>
      </c>
      <c r="Q341" s="27" t="s">
        <v>122</v>
      </c>
      <c r="S341" s="15"/>
      <c r="T341" s="15"/>
      <c r="U341" s="15"/>
      <c r="V341" s="16"/>
      <c r="W341" s="16"/>
      <c r="X341" s="16"/>
      <c r="Y341" s="16"/>
      <c r="Z341" s="16"/>
      <c r="AA341" s="16"/>
      <c r="AC341" s="15"/>
      <c r="AD341" s="16"/>
      <c r="AE341" s="16"/>
      <c r="AF341" s="16"/>
      <c r="AG341" s="16"/>
      <c r="AH341" s="16"/>
      <c r="AI341" s="16"/>
      <c r="AJ341" s="15"/>
    </row>
    <row r="342" spans="1:36" ht="12.75" customHeight="1" x14ac:dyDescent="0.2">
      <c r="A342" s="22" t="s">
        <v>468</v>
      </c>
      <c r="B342" s="23"/>
      <c r="C342" s="24">
        <v>4320319</v>
      </c>
      <c r="D342" s="24">
        <v>4292184</v>
      </c>
      <c r="E342" s="24">
        <v>4385522</v>
      </c>
      <c r="F342" s="24">
        <v>4394006</v>
      </c>
      <c r="G342" s="24">
        <v>4378862</v>
      </c>
      <c r="H342" s="24">
        <v>4476390</v>
      </c>
      <c r="I342" s="24">
        <v>4519666</v>
      </c>
      <c r="J342" s="24">
        <v>4581153</v>
      </c>
      <c r="K342" s="24">
        <v>4638211</v>
      </c>
      <c r="L342" s="24">
        <v>4674801</v>
      </c>
      <c r="M342" s="24">
        <v>4748689</v>
      </c>
      <c r="N342" s="24">
        <v>4775959</v>
      </c>
      <c r="O342" s="24">
        <v>4432850</v>
      </c>
      <c r="P342" s="24">
        <v>58618611</v>
      </c>
      <c r="Q342" s="24">
        <v>4509124</v>
      </c>
      <c r="S342" s="15"/>
      <c r="T342" s="15"/>
      <c r="U342" s="15"/>
      <c r="V342" s="16"/>
      <c r="W342" s="16"/>
      <c r="X342" s="16"/>
      <c r="Y342" s="16"/>
      <c r="Z342" s="16"/>
      <c r="AA342" s="16"/>
      <c r="AC342" s="15"/>
      <c r="AD342" s="16"/>
      <c r="AE342" s="16"/>
      <c r="AF342" s="16"/>
      <c r="AG342" s="16"/>
      <c r="AH342" s="16"/>
      <c r="AI342" s="16"/>
      <c r="AJ342" s="15"/>
    </row>
    <row r="343" spans="1:36" ht="12.75" customHeight="1" x14ac:dyDescent="0.2">
      <c r="C343" s="2"/>
      <c r="D343" s="2"/>
      <c r="E343" s="2"/>
      <c r="F343" s="2"/>
      <c r="G343" s="2"/>
      <c r="H343" s="2"/>
      <c r="I343" s="2"/>
      <c r="J343" s="2"/>
      <c r="K343" s="2"/>
      <c r="L343" s="2"/>
      <c r="M343" s="2"/>
      <c r="N343" s="2"/>
      <c r="O343" s="2"/>
      <c r="S343" s="15"/>
      <c r="T343" s="15"/>
      <c r="U343" s="15"/>
      <c r="V343" s="16"/>
      <c r="W343" s="16"/>
      <c r="X343" s="16"/>
      <c r="Y343" s="16"/>
      <c r="Z343" s="16"/>
      <c r="AA343" s="16"/>
      <c r="AB343" s="3">
        <f>-Q343-V343-W343-X343-Y343-Z343-AA343</f>
        <v>0</v>
      </c>
      <c r="AC343" s="15"/>
      <c r="AD343" s="16"/>
      <c r="AE343" s="16"/>
      <c r="AF343" s="16"/>
      <c r="AG343" s="16"/>
      <c r="AH343" s="16"/>
      <c r="AI343" s="16"/>
      <c r="AJ343" s="15">
        <f t="shared" si="48"/>
        <v>0</v>
      </c>
    </row>
    <row r="344" spans="1:36" ht="12.75" customHeight="1" x14ac:dyDescent="0.2">
      <c r="A344" s="22" t="s">
        <v>469</v>
      </c>
      <c r="B344" s="23"/>
      <c r="C344" s="24"/>
      <c r="D344" s="24"/>
      <c r="E344" s="24"/>
      <c r="F344" s="24"/>
      <c r="G344" s="24"/>
      <c r="H344" s="24"/>
      <c r="I344" s="24"/>
      <c r="J344" s="24"/>
      <c r="K344" s="24"/>
      <c r="L344" s="24"/>
      <c r="M344" s="24"/>
      <c r="N344" s="24"/>
      <c r="O344" s="24"/>
      <c r="P344" s="24"/>
      <c r="Q344" s="24"/>
      <c r="S344" s="15"/>
      <c r="T344" s="15"/>
      <c r="U344" s="15"/>
      <c r="V344" s="16"/>
      <c r="W344" s="16"/>
      <c r="X344" s="16"/>
      <c r="Y344" s="16"/>
      <c r="Z344" s="16"/>
      <c r="AA344" s="16"/>
      <c r="AB344" s="3">
        <f>-Q344-V344-W344-X344-Y344-Z344-AA344</f>
        <v>0</v>
      </c>
      <c r="AC344" s="15"/>
      <c r="AD344" s="16"/>
      <c r="AE344" s="16"/>
      <c r="AF344" s="16"/>
      <c r="AG344" s="16"/>
      <c r="AH344" s="16"/>
      <c r="AI344" s="16"/>
      <c r="AJ344" s="15">
        <f t="shared" si="48"/>
        <v>0</v>
      </c>
    </row>
    <row r="345" spans="1:36" ht="12.75" customHeight="1" x14ac:dyDescent="0.2">
      <c r="A345" s="13" t="s">
        <v>470</v>
      </c>
      <c r="B345" s="13" t="s">
        <v>471</v>
      </c>
      <c r="C345" s="2">
        <v>11385999</v>
      </c>
      <c r="D345" s="2">
        <v>11385999</v>
      </c>
      <c r="E345" s="2">
        <v>11385999</v>
      </c>
      <c r="F345" s="2">
        <v>11385999</v>
      </c>
      <c r="G345" s="2">
        <v>11385999</v>
      </c>
      <c r="H345" s="2">
        <v>11385999</v>
      </c>
      <c r="I345" s="2">
        <v>11385999</v>
      </c>
      <c r="J345" s="2">
        <v>11385999</v>
      </c>
      <c r="K345" s="2">
        <v>11385999</v>
      </c>
      <c r="L345" s="2">
        <v>11385999</v>
      </c>
      <c r="M345" s="2">
        <v>11385999</v>
      </c>
      <c r="N345" s="2">
        <v>11385999</v>
      </c>
      <c r="O345" s="2">
        <v>11385999</v>
      </c>
      <c r="P345" s="2">
        <v>148017993</v>
      </c>
      <c r="Q345" s="2">
        <v>11385999</v>
      </c>
      <c r="S345" s="15"/>
      <c r="T345" s="15" t="s">
        <v>128</v>
      </c>
      <c r="U345" s="15"/>
      <c r="V345" s="16"/>
      <c r="W345" s="16"/>
      <c r="X345" s="16"/>
      <c r="Y345" s="16">
        <f t="shared" ref="Y345:Y346" si="56">-Q345</f>
        <v>-11385999</v>
      </c>
      <c r="Z345" s="16"/>
      <c r="AA345" s="16"/>
      <c r="AB345" s="3">
        <f>-Q345-V345-W345-X345-Y345-Z345-AA345</f>
        <v>0</v>
      </c>
      <c r="AC345" s="15"/>
      <c r="AD345" s="16"/>
      <c r="AE345" s="16"/>
      <c r="AF345" s="16"/>
      <c r="AG345" s="16">
        <f>-O345</f>
        <v>-11385999</v>
      </c>
      <c r="AH345" s="16"/>
      <c r="AI345" s="16"/>
      <c r="AJ345" s="15">
        <f t="shared" si="48"/>
        <v>0</v>
      </c>
    </row>
    <row r="346" spans="1:36" ht="12.75" customHeight="1" x14ac:dyDescent="0.2">
      <c r="A346" s="13" t="s">
        <v>472</v>
      </c>
      <c r="B346" s="13" t="s">
        <v>473</v>
      </c>
      <c r="C346" s="2">
        <v>671855</v>
      </c>
      <c r="D346" s="2">
        <v>671855</v>
      </c>
      <c r="E346" s="2">
        <v>671855</v>
      </c>
      <c r="F346" s="2">
        <v>671855</v>
      </c>
      <c r="G346" s="2">
        <v>671855</v>
      </c>
      <c r="H346" s="2">
        <v>671855</v>
      </c>
      <c r="I346" s="2">
        <v>671855</v>
      </c>
      <c r="J346" s="2">
        <v>671855</v>
      </c>
      <c r="K346" s="2">
        <v>671855</v>
      </c>
      <c r="L346" s="2">
        <v>671855</v>
      </c>
      <c r="M346" s="2">
        <v>671855</v>
      </c>
      <c r="N346" s="2">
        <v>671855</v>
      </c>
      <c r="O346" s="2">
        <v>671855</v>
      </c>
      <c r="P346" s="2">
        <v>8734113</v>
      </c>
      <c r="Q346" s="2">
        <v>671855</v>
      </c>
      <c r="S346" s="15"/>
      <c r="T346" s="15" t="s">
        <v>128</v>
      </c>
      <c r="U346" s="15"/>
      <c r="V346" s="16"/>
      <c r="W346" s="16"/>
      <c r="X346" s="16"/>
      <c r="Y346" s="16">
        <f t="shared" si="56"/>
        <v>-671855</v>
      </c>
      <c r="Z346" s="16"/>
      <c r="AA346" s="16"/>
      <c r="AB346" s="3">
        <f>-Q346-V346-W346-X346-Y346-Z346-AA346</f>
        <v>0</v>
      </c>
      <c r="AC346" s="15"/>
      <c r="AD346" s="16"/>
      <c r="AE346" s="16"/>
      <c r="AF346" s="16"/>
      <c r="AG346" s="16">
        <f>-O346</f>
        <v>-671855</v>
      </c>
      <c r="AH346" s="16"/>
      <c r="AI346" s="16"/>
      <c r="AJ346" s="15">
        <f t="shared" si="48"/>
        <v>0</v>
      </c>
    </row>
    <row r="347" spans="1:36" ht="12.75" customHeight="1" x14ac:dyDescent="0.2">
      <c r="C347" s="27" t="s">
        <v>122</v>
      </c>
      <c r="D347" s="27" t="s">
        <v>122</v>
      </c>
      <c r="E347" s="27" t="s">
        <v>122</v>
      </c>
      <c r="F347" s="27" t="s">
        <v>122</v>
      </c>
      <c r="G347" s="27" t="s">
        <v>122</v>
      </c>
      <c r="H347" s="27" t="s">
        <v>122</v>
      </c>
      <c r="I347" s="27" t="s">
        <v>122</v>
      </c>
      <c r="J347" s="27" t="s">
        <v>122</v>
      </c>
      <c r="K347" s="27" t="s">
        <v>122</v>
      </c>
      <c r="L347" s="27" t="s">
        <v>122</v>
      </c>
      <c r="M347" s="27" t="s">
        <v>122</v>
      </c>
      <c r="N347" s="27" t="s">
        <v>122</v>
      </c>
      <c r="O347" s="27" t="s">
        <v>122</v>
      </c>
      <c r="P347" s="27" t="s">
        <v>122</v>
      </c>
      <c r="Q347" s="27" t="s">
        <v>122</v>
      </c>
      <c r="S347" s="15"/>
      <c r="T347" s="15"/>
      <c r="U347" s="15"/>
      <c r="V347" s="16"/>
      <c r="W347" s="16"/>
      <c r="X347" s="16"/>
      <c r="Y347" s="16"/>
      <c r="Z347" s="16"/>
      <c r="AA347" s="16"/>
      <c r="AC347" s="15"/>
      <c r="AD347" s="16"/>
      <c r="AE347" s="16"/>
      <c r="AF347" s="16"/>
      <c r="AG347" s="16"/>
      <c r="AH347" s="16"/>
      <c r="AI347" s="16"/>
      <c r="AJ347" s="15"/>
    </row>
    <row r="348" spans="1:36" ht="12.75" customHeight="1" x14ac:dyDescent="0.2">
      <c r="A348" s="22" t="s">
        <v>474</v>
      </c>
      <c r="B348" s="23"/>
      <c r="C348" s="24">
        <v>12057854</v>
      </c>
      <c r="D348" s="24">
        <v>12057854</v>
      </c>
      <c r="E348" s="24">
        <v>12057854</v>
      </c>
      <c r="F348" s="24">
        <v>12057854</v>
      </c>
      <c r="G348" s="24">
        <v>12057854</v>
      </c>
      <c r="H348" s="24">
        <v>12057854</v>
      </c>
      <c r="I348" s="24">
        <v>12057854</v>
      </c>
      <c r="J348" s="24">
        <v>12057854</v>
      </c>
      <c r="K348" s="24">
        <v>12057854</v>
      </c>
      <c r="L348" s="24">
        <v>12057854</v>
      </c>
      <c r="M348" s="24">
        <v>12057854</v>
      </c>
      <c r="N348" s="24">
        <v>12057854</v>
      </c>
      <c r="O348" s="24">
        <v>12057854</v>
      </c>
      <c r="P348" s="24">
        <v>156752106</v>
      </c>
      <c r="Q348" s="24">
        <v>12057854</v>
      </c>
      <c r="S348" s="15"/>
      <c r="T348" s="15"/>
      <c r="U348" s="15"/>
      <c r="V348" s="16"/>
      <c r="W348" s="16"/>
      <c r="X348" s="16"/>
      <c r="Y348" s="16"/>
      <c r="Z348" s="16"/>
      <c r="AA348" s="16"/>
      <c r="AC348" s="15"/>
      <c r="AD348" s="16"/>
      <c r="AE348" s="16"/>
      <c r="AF348" s="16"/>
      <c r="AG348" s="16"/>
      <c r="AH348" s="16"/>
      <c r="AI348" s="16"/>
      <c r="AJ348" s="15"/>
    </row>
    <row r="349" spans="1:36" ht="12.75" customHeight="1" x14ac:dyDescent="0.2">
      <c r="C349" s="2"/>
      <c r="D349" s="2"/>
      <c r="E349" s="2"/>
      <c r="F349" s="2"/>
      <c r="G349" s="2"/>
      <c r="H349" s="2"/>
      <c r="I349" s="2"/>
      <c r="J349" s="2"/>
      <c r="K349" s="2"/>
      <c r="L349" s="2"/>
      <c r="M349" s="2"/>
      <c r="N349" s="2"/>
      <c r="O349" s="2"/>
      <c r="S349" s="15"/>
      <c r="T349" s="15"/>
      <c r="U349" s="15"/>
      <c r="V349" s="16"/>
      <c r="W349" s="16"/>
      <c r="X349" s="16"/>
      <c r="Y349" s="16"/>
      <c r="Z349" s="16"/>
      <c r="AA349" s="16"/>
      <c r="AB349" s="3">
        <f>-Q349-V349-W349-X349-Y349-Z349-AA349</f>
        <v>0</v>
      </c>
      <c r="AC349" s="15"/>
      <c r="AD349" s="16"/>
      <c r="AE349" s="16"/>
      <c r="AF349" s="16"/>
      <c r="AG349" s="16"/>
      <c r="AH349" s="16"/>
      <c r="AI349" s="16"/>
      <c r="AJ349" s="15">
        <f t="shared" si="48"/>
        <v>0</v>
      </c>
    </row>
    <row r="350" spans="1:36" ht="12.75" customHeight="1" x14ac:dyDescent="0.2">
      <c r="A350" s="22" t="s">
        <v>475</v>
      </c>
      <c r="B350" s="23"/>
      <c r="C350" s="24"/>
      <c r="D350" s="24"/>
      <c r="E350" s="24"/>
      <c r="F350" s="24"/>
      <c r="G350" s="24"/>
      <c r="H350" s="24"/>
      <c r="I350" s="24"/>
      <c r="J350" s="24"/>
      <c r="K350" s="24"/>
      <c r="L350" s="24"/>
      <c r="M350" s="24"/>
      <c r="N350" s="24"/>
      <c r="O350" s="24"/>
      <c r="P350" s="24"/>
      <c r="Q350" s="24"/>
      <c r="S350" s="15"/>
      <c r="T350" s="15"/>
      <c r="U350" s="15"/>
      <c r="V350" s="16"/>
      <c r="W350" s="16"/>
      <c r="X350" s="16"/>
      <c r="Y350" s="16"/>
      <c r="Z350" s="16"/>
      <c r="AA350" s="16"/>
      <c r="AB350" s="3">
        <f>-Q350-V350-W350-X350-Y350-Z350-AA350</f>
        <v>0</v>
      </c>
      <c r="AC350" s="15"/>
      <c r="AD350" s="16"/>
      <c r="AE350" s="16"/>
      <c r="AF350" s="16"/>
      <c r="AG350" s="16"/>
      <c r="AH350" s="16"/>
      <c r="AI350" s="16"/>
      <c r="AJ350" s="15">
        <f t="shared" si="48"/>
        <v>0</v>
      </c>
    </row>
    <row r="351" spans="1:36" ht="12.75" customHeight="1" x14ac:dyDescent="0.2">
      <c r="A351" s="13" t="s">
        <v>476</v>
      </c>
      <c r="B351" s="13" t="s">
        <v>477</v>
      </c>
      <c r="C351" s="2">
        <v>1379073</v>
      </c>
      <c r="D351" s="2">
        <v>1341203</v>
      </c>
      <c r="E351" s="2">
        <v>1303219</v>
      </c>
      <c r="F351" s="2">
        <v>1041674</v>
      </c>
      <c r="G351" s="2">
        <v>1012400</v>
      </c>
      <c r="H351" s="2">
        <v>983036</v>
      </c>
      <c r="I351" s="2">
        <v>953584</v>
      </c>
      <c r="J351" s="2">
        <v>924042</v>
      </c>
      <c r="K351" s="2">
        <v>893412</v>
      </c>
      <c r="L351" s="2">
        <v>862689</v>
      </c>
      <c r="M351" s="2">
        <v>831874</v>
      </c>
      <c r="N351" s="2">
        <v>800964</v>
      </c>
      <c r="O351" s="2">
        <v>769961</v>
      </c>
      <c r="P351" s="2">
        <v>13097131</v>
      </c>
      <c r="Q351" s="2">
        <v>1007472</v>
      </c>
      <c r="S351" s="15"/>
      <c r="T351" s="15"/>
      <c r="U351" s="15"/>
      <c r="V351" s="16"/>
      <c r="W351" s="16"/>
      <c r="X351" s="16"/>
      <c r="Y351" s="16">
        <f>-Q351</f>
        <v>-1007472</v>
      </c>
      <c r="Z351" s="16"/>
      <c r="AA351" s="16"/>
      <c r="AB351" s="3">
        <f>-Q351-V351-W351-X351-Y351-Z351-AA351</f>
        <v>0</v>
      </c>
      <c r="AC351" s="15"/>
      <c r="AD351" s="16"/>
      <c r="AE351" s="16"/>
      <c r="AF351" s="16"/>
      <c r="AG351" s="16">
        <f>-O351</f>
        <v>-769961</v>
      </c>
      <c r="AH351" s="16"/>
      <c r="AI351" s="16"/>
      <c r="AJ351" s="15">
        <f t="shared" si="48"/>
        <v>0</v>
      </c>
    </row>
    <row r="352" spans="1:36" ht="12.75" customHeight="1" x14ac:dyDescent="0.2">
      <c r="C352" s="2"/>
      <c r="D352" s="2"/>
      <c r="E352" s="2"/>
      <c r="F352" s="2"/>
      <c r="G352" s="2"/>
      <c r="H352" s="2"/>
      <c r="I352" s="2"/>
      <c r="J352" s="2"/>
      <c r="K352" s="2"/>
      <c r="L352" s="2"/>
      <c r="M352" s="2"/>
      <c r="N352" s="2"/>
      <c r="O352" s="2"/>
      <c r="S352" s="15"/>
      <c r="T352" s="15"/>
      <c r="U352" s="15"/>
      <c r="V352" s="16"/>
      <c r="W352" s="16"/>
      <c r="X352" s="16"/>
      <c r="Y352" s="16"/>
      <c r="Z352" s="16"/>
      <c r="AA352" s="16"/>
      <c r="AC352" s="15"/>
      <c r="AD352" s="16"/>
      <c r="AE352" s="16"/>
      <c r="AF352" s="16"/>
      <c r="AG352" s="16"/>
      <c r="AH352" s="16"/>
      <c r="AI352" s="16"/>
      <c r="AJ352" s="15"/>
    </row>
    <row r="353" spans="1:36" ht="12.75" customHeight="1" x14ac:dyDescent="0.2">
      <c r="A353" s="22" t="s">
        <v>478</v>
      </c>
      <c r="B353" s="23"/>
      <c r="C353" s="24"/>
      <c r="D353" s="24"/>
      <c r="E353" s="24"/>
      <c r="F353" s="24"/>
      <c r="G353" s="24"/>
      <c r="H353" s="24"/>
      <c r="I353" s="24"/>
      <c r="J353" s="24"/>
      <c r="K353" s="24"/>
      <c r="L353" s="24"/>
      <c r="M353" s="24"/>
      <c r="N353" s="24"/>
      <c r="O353" s="24"/>
      <c r="P353" s="24"/>
      <c r="Q353" s="24"/>
      <c r="S353" s="15"/>
      <c r="T353" s="15"/>
      <c r="U353" s="15"/>
      <c r="V353" s="16"/>
      <c r="W353" s="16"/>
      <c r="X353" s="16"/>
      <c r="Y353" s="16"/>
      <c r="Z353" s="16"/>
      <c r="AA353" s="16"/>
      <c r="AC353" s="15"/>
      <c r="AD353" s="16"/>
      <c r="AE353" s="16"/>
      <c r="AF353" s="16"/>
      <c r="AG353" s="16"/>
      <c r="AH353" s="16"/>
      <c r="AI353" s="16"/>
      <c r="AJ353" s="15"/>
    </row>
    <row r="354" spans="1:36" ht="12.75" customHeight="1" x14ac:dyDescent="0.2">
      <c r="A354" s="13" t="s">
        <v>479</v>
      </c>
      <c r="B354" s="13" t="s">
        <v>480</v>
      </c>
      <c r="C354" s="2">
        <v>100421</v>
      </c>
      <c r="D354" s="2">
        <v>79891</v>
      </c>
      <c r="E354" s="2">
        <v>77143</v>
      </c>
      <c r="F354" s="2">
        <v>77143</v>
      </c>
      <c r="G354" s="2">
        <v>98571</v>
      </c>
      <c r="H354" s="2">
        <v>98571</v>
      </c>
      <c r="I354" s="2">
        <v>97415</v>
      </c>
      <c r="J354" s="2">
        <v>98398</v>
      </c>
      <c r="K354" s="2">
        <v>92118</v>
      </c>
      <c r="L354" s="2">
        <v>67975</v>
      </c>
      <c r="M354" s="2">
        <v>67975</v>
      </c>
      <c r="N354" s="2">
        <v>67975</v>
      </c>
      <c r="O354" s="2">
        <v>67975</v>
      </c>
      <c r="P354" s="2">
        <v>1091571</v>
      </c>
      <c r="Q354" s="2">
        <v>83967</v>
      </c>
      <c r="S354" s="15">
        <v>26</v>
      </c>
      <c r="T354" s="15" t="s">
        <v>143</v>
      </c>
      <c r="U354" s="15"/>
      <c r="V354" s="16">
        <f>-Q354</f>
        <v>-83967</v>
      </c>
      <c r="W354" s="16"/>
      <c r="X354" s="16"/>
      <c r="Y354" s="16"/>
      <c r="Z354" s="16"/>
      <c r="AA354" s="16"/>
      <c r="AB354" s="3">
        <f>-Q354-V354-W354-X354-Y354-Z354-AA354</f>
        <v>0</v>
      </c>
      <c r="AC354" s="15"/>
      <c r="AD354" s="16">
        <f>-O354</f>
        <v>-67975</v>
      </c>
      <c r="AE354" s="16"/>
      <c r="AF354" s="16"/>
      <c r="AG354" s="16"/>
      <c r="AH354" s="16"/>
      <c r="AI354" s="16"/>
      <c r="AJ354" s="15">
        <f t="shared" si="48"/>
        <v>0</v>
      </c>
    </row>
    <row r="355" spans="1:36" ht="12.75" customHeight="1" x14ac:dyDescent="0.2">
      <c r="C355" s="27" t="s">
        <v>122</v>
      </c>
      <c r="D355" s="27" t="s">
        <v>122</v>
      </c>
      <c r="E355" s="27" t="s">
        <v>122</v>
      </c>
      <c r="F355" s="27" t="s">
        <v>122</v>
      </c>
      <c r="G355" s="27" t="s">
        <v>122</v>
      </c>
      <c r="H355" s="27" t="s">
        <v>122</v>
      </c>
      <c r="I355" s="27" t="s">
        <v>122</v>
      </c>
      <c r="J355" s="27" t="s">
        <v>122</v>
      </c>
      <c r="K355" s="27" t="s">
        <v>122</v>
      </c>
      <c r="L355" s="27" t="s">
        <v>122</v>
      </c>
      <c r="M355" s="27" t="s">
        <v>122</v>
      </c>
      <c r="N355" s="27" t="s">
        <v>122</v>
      </c>
      <c r="O355" s="27" t="s">
        <v>122</v>
      </c>
      <c r="P355" s="27" t="s">
        <v>122</v>
      </c>
      <c r="Q355" s="27" t="s">
        <v>122</v>
      </c>
      <c r="S355" s="15"/>
      <c r="T355" s="15"/>
      <c r="U355" s="15"/>
      <c r="V355" s="16"/>
      <c r="W355" s="16"/>
      <c r="X355" s="16"/>
      <c r="Y355" s="16"/>
      <c r="Z355" s="16"/>
      <c r="AA355" s="16"/>
      <c r="AC355" s="15"/>
      <c r="AD355" s="16"/>
      <c r="AE355" s="16"/>
      <c r="AF355" s="16"/>
      <c r="AG355" s="16"/>
      <c r="AH355" s="16"/>
      <c r="AI355" s="16"/>
      <c r="AJ355" s="15"/>
    </row>
    <row r="356" spans="1:36" ht="12.75" customHeight="1" x14ac:dyDescent="0.2">
      <c r="A356" s="22" t="s">
        <v>481</v>
      </c>
      <c r="B356" s="23"/>
      <c r="C356" s="24">
        <v>100421</v>
      </c>
      <c r="D356" s="24">
        <v>79891</v>
      </c>
      <c r="E356" s="24">
        <v>77143</v>
      </c>
      <c r="F356" s="24">
        <v>77143</v>
      </c>
      <c r="G356" s="24">
        <v>98571</v>
      </c>
      <c r="H356" s="24">
        <v>98571</v>
      </c>
      <c r="I356" s="24">
        <v>97415</v>
      </c>
      <c r="J356" s="24">
        <v>98398</v>
      </c>
      <c r="K356" s="24">
        <v>92118</v>
      </c>
      <c r="L356" s="24">
        <v>67975</v>
      </c>
      <c r="M356" s="24">
        <v>67975</v>
      </c>
      <c r="N356" s="24">
        <v>67975</v>
      </c>
      <c r="O356" s="24">
        <v>67975</v>
      </c>
      <c r="P356" s="24">
        <v>1091571</v>
      </c>
      <c r="Q356" s="24">
        <v>83967</v>
      </c>
      <c r="S356" s="15"/>
      <c r="T356" s="15"/>
      <c r="U356" s="15"/>
      <c r="V356" s="16"/>
      <c r="W356" s="16"/>
      <c r="X356" s="16"/>
      <c r="Y356" s="16"/>
      <c r="Z356" s="16"/>
      <c r="AA356" s="16"/>
      <c r="AC356" s="15"/>
      <c r="AD356" s="16"/>
      <c r="AE356" s="16"/>
      <c r="AF356" s="16"/>
      <c r="AG356" s="16"/>
      <c r="AH356" s="16"/>
      <c r="AI356" s="16"/>
      <c r="AJ356" s="15"/>
    </row>
    <row r="357" spans="1:36" ht="12.75" customHeight="1" x14ac:dyDescent="0.2">
      <c r="C357" s="2"/>
      <c r="D357" s="2"/>
      <c r="E357" s="2"/>
      <c r="F357" s="2"/>
      <c r="G357" s="2"/>
      <c r="H357" s="2"/>
      <c r="I357" s="2"/>
      <c r="J357" s="2"/>
      <c r="K357" s="2"/>
      <c r="L357" s="2"/>
      <c r="M357" s="2"/>
      <c r="N357" s="2"/>
      <c r="O357" s="2"/>
      <c r="S357" s="15"/>
      <c r="T357" s="15"/>
      <c r="U357" s="15"/>
      <c r="V357" s="16"/>
      <c r="W357" s="16"/>
      <c r="X357" s="16"/>
      <c r="Y357" s="16"/>
      <c r="Z357" s="16"/>
      <c r="AA357" s="16"/>
      <c r="AC357" s="15"/>
      <c r="AD357" s="16"/>
      <c r="AE357" s="16"/>
      <c r="AF357" s="16"/>
      <c r="AG357" s="16"/>
      <c r="AH357" s="16"/>
      <c r="AI357" s="16"/>
      <c r="AJ357" s="15"/>
    </row>
    <row r="358" spans="1:36" ht="12.75" customHeight="1" x14ac:dyDescent="0.3">
      <c r="A358" s="19" t="s">
        <v>482</v>
      </c>
      <c r="B358" s="20"/>
      <c r="C358" s="21">
        <v>73612196</v>
      </c>
      <c r="D358" s="21">
        <v>73419503</v>
      </c>
      <c r="E358" s="21">
        <v>73385492</v>
      </c>
      <c r="F358" s="21">
        <v>73406784</v>
      </c>
      <c r="G358" s="21">
        <v>73328969</v>
      </c>
      <c r="H358" s="21">
        <v>73275127</v>
      </c>
      <c r="I358" s="21">
        <v>73911977</v>
      </c>
      <c r="J358" s="21">
        <v>73797996</v>
      </c>
      <c r="K358" s="21">
        <v>73744357</v>
      </c>
      <c r="L358" s="21">
        <v>73843272</v>
      </c>
      <c r="M358" s="21">
        <v>73802141</v>
      </c>
      <c r="N358" s="21">
        <v>73714754</v>
      </c>
      <c r="O358" s="21">
        <v>74259294</v>
      </c>
      <c r="P358" s="21">
        <v>957501861</v>
      </c>
      <c r="Q358" s="21">
        <v>73653989</v>
      </c>
      <c r="S358" s="15"/>
      <c r="T358" s="15"/>
      <c r="U358" s="15"/>
      <c r="V358" s="16"/>
      <c r="W358" s="16"/>
      <c r="X358" s="16"/>
      <c r="Y358" s="16"/>
      <c r="Z358" s="16"/>
      <c r="AA358" s="16"/>
      <c r="AC358" s="15"/>
      <c r="AD358" s="16"/>
      <c r="AE358" s="16"/>
      <c r="AF358" s="16"/>
      <c r="AG358" s="16"/>
      <c r="AH358" s="16"/>
      <c r="AI358" s="16"/>
      <c r="AJ358" s="15"/>
    </row>
    <row r="359" spans="1:36" ht="12.75" customHeight="1" x14ac:dyDescent="0.2">
      <c r="C359" s="2"/>
      <c r="D359" s="2"/>
      <c r="E359" s="2"/>
      <c r="F359" s="2"/>
      <c r="G359" s="2"/>
      <c r="H359" s="2"/>
      <c r="I359" s="2"/>
      <c r="J359" s="2"/>
      <c r="K359" s="2"/>
      <c r="L359" s="2"/>
      <c r="M359" s="2"/>
      <c r="N359" s="2"/>
      <c r="O359" s="2"/>
      <c r="S359" s="15"/>
      <c r="T359" s="15"/>
      <c r="U359" s="15"/>
      <c r="V359" s="16"/>
      <c r="W359" s="16"/>
      <c r="X359" s="16"/>
      <c r="Y359" s="16"/>
      <c r="Z359" s="16"/>
      <c r="AA359" s="16"/>
      <c r="AB359" s="3">
        <f t="shared" ref="AB359:AB364" si="57">-Q359-V359-W359-X359-Y359-Z359-AA359</f>
        <v>0</v>
      </c>
      <c r="AC359" s="15"/>
      <c r="AD359" s="16"/>
      <c r="AE359" s="16"/>
      <c r="AF359" s="16"/>
      <c r="AG359" s="16"/>
      <c r="AH359" s="16"/>
      <c r="AI359" s="16"/>
      <c r="AJ359" s="15">
        <f t="shared" si="48"/>
        <v>0</v>
      </c>
    </row>
    <row r="360" spans="1:36" ht="12.75" customHeight="1" x14ac:dyDescent="0.3">
      <c r="A360" s="19" t="s">
        <v>483</v>
      </c>
      <c r="B360" s="20"/>
      <c r="C360" s="21"/>
      <c r="D360" s="21"/>
      <c r="E360" s="21"/>
      <c r="F360" s="21"/>
      <c r="G360" s="21"/>
      <c r="H360" s="21"/>
      <c r="I360" s="21"/>
      <c r="J360" s="21"/>
      <c r="K360" s="21"/>
      <c r="L360" s="21"/>
      <c r="M360" s="21"/>
      <c r="N360" s="21"/>
      <c r="O360" s="21"/>
      <c r="P360" s="21"/>
      <c r="Q360" s="21"/>
      <c r="S360" s="15"/>
      <c r="T360" s="15"/>
      <c r="U360" s="15"/>
      <c r="V360" s="16"/>
      <c r="W360" s="16"/>
      <c r="X360" s="16"/>
      <c r="Y360" s="16"/>
      <c r="Z360" s="16"/>
      <c r="AA360" s="16"/>
      <c r="AB360" s="3">
        <f t="shared" si="57"/>
        <v>0</v>
      </c>
      <c r="AC360" s="15"/>
      <c r="AD360" s="16"/>
      <c r="AE360" s="16"/>
      <c r="AF360" s="16"/>
      <c r="AG360" s="16"/>
      <c r="AH360" s="16"/>
      <c r="AI360" s="16"/>
      <c r="AJ360" s="15">
        <f t="shared" si="48"/>
        <v>0</v>
      </c>
    </row>
    <row r="361" spans="1:36" ht="12.75" customHeight="1" x14ac:dyDescent="0.2">
      <c r="C361" s="2"/>
      <c r="D361" s="2"/>
      <c r="E361" s="2"/>
      <c r="F361" s="2"/>
      <c r="G361" s="2"/>
      <c r="H361" s="2"/>
      <c r="I361" s="2"/>
      <c r="J361" s="2"/>
      <c r="K361" s="2"/>
      <c r="L361" s="2"/>
      <c r="M361" s="2"/>
      <c r="N361" s="2"/>
      <c r="O361" s="2"/>
      <c r="S361" s="15"/>
      <c r="T361" s="15"/>
      <c r="U361" s="15"/>
      <c r="V361" s="16"/>
      <c r="W361" s="16"/>
      <c r="X361" s="16"/>
      <c r="Y361" s="16"/>
      <c r="Z361" s="16"/>
      <c r="AA361" s="16"/>
      <c r="AB361" s="3">
        <f t="shared" si="57"/>
        <v>0</v>
      </c>
      <c r="AC361" s="15"/>
      <c r="AD361" s="16"/>
      <c r="AE361" s="16"/>
      <c r="AF361" s="16"/>
      <c r="AG361" s="16"/>
      <c r="AH361" s="16"/>
      <c r="AI361" s="16"/>
      <c r="AJ361" s="15">
        <f t="shared" si="48"/>
        <v>0</v>
      </c>
    </row>
    <row r="362" spans="1:36" ht="12.75" customHeight="1" x14ac:dyDescent="0.2">
      <c r="A362" s="22" t="s">
        <v>484</v>
      </c>
      <c r="B362" s="23"/>
      <c r="C362" s="24"/>
      <c r="D362" s="24"/>
      <c r="E362" s="24"/>
      <c r="F362" s="24"/>
      <c r="G362" s="24"/>
      <c r="H362" s="24"/>
      <c r="I362" s="24"/>
      <c r="J362" s="24"/>
      <c r="K362" s="24"/>
      <c r="L362" s="24"/>
      <c r="M362" s="24"/>
      <c r="N362" s="24"/>
      <c r="O362" s="24"/>
      <c r="P362" s="24"/>
      <c r="Q362" s="24"/>
      <c r="S362" s="15"/>
      <c r="T362" s="15"/>
      <c r="U362" s="15"/>
      <c r="V362" s="16"/>
      <c r="W362" s="16"/>
      <c r="X362" s="16"/>
      <c r="Y362" s="16"/>
      <c r="Z362" s="16"/>
      <c r="AA362" s="16"/>
      <c r="AB362" s="3">
        <f t="shared" si="57"/>
        <v>0</v>
      </c>
      <c r="AC362" s="15"/>
      <c r="AD362" s="16"/>
      <c r="AE362" s="16"/>
      <c r="AF362" s="16"/>
      <c r="AG362" s="16"/>
      <c r="AH362" s="16"/>
      <c r="AI362" s="16"/>
      <c r="AJ362" s="15">
        <f t="shared" si="48"/>
        <v>0</v>
      </c>
    </row>
    <row r="363" spans="1:36" s="32" customFormat="1" ht="12.75" customHeight="1" x14ac:dyDescent="0.2">
      <c r="A363" s="13" t="s">
        <v>485</v>
      </c>
      <c r="B363" s="13" t="s">
        <v>486</v>
      </c>
      <c r="C363" s="2">
        <v>77756946</v>
      </c>
      <c r="D363" s="2">
        <v>79354685</v>
      </c>
      <c r="E363" s="2">
        <v>80802832</v>
      </c>
      <c r="F363" s="2">
        <v>81577645</v>
      </c>
      <c r="G363" s="2">
        <v>82914043</v>
      </c>
      <c r="H363" s="2">
        <v>83862553</v>
      </c>
      <c r="I363" s="2">
        <v>84386829</v>
      </c>
      <c r="J363" s="2">
        <v>85128231</v>
      </c>
      <c r="K363" s="2">
        <v>85955490</v>
      </c>
      <c r="L363" s="2">
        <v>86496360</v>
      </c>
      <c r="M363" s="2">
        <v>87612943</v>
      </c>
      <c r="N363" s="2">
        <v>88647048</v>
      </c>
      <c r="O363" s="2">
        <v>89596670</v>
      </c>
      <c r="P363" s="2">
        <v>1094092273</v>
      </c>
      <c r="Q363" s="2">
        <v>84160944</v>
      </c>
      <c r="S363" s="33"/>
      <c r="T363" s="33"/>
      <c r="U363" s="33"/>
      <c r="V363" s="33"/>
      <c r="W363" s="33"/>
      <c r="X363" s="33"/>
      <c r="Y363" s="33"/>
      <c r="Z363" s="33"/>
      <c r="AA363" s="16">
        <f t="shared" ref="AA363:AA364" si="58">-Q363</f>
        <v>-84160944</v>
      </c>
      <c r="AB363" s="3">
        <f t="shared" si="57"/>
        <v>0</v>
      </c>
      <c r="AC363" s="33"/>
      <c r="AD363" s="33"/>
      <c r="AE363" s="33"/>
      <c r="AF363" s="33"/>
      <c r="AG363" s="33"/>
      <c r="AH363" s="33"/>
      <c r="AI363" s="16">
        <f t="shared" ref="AI363:AI364" si="59">-O363</f>
        <v>-89596670</v>
      </c>
      <c r="AJ363" s="15">
        <f t="shared" si="48"/>
        <v>0</v>
      </c>
    </row>
    <row r="364" spans="1:36" ht="12.75" customHeight="1" x14ac:dyDescent="0.2">
      <c r="A364" s="13" t="s">
        <v>487</v>
      </c>
      <c r="B364" s="13" t="s">
        <v>488</v>
      </c>
      <c r="C364" s="2">
        <v>72147220</v>
      </c>
      <c r="D364" s="2">
        <v>72147220</v>
      </c>
      <c r="E364" s="2">
        <v>72147220</v>
      </c>
      <c r="F364" s="2">
        <v>72147220</v>
      </c>
      <c r="G364" s="2">
        <v>72147220</v>
      </c>
      <c r="H364" s="2">
        <v>72147220</v>
      </c>
      <c r="I364" s="2">
        <v>72147220</v>
      </c>
      <c r="J364" s="2">
        <v>72147220</v>
      </c>
      <c r="K364" s="2">
        <v>72147220</v>
      </c>
      <c r="L364" s="2">
        <v>72147220</v>
      </c>
      <c r="M364" s="2">
        <v>72147220</v>
      </c>
      <c r="N364" s="2">
        <v>72147220</v>
      </c>
      <c r="O364" s="2">
        <v>72147220</v>
      </c>
      <c r="P364" s="2">
        <v>937913860</v>
      </c>
      <c r="Q364" s="2">
        <v>72147220</v>
      </c>
      <c r="S364" s="15">
        <v>4</v>
      </c>
      <c r="T364" s="15" t="s">
        <v>222</v>
      </c>
      <c r="U364" s="15"/>
      <c r="V364" s="16"/>
      <c r="W364" s="16"/>
      <c r="X364" s="16"/>
      <c r="Y364" s="16"/>
      <c r="Z364" s="16"/>
      <c r="AA364" s="16">
        <f t="shared" si="58"/>
        <v>-72147220</v>
      </c>
      <c r="AB364" s="3">
        <f t="shared" si="57"/>
        <v>0</v>
      </c>
      <c r="AC364" s="15"/>
      <c r="AD364" s="16"/>
      <c r="AE364" s="16"/>
      <c r="AF364" s="16"/>
      <c r="AG364" s="16"/>
      <c r="AH364" s="16"/>
      <c r="AI364" s="16">
        <f t="shared" si="59"/>
        <v>-72147220</v>
      </c>
      <c r="AJ364" s="15">
        <f t="shared" ref="AJ364:AJ367" si="60">SUM(AD364:AI364)+O364</f>
        <v>0</v>
      </c>
    </row>
    <row r="365" spans="1:36" ht="12.75" customHeight="1" x14ac:dyDescent="0.2">
      <c r="C365" s="27" t="s">
        <v>122</v>
      </c>
      <c r="D365" s="27" t="s">
        <v>122</v>
      </c>
      <c r="E365" s="27" t="s">
        <v>122</v>
      </c>
      <c r="F365" s="27" t="s">
        <v>122</v>
      </c>
      <c r="G365" s="27" t="s">
        <v>122</v>
      </c>
      <c r="H365" s="27" t="s">
        <v>122</v>
      </c>
      <c r="I365" s="27" t="s">
        <v>122</v>
      </c>
      <c r="J365" s="27" t="s">
        <v>122</v>
      </c>
      <c r="K365" s="27" t="s">
        <v>122</v>
      </c>
      <c r="L365" s="27" t="s">
        <v>122</v>
      </c>
      <c r="M365" s="27" t="s">
        <v>122</v>
      </c>
      <c r="N365" s="27" t="s">
        <v>122</v>
      </c>
      <c r="O365" s="27" t="s">
        <v>122</v>
      </c>
      <c r="P365" s="27" t="s">
        <v>122</v>
      </c>
      <c r="Q365" s="27" t="s">
        <v>122</v>
      </c>
      <c r="S365" s="15"/>
      <c r="T365" s="15"/>
      <c r="U365" s="15"/>
      <c r="V365" s="16"/>
      <c r="W365" s="16"/>
      <c r="X365" s="16"/>
      <c r="Y365" s="16"/>
      <c r="Z365" s="16"/>
      <c r="AA365" s="16"/>
      <c r="AC365" s="15"/>
      <c r="AD365" s="16"/>
      <c r="AE365" s="16"/>
      <c r="AF365" s="16"/>
      <c r="AG365" s="16"/>
      <c r="AH365" s="16"/>
      <c r="AI365" s="16"/>
      <c r="AJ365" s="15"/>
    </row>
    <row r="366" spans="1:36" ht="12.75" customHeight="1" x14ac:dyDescent="0.2">
      <c r="A366" s="22" t="s">
        <v>489</v>
      </c>
      <c r="B366" s="23"/>
      <c r="C366" s="24">
        <v>149904166</v>
      </c>
      <c r="D366" s="24">
        <v>151501905</v>
      </c>
      <c r="E366" s="24">
        <v>152950052</v>
      </c>
      <c r="F366" s="24">
        <v>153724865</v>
      </c>
      <c r="G366" s="24">
        <v>155061263</v>
      </c>
      <c r="H366" s="24">
        <v>156009773</v>
      </c>
      <c r="I366" s="24">
        <v>156534049</v>
      </c>
      <c r="J366" s="24">
        <v>157275451</v>
      </c>
      <c r="K366" s="24">
        <v>158102710</v>
      </c>
      <c r="L366" s="24">
        <v>158643580</v>
      </c>
      <c r="M366" s="24">
        <v>159760163</v>
      </c>
      <c r="N366" s="24">
        <v>160794268</v>
      </c>
      <c r="O366" s="24">
        <v>161743890</v>
      </c>
      <c r="P366" s="24">
        <v>2032006133</v>
      </c>
      <c r="Q366" s="24">
        <v>156308164</v>
      </c>
      <c r="S366" s="15"/>
      <c r="T366" s="15"/>
      <c r="U366" s="15"/>
      <c r="V366" s="16"/>
      <c r="W366" s="16"/>
      <c r="X366" s="16"/>
      <c r="Y366" s="16"/>
      <c r="Z366" s="16"/>
      <c r="AA366" s="16"/>
      <c r="AC366" s="15"/>
      <c r="AD366" s="16"/>
      <c r="AE366" s="16"/>
      <c r="AF366" s="16"/>
      <c r="AG366" s="16"/>
      <c r="AH366" s="16"/>
      <c r="AI366" s="16"/>
      <c r="AJ366" s="15"/>
    </row>
    <row r="367" spans="1:36" ht="12.75" customHeight="1" x14ac:dyDescent="0.2">
      <c r="C367" s="2"/>
      <c r="D367" s="2"/>
      <c r="E367" s="2"/>
      <c r="F367" s="2"/>
      <c r="G367" s="2"/>
      <c r="H367" s="2"/>
      <c r="I367" s="2"/>
      <c r="J367" s="2"/>
      <c r="K367" s="2"/>
      <c r="L367" s="2"/>
      <c r="M367" s="2"/>
      <c r="N367" s="2"/>
      <c r="O367" s="2"/>
      <c r="S367" s="15"/>
      <c r="T367" s="15"/>
      <c r="U367" s="15"/>
      <c r="V367" s="16"/>
      <c r="W367" s="16"/>
      <c r="X367" s="16"/>
      <c r="Y367" s="16"/>
      <c r="Z367" s="16"/>
      <c r="AA367" s="16"/>
      <c r="AC367" s="15"/>
      <c r="AD367" s="16"/>
      <c r="AE367" s="16"/>
      <c r="AF367" s="16"/>
      <c r="AG367" s="16"/>
      <c r="AH367" s="16"/>
      <c r="AI367" s="16"/>
      <c r="AJ367" s="15">
        <f t="shared" si="60"/>
        <v>0</v>
      </c>
    </row>
    <row r="368" spans="1:36" ht="12.75" customHeight="1" x14ac:dyDescent="0.3">
      <c r="A368" s="19" t="s">
        <v>490</v>
      </c>
      <c r="B368" s="20"/>
      <c r="C368" s="21">
        <v>149904166</v>
      </c>
      <c r="D368" s="21">
        <v>151501905</v>
      </c>
      <c r="E368" s="21">
        <v>152950052</v>
      </c>
      <c r="F368" s="21">
        <v>153724865</v>
      </c>
      <c r="G368" s="21">
        <v>155061263</v>
      </c>
      <c r="H368" s="21">
        <v>156009773</v>
      </c>
      <c r="I368" s="21">
        <v>156534049</v>
      </c>
      <c r="J368" s="21">
        <v>157275451</v>
      </c>
      <c r="K368" s="21">
        <v>158102710</v>
      </c>
      <c r="L368" s="21">
        <v>158643580</v>
      </c>
      <c r="M368" s="21">
        <v>159760163</v>
      </c>
      <c r="N368" s="21">
        <v>160794268</v>
      </c>
      <c r="O368" s="21">
        <v>161743890</v>
      </c>
      <c r="P368" s="21">
        <v>2032006133</v>
      </c>
      <c r="Q368" s="21">
        <v>156308164</v>
      </c>
      <c r="S368" s="15"/>
      <c r="T368" s="15" t="s">
        <v>491</v>
      </c>
      <c r="U368" s="15"/>
      <c r="V368" s="48">
        <f t="shared" ref="V368:AA368" si="61">SUM(V15:V367)</f>
        <v>392857067</v>
      </c>
      <c r="W368" s="48">
        <f t="shared" si="61"/>
        <v>-99888683.900000006</v>
      </c>
      <c r="X368" s="48">
        <f t="shared" si="61"/>
        <v>6731240</v>
      </c>
      <c r="Y368" s="48">
        <f t="shared" si="61"/>
        <v>-2821097</v>
      </c>
      <c r="Z368" s="48">
        <f t="shared" si="61"/>
        <v>0</v>
      </c>
      <c r="AA368" s="48">
        <f t="shared" si="61"/>
        <v>-296878527.10000002</v>
      </c>
      <c r="AB368" s="49">
        <f>SUM(V368:AA368)</f>
        <v>-1</v>
      </c>
      <c r="AC368" s="15"/>
      <c r="AD368" s="48">
        <f t="shared" ref="AD368:AH368" si="62">SUM(AD15:AD367)</f>
        <v>411971638</v>
      </c>
      <c r="AE368" s="48">
        <f t="shared" si="62"/>
        <v>-103377536.80000001</v>
      </c>
      <c r="AF368" s="48">
        <f t="shared" si="62"/>
        <v>4690537</v>
      </c>
      <c r="AG368" s="48">
        <f t="shared" si="62"/>
        <v>-428570</v>
      </c>
      <c r="AH368" s="48">
        <f t="shared" si="62"/>
        <v>0</v>
      </c>
      <c r="AI368" s="48">
        <f>SUM(AI15:AI367)</f>
        <v>-312856069.19999999</v>
      </c>
      <c r="AJ368" s="44">
        <f>SUM(AD368:AI368)</f>
        <v>-1</v>
      </c>
    </row>
    <row r="369" spans="1:36" ht="12.75" customHeight="1" x14ac:dyDescent="0.2">
      <c r="C369" s="2"/>
      <c r="D369" s="2"/>
      <c r="E369" s="2"/>
      <c r="F369" s="2"/>
      <c r="G369" s="2"/>
      <c r="H369" s="2"/>
      <c r="I369" s="2"/>
      <c r="J369" s="2"/>
      <c r="K369" s="2"/>
      <c r="L369" s="2"/>
      <c r="M369" s="2"/>
      <c r="N369" s="2"/>
      <c r="O369" s="2"/>
      <c r="S369" s="15"/>
      <c r="T369" s="15" t="s">
        <v>492</v>
      </c>
      <c r="U369" s="15"/>
      <c r="V369" s="16"/>
      <c r="W369" s="16"/>
      <c r="X369" s="16"/>
      <c r="Y369" s="16"/>
      <c r="Z369" s="16"/>
      <c r="AA369" s="16"/>
      <c r="AC369" s="15"/>
      <c r="AD369" s="16"/>
      <c r="AE369" s="16"/>
      <c r="AF369" s="16"/>
      <c r="AG369" s="16"/>
      <c r="AH369" s="16"/>
      <c r="AI369" s="16"/>
      <c r="AJ369" s="15"/>
    </row>
    <row r="370" spans="1:36" ht="20.25" customHeight="1" x14ac:dyDescent="0.4">
      <c r="A370" s="4" t="s">
        <v>493</v>
      </c>
      <c r="B370" s="17"/>
      <c r="C370" s="18">
        <v>245801194</v>
      </c>
      <c r="D370" s="18">
        <v>249088202</v>
      </c>
      <c r="E370" s="18">
        <v>250948674</v>
      </c>
      <c r="F370" s="18">
        <v>252265838</v>
      </c>
      <c r="G370" s="18">
        <v>254178526</v>
      </c>
      <c r="H370" s="18">
        <v>256082774</v>
      </c>
      <c r="I370" s="18">
        <v>255448425</v>
      </c>
      <c r="J370" s="18">
        <v>256612269</v>
      </c>
      <c r="K370" s="18">
        <v>258166948</v>
      </c>
      <c r="L370" s="18">
        <v>258922050</v>
      </c>
      <c r="M370" s="18">
        <v>260194914</v>
      </c>
      <c r="N370" s="18">
        <v>258899420</v>
      </c>
      <c r="O370" s="18">
        <v>261573517</v>
      </c>
      <c r="P370" s="18">
        <v>3318182750</v>
      </c>
      <c r="Q370" s="18">
        <v>255244827</v>
      </c>
      <c r="S370" s="15"/>
      <c r="T370" s="15" t="s">
        <v>494</v>
      </c>
      <c r="U370" s="15"/>
      <c r="V370" s="16"/>
      <c r="W370" s="16"/>
      <c r="X370" s="16"/>
      <c r="Y370" s="16"/>
      <c r="Z370" s="16"/>
      <c r="AA370" s="16"/>
      <c r="AC370" s="15"/>
      <c r="AD370" s="16"/>
      <c r="AE370" s="16"/>
      <c r="AF370" s="16"/>
      <c r="AG370" s="16"/>
      <c r="AH370" s="16"/>
      <c r="AI370" s="16"/>
      <c r="AJ370" s="15"/>
    </row>
    <row r="371" spans="1:36" ht="12.75" customHeight="1" x14ac:dyDescent="0.2">
      <c r="C371" s="27" t="s">
        <v>317</v>
      </c>
      <c r="D371" s="27" t="s">
        <v>317</v>
      </c>
      <c r="E371" s="27" t="s">
        <v>317</v>
      </c>
      <c r="F371" s="27" t="s">
        <v>317</v>
      </c>
      <c r="G371" s="27" t="s">
        <v>317</v>
      </c>
      <c r="H371" s="27" t="s">
        <v>317</v>
      </c>
      <c r="I371" s="27" t="s">
        <v>317</v>
      </c>
      <c r="J371" s="27" t="s">
        <v>317</v>
      </c>
      <c r="K371" s="27" t="s">
        <v>317</v>
      </c>
      <c r="L371" s="27" t="s">
        <v>317</v>
      </c>
      <c r="M371" s="27" t="s">
        <v>317</v>
      </c>
      <c r="N371" s="27" t="s">
        <v>317</v>
      </c>
      <c r="O371" s="27" t="s">
        <v>317</v>
      </c>
      <c r="P371" s="27" t="s">
        <v>317</v>
      </c>
      <c r="Q371" s="27" t="s">
        <v>317</v>
      </c>
      <c r="S371" s="15"/>
      <c r="T371" s="15" t="s">
        <v>495</v>
      </c>
      <c r="U371" s="15"/>
      <c r="V371" s="16"/>
      <c r="W371" s="16"/>
      <c r="X371" s="16"/>
      <c r="Y371" s="16"/>
      <c r="Z371" s="16"/>
      <c r="AA371" s="16"/>
      <c r="AC371" s="15"/>
      <c r="AD371" s="16"/>
      <c r="AE371" s="16"/>
      <c r="AF371" s="16"/>
      <c r="AG371" s="16"/>
      <c r="AH371" s="16"/>
      <c r="AI371" s="16"/>
      <c r="AJ371" s="15"/>
    </row>
    <row r="372" spans="1:36" ht="12.75" customHeight="1" x14ac:dyDescent="0.2">
      <c r="C372" s="2"/>
      <c r="D372" s="2"/>
      <c r="E372" s="2"/>
      <c r="F372" s="2"/>
      <c r="G372" s="2"/>
      <c r="H372" s="2"/>
      <c r="I372" s="2"/>
      <c r="J372" s="2"/>
      <c r="K372" s="2"/>
      <c r="L372" s="2"/>
      <c r="M372" s="2"/>
      <c r="N372" s="2"/>
      <c r="O372" s="2"/>
      <c r="S372" s="15"/>
      <c r="T372" s="15"/>
      <c r="U372" s="15"/>
      <c r="V372" s="16">
        <f>'[61]FC Common Alloc Per ROR'!T59+'[61]Corporate and Skipack Alloc'!R21</f>
        <v>7785268.4129888248</v>
      </c>
      <c r="W372" s="16">
        <f>+'[61]FC Common Alloc Per ROR'!T65-'[61]Corporate and Skipack Alloc'!R38</f>
        <v>-1321787.2880684838</v>
      </c>
      <c r="X372" s="16">
        <f>+'[61]FC Common Alloc Per ROR'!T62</f>
        <v>252.78311050989529</v>
      </c>
      <c r="Y372" s="16"/>
      <c r="Z372" s="16"/>
      <c r="AA372" s="16">
        <f>-V372-W372-X372</f>
        <v>-6463733.9080308508</v>
      </c>
      <c r="AC372" s="15"/>
      <c r="AD372" s="16">
        <f>+'[61]FC Common Alloc Per ROR'!S59+'[61]Corporate and Skipack Alloc'!Y21</f>
        <v>7900956.7739750743</v>
      </c>
      <c r="AE372" s="16">
        <f>+'[61]FC Common Alloc Per ROR'!S65-'[61]Corporate and Skipack Alloc'!Y38</f>
        <v>-1527050.5724618374</v>
      </c>
      <c r="AF372" s="16">
        <f>'[61]FC Common Alloc Per ROR'!S62</f>
        <v>0</v>
      </c>
      <c r="AG372" s="16"/>
      <c r="AH372" s="16"/>
      <c r="AI372" s="16">
        <f>-AD372-AE372-AF372</f>
        <v>-6373906.2015132364</v>
      </c>
      <c r="AJ372" s="15"/>
    </row>
    <row r="373" spans="1:36" ht="12.75" customHeight="1" x14ac:dyDescent="0.2">
      <c r="C373" s="2"/>
      <c r="D373" s="2"/>
      <c r="E373" s="2"/>
      <c r="F373" s="2"/>
      <c r="G373" s="2"/>
      <c r="H373" s="2"/>
      <c r="I373" s="2"/>
      <c r="J373" s="2"/>
      <c r="K373" s="2"/>
      <c r="L373" s="2"/>
      <c r="M373" s="2"/>
      <c r="N373" s="2"/>
      <c r="O373" s="2"/>
      <c r="S373" s="15"/>
      <c r="T373" s="15"/>
      <c r="U373" s="15"/>
      <c r="V373" s="16"/>
      <c r="W373" s="16"/>
      <c r="X373" s="16"/>
      <c r="Y373" s="16">
        <f>'[61]FC with allocations'!U269</f>
        <v>3544427.0313423071</v>
      </c>
      <c r="Z373" s="16"/>
      <c r="AA373" s="16">
        <f>-Y373</f>
        <v>-3544427.0313423071</v>
      </c>
      <c r="AC373" s="15"/>
      <c r="AD373" s="16"/>
      <c r="AE373" s="16"/>
      <c r="AF373" s="16"/>
      <c r="AG373" s="16">
        <f>'[61]FC with allocations'!AC269</f>
        <v>7101688.950410001</v>
      </c>
      <c r="AH373" s="16"/>
      <c r="AI373" s="16">
        <f>-AG373</f>
        <v>-7101688.950410001</v>
      </c>
      <c r="AJ373" s="15"/>
    </row>
    <row r="374" spans="1:36" ht="12.75" customHeight="1" x14ac:dyDescent="0.2">
      <c r="C374" s="2"/>
      <c r="D374" s="2"/>
      <c r="E374" s="2"/>
      <c r="F374" s="2"/>
      <c r="G374" s="2"/>
      <c r="H374" s="2"/>
      <c r="I374" s="2"/>
      <c r="J374" s="2"/>
      <c r="K374" s="2"/>
      <c r="L374" s="2"/>
      <c r="M374" s="2"/>
      <c r="N374" s="2"/>
      <c r="O374" s="2"/>
      <c r="S374" s="15"/>
      <c r="T374" s="15"/>
      <c r="U374" s="15"/>
      <c r="V374" s="48">
        <f>SUM(V368:V373)</f>
        <v>400642335.41298884</v>
      </c>
      <c r="W374" s="48">
        <f t="shared" ref="W374:AA374" si="63">SUM(W368:W373)</f>
        <v>-101210471.18806849</v>
      </c>
      <c r="X374" s="48">
        <f t="shared" si="63"/>
        <v>6731492.7831105096</v>
      </c>
      <c r="Y374" s="48">
        <f t="shared" si="63"/>
        <v>723330.03134230711</v>
      </c>
      <c r="Z374" s="48">
        <f>SUM(Z368:Z373)</f>
        <v>0</v>
      </c>
      <c r="AA374" s="48">
        <f t="shared" si="63"/>
        <v>-306886688.03937322</v>
      </c>
      <c r="AC374" s="15"/>
      <c r="AD374" s="48">
        <f t="shared" ref="AD374:AI374" si="64">SUM(AD368:AD373)</f>
        <v>419872594.77397507</v>
      </c>
      <c r="AE374" s="48">
        <f t="shared" si="64"/>
        <v>-104904587.37246186</v>
      </c>
      <c r="AF374" s="48">
        <f t="shared" si="64"/>
        <v>4690537</v>
      </c>
      <c r="AG374" s="48">
        <f t="shared" si="64"/>
        <v>6673118.950410001</v>
      </c>
      <c r="AH374" s="48">
        <f t="shared" si="64"/>
        <v>0</v>
      </c>
      <c r="AI374" s="48">
        <f t="shared" si="64"/>
        <v>-326331664.35192323</v>
      </c>
      <c r="AJ374" s="15"/>
    </row>
    <row r="375" spans="1:36" ht="12.75" customHeight="1" x14ac:dyDescent="0.2">
      <c r="C375" s="2"/>
      <c r="D375" s="2"/>
      <c r="E375" s="2"/>
      <c r="F375" s="2"/>
      <c r="G375" s="2"/>
      <c r="H375" s="2"/>
      <c r="I375" s="2"/>
      <c r="J375" s="2"/>
      <c r="K375" s="2"/>
      <c r="L375" s="2"/>
      <c r="M375" s="2"/>
      <c r="N375" s="2"/>
      <c r="O375" s="2"/>
      <c r="S375" s="15"/>
      <c r="T375" s="15"/>
      <c r="U375" s="15"/>
      <c r="V375" s="15"/>
      <c r="W375" s="15"/>
      <c r="X375" s="15"/>
      <c r="Y375" s="15"/>
      <c r="Z375" s="15"/>
      <c r="AA375" s="15"/>
      <c r="AC375" s="15"/>
      <c r="AD375" s="15"/>
      <c r="AE375" s="15"/>
      <c r="AF375" s="15"/>
      <c r="AG375" s="15"/>
      <c r="AH375" s="15"/>
      <c r="AI375" s="15"/>
      <c r="AJ375" s="15"/>
    </row>
    <row r="376" spans="1:36" ht="12.75" customHeight="1" x14ac:dyDescent="0.2">
      <c r="A376" s="13" t="s">
        <v>496</v>
      </c>
      <c r="C376" s="2"/>
      <c r="D376" s="2"/>
      <c r="E376" s="2"/>
      <c r="F376" s="2"/>
      <c r="G376" s="2"/>
      <c r="H376" s="2"/>
      <c r="I376" s="2"/>
      <c r="J376" s="2"/>
      <c r="K376" s="2"/>
      <c r="L376" s="2"/>
      <c r="M376" s="2"/>
      <c r="N376" s="2"/>
      <c r="O376" s="2"/>
      <c r="Q376" s="50" t="s">
        <v>497</v>
      </c>
      <c r="S376" s="15"/>
      <c r="T376" s="15"/>
      <c r="U376" s="15"/>
      <c r="V376" s="15"/>
      <c r="W376" s="15"/>
      <c r="X376" s="15"/>
      <c r="Y376" s="15"/>
      <c r="Z376" s="15"/>
      <c r="AA376" s="15"/>
      <c r="AC376" s="15"/>
      <c r="AD376" s="15"/>
      <c r="AE376" s="15"/>
      <c r="AF376" s="15"/>
      <c r="AG376" s="15"/>
      <c r="AH376" s="15"/>
      <c r="AI376" s="15"/>
      <c r="AJ376" s="15"/>
    </row>
    <row r="377" spans="1:36" ht="12.75" customHeight="1" x14ac:dyDescent="0.2">
      <c r="A377" s="13" t="s">
        <v>498</v>
      </c>
      <c r="E377" s="2"/>
      <c r="F377" s="2"/>
      <c r="G377" s="2"/>
      <c r="H377" s="2"/>
      <c r="I377" s="2"/>
      <c r="J377" s="2"/>
      <c r="K377" s="2"/>
      <c r="L377" s="2"/>
      <c r="M377" s="2"/>
      <c r="N377" s="2"/>
      <c r="O377" s="2"/>
      <c r="Q377" s="50" t="s">
        <v>499</v>
      </c>
      <c r="S377" s="15"/>
      <c r="T377" s="15"/>
      <c r="U377" s="15"/>
      <c r="V377" s="15"/>
      <c r="W377" s="15"/>
      <c r="X377" s="15"/>
      <c r="Y377" s="15"/>
      <c r="Z377" s="15"/>
      <c r="AA377" s="15"/>
      <c r="AC377" s="15"/>
      <c r="AD377" s="15"/>
      <c r="AE377" s="15"/>
      <c r="AF377" s="15"/>
      <c r="AG377" s="15"/>
      <c r="AH377" s="15"/>
      <c r="AI377" s="15"/>
      <c r="AJ377" s="15"/>
    </row>
    <row r="378" spans="1:36" ht="12.75" customHeight="1" x14ac:dyDescent="0.2">
      <c r="A378" s="13"/>
      <c r="C378" s="2">
        <v>38029</v>
      </c>
      <c r="E378" s="2"/>
      <c r="F378" s="2"/>
      <c r="G378" s="2"/>
      <c r="H378" s="2"/>
      <c r="I378" s="2"/>
      <c r="J378" s="2"/>
      <c r="K378" s="2"/>
      <c r="L378" s="2"/>
      <c r="M378" s="2"/>
      <c r="N378" s="2"/>
      <c r="O378" s="2"/>
      <c r="Q378" s="50"/>
      <c r="S378" s="15"/>
      <c r="T378" s="15"/>
      <c r="U378" s="15"/>
      <c r="V378" s="15"/>
      <c r="W378" s="15"/>
      <c r="X378" s="15"/>
      <c r="Y378" s="15"/>
      <c r="Z378" s="15"/>
      <c r="AA378" s="15"/>
      <c r="AC378" s="15"/>
      <c r="AD378" s="15"/>
      <c r="AE378" s="15"/>
      <c r="AF378" s="15"/>
      <c r="AG378" s="15"/>
      <c r="AH378" s="15"/>
      <c r="AI378" s="15"/>
      <c r="AJ378" s="15"/>
    </row>
    <row r="379" spans="1:36" ht="12.75" customHeight="1" x14ac:dyDescent="0.2">
      <c r="C379" s="51">
        <f>+N192</f>
        <v>1185611</v>
      </c>
      <c r="D379" s="51">
        <f>+O192</f>
        <v>1147582</v>
      </c>
      <c r="E379" s="2"/>
      <c r="F379" s="2"/>
      <c r="G379" s="2"/>
      <c r="H379" s="2"/>
      <c r="I379" s="2"/>
      <c r="J379" s="2"/>
      <c r="K379" s="2"/>
      <c r="L379" s="2"/>
      <c r="M379" s="2"/>
      <c r="N379" s="2"/>
      <c r="O379" s="2"/>
      <c r="S379" s="15"/>
      <c r="T379" s="15"/>
      <c r="U379" s="15"/>
      <c r="V379" s="15"/>
      <c r="W379" s="15"/>
      <c r="X379" s="15"/>
      <c r="Y379" s="15"/>
      <c r="Z379" s="15"/>
      <c r="AA379" s="15"/>
      <c r="AC379" s="15"/>
      <c r="AD379" s="15"/>
      <c r="AE379" s="15"/>
      <c r="AF379" s="15"/>
      <c r="AG379" s="15"/>
      <c r="AH379" s="15"/>
      <c r="AI379" s="15"/>
      <c r="AJ379" s="15"/>
    </row>
    <row r="380" spans="1:36" ht="12.75" customHeight="1" x14ac:dyDescent="0.2">
      <c r="B380" s="52">
        <v>44561</v>
      </c>
      <c r="C380" s="52">
        <v>44562</v>
      </c>
      <c r="D380" s="52">
        <v>44593</v>
      </c>
      <c r="E380" s="52">
        <v>44621</v>
      </c>
      <c r="F380" s="52">
        <v>44652</v>
      </c>
      <c r="G380" s="52">
        <v>44682</v>
      </c>
      <c r="H380" s="52">
        <v>44713</v>
      </c>
      <c r="I380" s="52">
        <v>44743</v>
      </c>
      <c r="J380" s="52">
        <v>44774</v>
      </c>
      <c r="K380" s="52">
        <v>44805</v>
      </c>
      <c r="L380" s="52">
        <v>44835</v>
      </c>
      <c r="M380" s="52">
        <v>44866</v>
      </c>
      <c r="N380" s="52">
        <v>44896</v>
      </c>
      <c r="O380" s="2"/>
      <c r="U380" s="15"/>
      <c r="V380" s="15"/>
      <c r="W380" s="15"/>
      <c r="X380" s="15"/>
      <c r="Y380" s="15"/>
      <c r="Z380" s="15"/>
      <c r="AA380" s="15"/>
      <c r="AC380" s="15"/>
      <c r="AD380" s="15"/>
      <c r="AE380" s="15"/>
      <c r="AF380" s="15"/>
      <c r="AG380" s="15"/>
      <c r="AH380" s="15"/>
      <c r="AI380" s="15"/>
    </row>
    <row r="381" spans="1:36" ht="12.75" customHeight="1" x14ac:dyDescent="0.2">
      <c r="A381" s="35" t="s">
        <v>278</v>
      </c>
      <c r="B381" s="51">
        <f>+O192</f>
        <v>1147582</v>
      </c>
      <c r="C381" s="2">
        <f>+B381-$C$378</f>
        <v>1109553</v>
      </c>
      <c r="D381" s="2">
        <f>+C381-$C$378</f>
        <v>1071524</v>
      </c>
      <c r="E381" s="2">
        <f>+D381-$C$378</f>
        <v>1033495</v>
      </c>
      <c r="F381" s="2">
        <f>+E381-$C$378</f>
        <v>995466</v>
      </c>
      <c r="G381" s="2">
        <f>+F381-$C$378</f>
        <v>957437</v>
      </c>
      <c r="H381" s="2">
        <f>+G381-$C$378</f>
        <v>919408</v>
      </c>
      <c r="I381" s="2">
        <f>+H381-$C$378</f>
        <v>881379</v>
      </c>
      <c r="J381" s="2">
        <f>+I381-$C$378</f>
        <v>843350</v>
      </c>
      <c r="K381" s="2">
        <f>+J381-$C$378</f>
        <v>805321</v>
      </c>
      <c r="L381" s="2">
        <f>+K381-$C$378</f>
        <v>767292</v>
      </c>
      <c r="M381" s="2">
        <f>+L381-$C$378</f>
        <v>729263</v>
      </c>
      <c r="N381" s="2">
        <f>+M381-$C$378</f>
        <v>691234</v>
      </c>
      <c r="O381" s="2">
        <f>AVERAGE(B381:N381)</f>
        <v>919408</v>
      </c>
      <c r="U381" s="15"/>
      <c r="V381" s="15"/>
      <c r="W381" s="15"/>
      <c r="X381" s="15"/>
      <c r="Y381" s="15"/>
      <c r="Z381" s="15"/>
      <c r="AA381" s="15"/>
      <c r="AC381" s="15"/>
      <c r="AD381" s="15"/>
      <c r="AE381" s="15"/>
      <c r="AF381" s="15"/>
      <c r="AG381" s="15"/>
      <c r="AH381" s="15"/>
      <c r="AI381" s="15"/>
    </row>
    <row r="382" spans="1:36" ht="12.75" customHeight="1" x14ac:dyDescent="0.2">
      <c r="B382" s="52">
        <v>44926</v>
      </c>
      <c r="C382" s="52">
        <v>44927</v>
      </c>
      <c r="D382" s="52">
        <v>44958</v>
      </c>
      <c r="E382" s="52">
        <v>44986</v>
      </c>
      <c r="F382" s="52">
        <v>45017</v>
      </c>
      <c r="G382" s="52">
        <v>45047</v>
      </c>
      <c r="H382" s="52">
        <v>45078</v>
      </c>
      <c r="I382" s="52">
        <v>45108</v>
      </c>
      <c r="J382" s="52">
        <v>45139</v>
      </c>
      <c r="K382" s="52">
        <v>45170</v>
      </c>
      <c r="L382" s="52">
        <v>45200</v>
      </c>
      <c r="M382" s="52">
        <v>45231</v>
      </c>
      <c r="N382" s="52">
        <v>45261</v>
      </c>
      <c r="O382" s="2"/>
      <c r="U382" s="15"/>
      <c r="V382" s="15"/>
      <c r="W382" s="15"/>
      <c r="X382" s="15"/>
      <c r="Y382" s="15"/>
      <c r="Z382" s="15"/>
      <c r="AA382" s="15"/>
      <c r="AC382" s="15"/>
      <c r="AD382" s="15"/>
      <c r="AE382" s="15"/>
      <c r="AF382" s="15"/>
      <c r="AG382" s="15"/>
      <c r="AH382" s="15"/>
      <c r="AI382" s="15"/>
    </row>
    <row r="383" spans="1:36" ht="12.75" customHeight="1" x14ac:dyDescent="0.2">
      <c r="B383" s="51">
        <f>+N381</f>
        <v>691234</v>
      </c>
      <c r="C383" s="2">
        <f>+B383-$C$378</f>
        <v>653205</v>
      </c>
      <c r="D383" s="2">
        <f>+C383-$C$378</f>
        <v>615176</v>
      </c>
      <c r="E383" s="2">
        <f>+D383-$C$378</f>
        <v>577147</v>
      </c>
      <c r="F383" s="2">
        <f>+E383-$C$378</f>
        <v>539118</v>
      </c>
      <c r="G383" s="2">
        <f>+F383-$C$378</f>
        <v>501089</v>
      </c>
      <c r="H383" s="2">
        <f>+G383-$C$378</f>
        <v>463060</v>
      </c>
      <c r="I383" s="2">
        <f>+H383-$C$378</f>
        <v>425031</v>
      </c>
      <c r="J383" s="2">
        <f>+I383-$C$378</f>
        <v>387002</v>
      </c>
      <c r="K383" s="2">
        <f>+J383-$C$378</f>
        <v>348973</v>
      </c>
      <c r="L383" s="2">
        <f>+K383-$C$378</f>
        <v>310944</v>
      </c>
      <c r="M383" s="2">
        <f>+L383-$C$378</f>
        <v>272915</v>
      </c>
      <c r="N383" s="2">
        <f>+M383-$C$378</f>
        <v>234886</v>
      </c>
      <c r="O383" s="2">
        <f>AVERAGE(B383:N383)</f>
        <v>463060</v>
      </c>
    </row>
    <row r="384" spans="1:36" ht="12.75" customHeight="1" x14ac:dyDescent="0.2">
      <c r="C384" s="2"/>
      <c r="D384" s="2"/>
      <c r="E384" s="2"/>
      <c r="F384" s="2"/>
      <c r="G384" s="2"/>
      <c r="H384" s="2"/>
      <c r="I384" s="2"/>
      <c r="J384" s="2"/>
      <c r="K384" s="2"/>
      <c r="L384" s="2"/>
      <c r="M384" s="2"/>
      <c r="N384" s="2"/>
      <c r="O384" s="2"/>
    </row>
    <row r="385" spans="1:33" ht="12.75" customHeight="1" x14ac:dyDescent="0.2">
      <c r="C385" s="2"/>
      <c r="D385" s="2"/>
      <c r="E385" s="2"/>
      <c r="F385" s="2"/>
      <c r="G385" s="2"/>
      <c r="H385" s="2"/>
      <c r="I385" s="2"/>
      <c r="J385" s="2"/>
      <c r="K385" s="2"/>
      <c r="L385" s="2"/>
      <c r="M385" s="2"/>
      <c r="N385" s="2"/>
      <c r="O385" s="2"/>
    </row>
    <row r="386" spans="1:33" ht="12.75" customHeight="1" x14ac:dyDescent="0.2">
      <c r="C386" s="2"/>
      <c r="D386" s="2"/>
      <c r="E386" s="2"/>
      <c r="F386" s="2"/>
      <c r="G386" s="2"/>
      <c r="H386" s="2"/>
      <c r="I386" s="2"/>
      <c r="J386" s="2"/>
      <c r="K386" s="2"/>
      <c r="L386" s="2"/>
      <c r="M386" s="2"/>
      <c r="N386" s="2"/>
      <c r="O386" s="2"/>
    </row>
    <row r="387" spans="1:33" ht="12.75" customHeight="1" x14ac:dyDescent="0.2">
      <c r="A387" s="5"/>
      <c r="C387" s="2"/>
      <c r="D387" s="2"/>
      <c r="E387" s="2"/>
      <c r="F387" s="2"/>
      <c r="G387" s="2"/>
      <c r="H387" s="2"/>
      <c r="I387" s="2"/>
      <c r="J387" s="2"/>
      <c r="K387" s="2"/>
      <c r="L387" s="2"/>
      <c r="M387" s="2"/>
      <c r="N387" s="2"/>
      <c r="O387" s="2"/>
      <c r="U387" s="53" t="s">
        <v>500</v>
      </c>
      <c r="Y387" s="5">
        <f>+Y260+Y264+Y181+Y183</f>
        <v>-2253580</v>
      </c>
      <c r="AG387" s="5">
        <f>+AG260+AG264+AG181+AG183</f>
        <v>811846</v>
      </c>
    </row>
    <row r="388" spans="1:33" ht="12.75" customHeight="1" x14ac:dyDescent="0.2">
      <c r="C388" s="2"/>
      <c r="D388" s="2"/>
      <c r="E388" s="2"/>
      <c r="F388" s="2"/>
      <c r="G388" s="2"/>
      <c r="H388" s="2"/>
      <c r="I388" s="2"/>
      <c r="J388" s="2"/>
      <c r="K388" s="2"/>
      <c r="L388" s="2"/>
      <c r="M388" s="2"/>
      <c r="N388" s="2"/>
      <c r="O388" s="2"/>
    </row>
    <row r="389" spans="1:33" ht="12.75" customHeight="1" x14ac:dyDescent="0.2">
      <c r="A389" s="54" t="s">
        <v>501</v>
      </c>
      <c r="C389" s="52">
        <v>44196</v>
      </c>
      <c r="D389" s="52">
        <v>44197</v>
      </c>
      <c r="E389" s="52">
        <v>44228</v>
      </c>
      <c r="F389" s="52">
        <v>44256</v>
      </c>
      <c r="G389" s="52">
        <v>44287</v>
      </c>
      <c r="H389" s="52">
        <v>44317</v>
      </c>
      <c r="I389" s="52">
        <v>44348</v>
      </c>
      <c r="J389" s="52">
        <v>44378</v>
      </c>
      <c r="K389" s="52">
        <v>44409</v>
      </c>
      <c r="L389" s="52">
        <v>44440</v>
      </c>
      <c r="M389" s="52">
        <v>44470</v>
      </c>
      <c r="N389" s="52">
        <v>44501</v>
      </c>
      <c r="O389" s="52">
        <v>44531</v>
      </c>
    </row>
    <row r="390" spans="1:33" ht="12.75" customHeight="1" x14ac:dyDescent="0.2">
      <c r="A390" t="s">
        <v>353</v>
      </c>
      <c r="B390" t="str">
        <f>+B260</f>
        <v>26002530</v>
      </c>
      <c r="C390" s="15">
        <f>+C260</f>
        <v>275836</v>
      </c>
      <c r="D390" s="15">
        <f t="shared" ref="D390:O390" si="65">+D260</f>
        <v>407900</v>
      </c>
      <c r="E390" s="15">
        <f t="shared" si="65"/>
        <v>535579</v>
      </c>
      <c r="F390" s="15">
        <f t="shared" si="65"/>
        <v>395513</v>
      </c>
      <c r="G390" s="15">
        <f t="shared" si="65"/>
        <v>435166</v>
      </c>
      <c r="H390" s="15">
        <f t="shared" si="65"/>
        <v>383774</v>
      </c>
      <c r="I390" s="15">
        <f t="shared" si="65"/>
        <v>552602</v>
      </c>
      <c r="J390" s="15">
        <f t="shared" si="65"/>
        <v>583535</v>
      </c>
      <c r="K390" s="15">
        <f t="shared" si="65"/>
        <v>437818</v>
      </c>
      <c r="L390" s="15">
        <f t="shared" si="65"/>
        <v>616588</v>
      </c>
      <c r="M390" s="15">
        <f t="shared" si="65"/>
        <v>648715</v>
      </c>
      <c r="N390" s="15">
        <f t="shared" si="65"/>
        <v>560686</v>
      </c>
      <c r="O390" s="15">
        <f t="shared" si="65"/>
        <v>566599</v>
      </c>
      <c r="P390" s="55">
        <f>+AVERAGE(C390:O390)</f>
        <v>492331.61538461538</v>
      </c>
      <c r="Q390" s="56"/>
      <c r="R390" s="15"/>
    </row>
    <row r="391" spans="1:33" ht="12.75" customHeight="1" x14ac:dyDescent="0.2">
      <c r="A391" t="s">
        <v>355</v>
      </c>
      <c r="B391" t="str">
        <f>+B261</f>
        <v>2605253G</v>
      </c>
      <c r="C391" s="15">
        <f>+C261</f>
        <v>-1293720</v>
      </c>
      <c r="D391" s="15">
        <f>+D261</f>
        <v>-1044528</v>
      </c>
      <c r="E391" s="15">
        <f>+E261</f>
        <v>-1008367</v>
      </c>
      <c r="F391" s="15">
        <f>+F261</f>
        <v>-994148</v>
      </c>
      <c r="G391" s="15">
        <f>+G261</f>
        <v>-1045278</v>
      </c>
      <c r="H391" s="15">
        <f>+H261</f>
        <v>-1241230</v>
      </c>
      <c r="I391" s="15">
        <f>+I261</f>
        <v>-1551755</v>
      </c>
      <c r="J391" s="15">
        <f>+J261</f>
        <v>-1622865</v>
      </c>
      <c r="K391" s="15">
        <f>+K261</f>
        <v>-1622865</v>
      </c>
      <c r="L391" s="15">
        <f>+L261</f>
        <v>-1622865</v>
      </c>
      <c r="M391" s="15">
        <f>+M261</f>
        <v>-1622865</v>
      </c>
      <c r="N391" s="15">
        <f>+N261</f>
        <v>-1622865</v>
      </c>
      <c r="O391" s="15">
        <f>+O261</f>
        <v>-1622865</v>
      </c>
      <c r="P391" s="56">
        <f t="shared" ref="P391:P398" si="66">+AVERAGE(C391:O391)</f>
        <v>-1378170.4615384615</v>
      </c>
      <c r="Q391" s="56"/>
      <c r="R391" s="15"/>
    </row>
    <row r="392" spans="1:33" ht="12.75" customHeight="1" x14ac:dyDescent="0.2">
      <c r="A392" t="s">
        <v>357</v>
      </c>
      <c r="B392" t="str">
        <f>+B262</f>
        <v>2609253G</v>
      </c>
      <c r="C392" s="15">
        <f>+C262</f>
        <v>1622865</v>
      </c>
      <c r="D392" s="15">
        <f>+D262</f>
        <v>1622865</v>
      </c>
      <c r="E392" s="15">
        <f>+E262</f>
        <v>1622865</v>
      </c>
      <c r="F392" s="15">
        <f>+F262</f>
        <v>1622865</v>
      </c>
      <c r="G392" s="15">
        <f>+G262</f>
        <v>1622865</v>
      </c>
      <c r="H392" s="15">
        <f>+H262</f>
        <v>1622865</v>
      </c>
      <c r="I392" s="15">
        <f>+I262</f>
        <v>1622865</v>
      </c>
      <c r="J392" s="15">
        <f>+J262</f>
        <v>1622865</v>
      </c>
      <c r="K392" s="15">
        <f>+K262</f>
        <v>1622865</v>
      </c>
      <c r="L392" s="15">
        <f>+L262</f>
        <v>1622865</v>
      </c>
      <c r="M392" s="15">
        <f>+M262</f>
        <v>1622865</v>
      </c>
      <c r="N392" s="15">
        <f>+N262</f>
        <v>1622865</v>
      </c>
      <c r="O392" s="15">
        <f>+O262</f>
        <v>1622865</v>
      </c>
      <c r="P392" s="56">
        <f t="shared" si="66"/>
        <v>1622865</v>
      </c>
      <c r="Q392" s="56"/>
      <c r="R392" s="15"/>
    </row>
    <row r="393" spans="1:33" ht="12.75" customHeight="1" x14ac:dyDescent="0.2">
      <c r="A393" t="s">
        <v>361</v>
      </c>
      <c r="B393" t="str">
        <f>+B264</f>
        <v>26PG2530</v>
      </c>
      <c r="C393" s="15">
        <f>+C264</f>
        <v>0</v>
      </c>
      <c r="D393" s="15">
        <f t="shared" ref="D393:O393" si="67">+D264</f>
        <v>1139527</v>
      </c>
      <c r="E393" s="15">
        <f t="shared" si="67"/>
        <v>1948008</v>
      </c>
      <c r="F393" s="15">
        <f t="shared" si="67"/>
        <v>2250464</v>
      </c>
      <c r="G393" s="15">
        <f t="shared" si="67"/>
        <v>3036496</v>
      </c>
      <c r="H393" s="15">
        <f t="shared" si="67"/>
        <v>3312802</v>
      </c>
      <c r="I393" s="15">
        <f t="shared" si="67"/>
        <v>3333872</v>
      </c>
      <c r="J393" s="15">
        <f t="shared" si="67"/>
        <v>3093692</v>
      </c>
      <c r="K393" s="15">
        <f t="shared" si="67"/>
        <v>2461557</v>
      </c>
      <c r="L393" s="15">
        <f t="shared" si="67"/>
        <v>2314355</v>
      </c>
      <c r="M393" s="15">
        <f t="shared" si="67"/>
        <v>1464123</v>
      </c>
      <c r="N393" s="15">
        <f t="shared" si="67"/>
        <v>209619</v>
      </c>
      <c r="O393" s="15">
        <f t="shared" si="67"/>
        <v>0</v>
      </c>
      <c r="P393" s="55">
        <f t="shared" si="66"/>
        <v>1889578.076923077</v>
      </c>
      <c r="Q393" s="15"/>
      <c r="R393" s="15"/>
    </row>
    <row r="394" spans="1:33" ht="12.75" customHeight="1" x14ac:dyDescent="0.2">
      <c r="A394" s="2" t="s">
        <v>369</v>
      </c>
      <c r="B394" s="2" t="str">
        <f t="shared" ref="A394:O394" si="68">+B271</f>
        <v>27782530</v>
      </c>
      <c r="C394" s="56">
        <f t="shared" si="68"/>
        <v>1654000</v>
      </c>
      <c r="D394" s="56">
        <f t="shared" si="68"/>
        <v>1654000</v>
      </c>
      <c r="E394" s="56">
        <f t="shared" si="68"/>
        <v>1654000</v>
      </c>
      <c r="F394" s="56">
        <f t="shared" si="68"/>
        <v>1654000</v>
      </c>
      <c r="G394" s="56">
        <f t="shared" si="68"/>
        <v>1654000</v>
      </c>
      <c r="H394" s="56">
        <f t="shared" si="68"/>
        <v>1654000</v>
      </c>
      <c r="I394" s="56">
        <f t="shared" si="68"/>
        <v>1654000</v>
      </c>
      <c r="J394" s="56">
        <f t="shared" si="68"/>
        <v>1654000</v>
      </c>
      <c r="K394" s="56">
        <f t="shared" si="68"/>
        <v>1654000</v>
      </c>
      <c r="L394" s="56">
        <f t="shared" si="68"/>
        <v>1654000</v>
      </c>
      <c r="M394" s="56">
        <f t="shared" si="68"/>
        <v>1654000</v>
      </c>
      <c r="N394" s="56">
        <f t="shared" si="68"/>
        <v>1654000</v>
      </c>
      <c r="O394" s="56">
        <f t="shared" si="68"/>
        <v>1654000</v>
      </c>
      <c r="P394" s="56">
        <f t="shared" si="66"/>
        <v>1654000</v>
      </c>
      <c r="Q394" s="56"/>
      <c r="R394" s="15"/>
    </row>
    <row r="395" spans="1:33" ht="12.75" customHeight="1" x14ac:dyDescent="0.2">
      <c r="A395" s="2" t="s">
        <v>447</v>
      </c>
      <c r="B395" s="2" t="str">
        <f>+B322</f>
        <v>28102530</v>
      </c>
      <c r="C395" s="56">
        <f>+C322</f>
        <v>5611069</v>
      </c>
      <c r="D395" s="56">
        <f>+D322</f>
        <v>5611069</v>
      </c>
      <c r="E395" s="56">
        <f>+E322</f>
        <v>5611069</v>
      </c>
      <c r="F395" s="56">
        <f>+F322</f>
        <v>5611069</v>
      </c>
      <c r="G395" s="56">
        <f>+G322</f>
        <v>5611069</v>
      </c>
      <c r="H395" s="56">
        <f>+H322</f>
        <v>5611069</v>
      </c>
      <c r="I395" s="56">
        <f>+I322</f>
        <v>5611069</v>
      </c>
      <c r="J395" s="56">
        <f>+J322</f>
        <v>5611069</v>
      </c>
      <c r="K395" s="56">
        <f>+K322</f>
        <v>5611069</v>
      </c>
      <c r="L395" s="56">
        <f>+L322</f>
        <v>5611069</v>
      </c>
      <c r="M395" s="56">
        <f>+M322</f>
        <v>5611069</v>
      </c>
      <c r="N395" s="56">
        <f>+N322</f>
        <v>5611069</v>
      </c>
      <c r="O395" s="56">
        <f>+O322</f>
        <v>5611069</v>
      </c>
      <c r="P395" s="56">
        <f t="shared" si="66"/>
        <v>5611069</v>
      </c>
      <c r="Q395" s="56"/>
      <c r="R395" s="15"/>
      <c r="AE395" s="5">
        <f>SUM(AE73:AE107)+AE200+SUM(AE331:AE340)</f>
        <v>0</v>
      </c>
    </row>
    <row r="396" spans="1:33" ht="12.75" customHeight="1" x14ac:dyDescent="0.2">
      <c r="A396" s="2" t="s">
        <v>369</v>
      </c>
      <c r="B396" s="2" t="str">
        <f>+B323</f>
        <v>28152530</v>
      </c>
      <c r="C396" s="56">
        <f>+C323</f>
        <v>-1277217</v>
      </c>
      <c r="D396" s="56">
        <f>+D323</f>
        <v>-1312352</v>
      </c>
      <c r="E396" s="56">
        <f>+E323</f>
        <v>-1327946</v>
      </c>
      <c r="F396" s="56">
        <f>+F323</f>
        <v>-1396508</v>
      </c>
      <c r="G396" s="56">
        <f>+G323</f>
        <v>-1380310</v>
      </c>
      <c r="H396" s="56">
        <f>+H323</f>
        <v>-1431293</v>
      </c>
      <c r="I396" s="56">
        <f>+I323</f>
        <v>-1431622</v>
      </c>
      <c r="J396" s="56">
        <f>+J323</f>
        <v>-1507509</v>
      </c>
      <c r="K396" s="56">
        <f>+K323</f>
        <v>-1510272</v>
      </c>
      <c r="L396" s="56">
        <f>+L323</f>
        <v>-1509654</v>
      </c>
      <c r="M396" s="56">
        <f>+M323</f>
        <v>-1522834</v>
      </c>
      <c r="N396" s="56">
        <f>+N323</f>
        <v>-1535559</v>
      </c>
      <c r="O396" s="56">
        <f>+O323</f>
        <v>-1566589</v>
      </c>
      <c r="P396" s="56">
        <f>+AVERAGE(C396:O396)</f>
        <v>-1439205</v>
      </c>
      <c r="Q396" s="56">
        <f>+O396-C396</f>
        <v>-289372</v>
      </c>
      <c r="R396" s="15"/>
      <c r="T396" s="5"/>
    </row>
    <row r="397" spans="1:33" ht="12.75" customHeight="1" x14ac:dyDescent="0.2">
      <c r="A397" s="2" t="s">
        <v>450</v>
      </c>
      <c r="B397" s="2" t="str">
        <f>+B324</f>
        <v>28152531</v>
      </c>
      <c r="C397" s="56">
        <f>+C324</f>
        <v>1603930</v>
      </c>
      <c r="D397" s="56">
        <f>+D324</f>
        <v>1565901</v>
      </c>
      <c r="E397" s="56">
        <f>+E324</f>
        <v>1527872</v>
      </c>
      <c r="F397" s="56">
        <f>+F324</f>
        <v>1489843</v>
      </c>
      <c r="G397" s="56">
        <f>+G324</f>
        <v>1451814</v>
      </c>
      <c r="H397" s="56">
        <f>+H324</f>
        <v>1413785</v>
      </c>
      <c r="I397" s="56">
        <f>+I324</f>
        <v>1375756</v>
      </c>
      <c r="J397" s="56">
        <f>+J324</f>
        <v>1337727</v>
      </c>
      <c r="K397" s="56">
        <f>+K324</f>
        <v>1299698</v>
      </c>
      <c r="L397" s="56">
        <f>+L324</f>
        <v>1261669</v>
      </c>
      <c r="M397" s="56">
        <f>+M324</f>
        <v>1223640</v>
      </c>
      <c r="N397" s="56">
        <f>+N324</f>
        <v>1185611</v>
      </c>
      <c r="O397" s="56">
        <f>+O324</f>
        <v>1147582</v>
      </c>
      <c r="P397" s="56">
        <f t="shared" si="66"/>
        <v>1375756</v>
      </c>
      <c r="Q397" s="56"/>
      <c r="R397" s="15"/>
      <c r="T397" s="3"/>
    </row>
    <row r="398" spans="1:33" ht="12.75" customHeight="1" x14ac:dyDescent="0.2">
      <c r="A398" s="2" t="s">
        <v>452</v>
      </c>
      <c r="B398" s="2" t="str">
        <f>+B325</f>
        <v>28192530</v>
      </c>
      <c r="C398" s="56">
        <f>+C325</f>
        <v>-1654000</v>
      </c>
      <c r="D398" s="56">
        <f>+D325</f>
        <v>-1654000</v>
      </c>
      <c r="E398" s="56">
        <f>+E325</f>
        <v>-1654000</v>
      </c>
      <c r="F398" s="56">
        <f>+F325</f>
        <v>-1654000</v>
      </c>
      <c r="G398" s="56">
        <f>+G325</f>
        <v>-1654000</v>
      </c>
      <c r="H398" s="56">
        <f>+H325</f>
        <v>-1654000</v>
      </c>
      <c r="I398" s="56">
        <f>+I325</f>
        <v>-1654000</v>
      </c>
      <c r="J398" s="56">
        <f>+J325</f>
        <v>-1654000</v>
      </c>
      <c r="K398" s="56">
        <f>+K325</f>
        <v>-1654000</v>
      </c>
      <c r="L398" s="56">
        <f>+L325</f>
        <v>-1654000</v>
      </c>
      <c r="M398" s="56">
        <f>+M325</f>
        <v>-1654000</v>
      </c>
      <c r="N398" s="56">
        <f>+N325</f>
        <v>-1654000</v>
      </c>
      <c r="O398" s="56">
        <f>+O325</f>
        <v>-1654000</v>
      </c>
      <c r="P398" s="56">
        <f t="shared" si="66"/>
        <v>-1654000</v>
      </c>
      <c r="Q398" s="56"/>
      <c r="R398" s="15"/>
    </row>
    <row r="399" spans="1:33" ht="12.75" customHeight="1" x14ac:dyDescent="0.2">
      <c r="C399" s="63">
        <f>+SUM(C390:C398)</f>
        <v>6542763</v>
      </c>
      <c r="D399" s="63">
        <f t="shared" ref="D399:O399" si="69">+SUM(D390:D398)</f>
        <v>7990382</v>
      </c>
      <c r="E399" s="63">
        <f t="shared" si="69"/>
        <v>8909080</v>
      </c>
      <c r="F399" s="63">
        <f t="shared" si="69"/>
        <v>8979098</v>
      </c>
      <c r="G399" s="63">
        <f t="shared" si="69"/>
        <v>9731822</v>
      </c>
      <c r="H399" s="63">
        <f t="shared" si="69"/>
        <v>9671772</v>
      </c>
      <c r="I399" s="63">
        <f t="shared" si="69"/>
        <v>9512787</v>
      </c>
      <c r="J399" s="63">
        <f t="shared" si="69"/>
        <v>9118514</v>
      </c>
      <c r="K399" s="63">
        <f t="shared" si="69"/>
        <v>8299870</v>
      </c>
      <c r="L399" s="63">
        <f t="shared" si="69"/>
        <v>8294027</v>
      </c>
      <c r="M399" s="63">
        <f t="shared" si="69"/>
        <v>7424713</v>
      </c>
      <c r="N399" s="63">
        <f t="shared" si="69"/>
        <v>6031426</v>
      </c>
      <c r="O399" s="63">
        <f t="shared" si="69"/>
        <v>5758661</v>
      </c>
      <c r="Q399" s="56">
        <f>+SUM(P390:P398)</f>
        <v>8174224.2307692319</v>
      </c>
      <c r="R399" s="15"/>
    </row>
    <row r="400" spans="1:33" ht="12.75" customHeight="1" x14ac:dyDescent="0.2">
      <c r="C400" s="56">
        <v>6542763</v>
      </c>
      <c r="D400" s="56">
        <v>7990381</v>
      </c>
      <c r="E400" s="56">
        <v>8909080</v>
      </c>
      <c r="F400" s="56">
        <v>8979097</v>
      </c>
      <c r="G400" s="56">
        <v>9731821</v>
      </c>
      <c r="H400" s="56">
        <v>9671771</v>
      </c>
      <c r="I400" s="56">
        <v>9512787</v>
      </c>
      <c r="J400" s="56">
        <v>9118513</v>
      </c>
      <c r="K400" s="56">
        <v>8299869</v>
      </c>
      <c r="L400" s="56">
        <v>8294026</v>
      </c>
      <c r="M400" s="56">
        <v>7424712</v>
      </c>
      <c r="N400" s="56">
        <v>6031425</v>
      </c>
      <c r="O400" s="56">
        <v>5758660</v>
      </c>
      <c r="Q400" s="56"/>
      <c r="R400" s="15"/>
    </row>
    <row r="401" spans="1:18" ht="12.75" customHeight="1" x14ac:dyDescent="0.2">
      <c r="C401" s="56">
        <f>+C399-C400</f>
        <v>0</v>
      </c>
      <c r="D401" s="56">
        <f t="shared" ref="D401:O401" si="70">+D399-D400</f>
        <v>1</v>
      </c>
      <c r="E401" s="56">
        <f t="shared" si="70"/>
        <v>0</v>
      </c>
      <c r="F401" s="56">
        <f t="shared" si="70"/>
        <v>1</v>
      </c>
      <c r="G401" s="56">
        <f t="shared" si="70"/>
        <v>1</v>
      </c>
      <c r="H401" s="56">
        <f t="shared" si="70"/>
        <v>1</v>
      </c>
      <c r="I401" s="56">
        <f t="shared" si="70"/>
        <v>0</v>
      </c>
      <c r="J401" s="56">
        <f t="shared" si="70"/>
        <v>1</v>
      </c>
      <c r="K401" s="56">
        <f t="shared" si="70"/>
        <v>1</v>
      </c>
      <c r="L401" s="56">
        <f t="shared" si="70"/>
        <v>1</v>
      </c>
      <c r="M401" s="56">
        <f t="shared" si="70"/>
        <v>1</v>
      </c>
      <c r="N401" s="56">
        <f t="shared" si="70"/>
        <v>1</v>
      </c>
      <c r="O401" s="56">
        <f t="shared" si="70"/>
        <v>1</v>
      </c>
      <c r="P401" s="56"/>
      <c r="Q401" s="56"/>
      <c r="R401" s="15"/>
    </row>
    <row r="402" spans="1:18" ht="12.75" customHeight="1" x14ac:dyDescent="0.2">
      <c r="C402" s="56"/>
      <c r="D402" s="56">
        <f>+D397-C397</f>
        <v>-38029</v>
      </c>
      <c r="E402" s="56">
        <f t="shared" ref="E402:O402" si="71">+E397-D397</f>
        <v>-38029</v>
      </c>
      <c r="F402" s="56">
        <f t="shared" si="71"/>
        <v>-38029</v>
      </c>
      <c r="G402" s="56">
        <f t="shared" si="71"/>
        <v>-38029</v>
      </c>
      <c r="H402" s="56">
        <f t="shared" si="71"/>
        <v>-38029</v>
      </c>
      <c r="I402" s="56">
        <f t="shared" si="71"/>
        <v>-38029</v>
      </c>
      <c r="J402" s="56">
        <f t="shared" si="71"/>
        <v>-38029</v>
      </c>
      <c r="K402" s="56">
        <f t="shared" si="71"/>
        <v>-38029</v>
      </c>
      <c r="L402" s="56">
        <f t="shared" si="71"/>
        <v>-38029</v>
      </c>
      <c r="M402" s="56">
        <f t="shared" si="71"/>
        <v>-38029</v>
      </c>
      <c r="N402" s="56">
        <f t="shared" si="71"/>
        <v>-38029</v>
      </c>
      <c r="O402" s="56">
        <f t="shared" si="71"/>
        <v>-38029</v>
      </c>
      <c r="P402" s="56"/>
      <c r="Q402" s="56"/>
      <c r="R402" s="15"/>
    </row>
    <row r="403" spans="1:18" ht="12.75" customHeight="1" x14ac:dyDescent="0.2">
      <c r="C403" s="2"/>
      <c r="D403" s="2">
        <f>+D396-C396</f>
        <v>-35135</v>
      </c>
      <c r="E403" s="2">
        <f t="shared" ref="E403:O403" si="72">+E396-D396</f>
        <v>-15594</v>
      </c>
      <c r="F403" s="2">
        <f t="shared" si="72"/>
        <v>-68562</v>
      </c>
      <c r="G403" s="2">
        <f t="shared" si="72"/>
        <v>16198</v>
      </c>
      <c r="H403" s="2">
        <f t="shared" si="72"/>
        <v>-50983</v>
      </c>
      <c r="I403" s="2">
        <f t="shared" si="72"/>
        <v>-329</v>
      </c>
      <c r="J403" s="2">
        <f t="shared" si="72"/>
        <v>-75887</v>
      </c>
      <c r="K403" s="2">
        <f t="shared" si="72"/>
        <v>-2763</v>
      </c>
      <c r="L403" s="2">
        <f t="shared" si="72"/>
        <v>618</v>
      </c>
      <c r="M403" s="2">
        <f t="shared" si="72"/>
        <v>-13180</v>
      </c>
      <c r="N403" s="2">
        <f t="shared" si="72"/>
        <v>-12725</v>
      </c>
      <c r="O403" s="2">
        <f t="shared" si="72"/>
        <v>-31030</v>
      </c>
    </row>
    <row r="404" spans="1:18" ht="12.75" customHeight="1" x14ac:dyDescent="0.2">
      <c r="C404" s="2">
        <f>+SUM(C394:C398)</f>
        <v>5937782</v>
      </c>
      <c r="D404" s="2">
        <f>+SUM(D394:D398)</f>
        <v>5864618</v>
      </c>
      <c r="E404" s="2">
        <f t="shared" ref="D404:O404" si="73">+SUM(E394:E398)</f>
        <v>5810995</v>
      </c>
      <c r="F404" s="2">
        <f t="shared" si="73"/>
        <v>5704404</v>
      </c>
      <c r="G404" s="2">
        <f t="shared" si="73"/>
        <v>5682573</v>
      </c>
      <c r="H404" s="2">
        <f t="shared" si="73"/>
        <v>5593561</v>
      </c>
      <c r="I404" s="2">
        <f t="shared" si="73"/>
        <v>5555203</v>
      </c>
      <c r="J404" s="2">
        <f t="shared" si="73"/>
        <v>5441287</v>
      </c>
      <c r="K404" s="2">
        <f t="shared" si="73"/>
        <v>5400495</v>
      </c>
      <c r="L404" s="2">
        <f t="shared" si="73"/>
        <v>5363084</v>
      </c>
      <c r="M404" s="2">
        <f t="shared" si="73"/>
        <v>5311875</v>
      </c>
      <c r="N404" s="2">
        <f t="shared" si="73"/>
        <v>5261121</v>
      </c>
      <c r="O404" s="2">
        <f t="shared" si="73"/>
        <v>5192062</v>
      </c>
    </row>
    <row r="405" spans="1:18" ht="12.75" customHeight="1" x14ac:dyDescent="0.2">
      <c r="C405" s="2">
        <f>-C395</f>
        <v>-5611069</v>
      </c>
      <c r="D405" s="2">
        <f t="shared" ref="D405:O405" si="74">-D395</f>
        <v>-5611069</v>
      </c>
      <c r="E405" s="2">
        <f t="shared" si="74"/>
        <v>-5611069</v>
      </c>
      <c r="F405" s="2">
        <f t="shared" si="74"/>
        <v>-5611069</v>
      </c>
      <c r="G405" s="2">
        <f t="shared" si="74"/>
        <v>-5611069</v>
      </c>
      <c r="H405" s="2">
        <f t="shared" si="74"/>
        <v>-5611069</v>
      </c>
      <c r="I405" s="2">
        <f t="shared" si="74"/>
        <v>-5611069</v>
      </c>
      <c r="J405" s="2">
        <f t="shared" si="74"/>
        <v>-5611069</v>
      </c>
      <c r="K405" s="2">
        <f t="shared" si="74"/>
        <v>-5611069</v>
      </c>
      <c r="L405" s="2">
        <f t="shared" si="74"/>
        <v>-5611069</v>
      </c>
      <c r="M405" s="2">
        <f t="shared" si="74"/>
        <v>-5611069</v>
      </c>
      <c r="N405" s="2">
        <f t="shared" si="74"/>
        <v>-5611069</v>
      </c>
      <c r="O405" s="2">
        <f t="shared" si="74"/>
        <v>-5611069</v>
      </c>
    </row>
    <row r="406" spans="1:18" ht="12.75" customHeight="1" x14ac:dyDescent="0.2">
      <c r="C406" s="2">
        <f>+SUM(C404:C405)</f>
        <v>326713</v>
      </c>
      <c r="D406" s="2">
        <f t="shared" ref="D406:O406" si="75">+SUM(D404:D405)</f>
        <v>253549</v>
      </c>
      <c r="E406" s="2">
        <f t="shared" si="75"/>
        <v>199926</v>
      </c>
      <c r="F406" s="2">
        <f t="shared" si="75"/>
        <v>93335</v>
      </c>
      <c r="G406" s="2">
        <f t="shared" si="75"/>
        <v>71504</v>
      </c>
      <c r="H406" s="2">
        <f t="shared" si="75"/>
        <v>-17508</v>
      </c>
      <c r="I406" s="2">
        <f t="shared" si="75"/>
        <v>-55866</v>
      </c>
      <c r="J406" s="2">
        <f t="shared" si="75"/>
        <v>-169782</v>
      </c>
      <c r="K406" s="2">
        <f t="shared" si="75"/>
        <v>-210574</v>
      </c>
      <c r="L406" s="2">
        <f t="shared" si="75"/>
        <v>-247985</v>
      </c>
      <c r="M406" s="2">
        <f t="shared" si="75"/>
        <v>-299194</v>
      </c>
      <c r="N406" s="2">
        <f t="shared" si="75"/>
        <v>-349948</v>
      </c>
      <c r="O406" s="2">
        <f t="shared" si="75"/>
        <v>-419007</v>
      </c>
    </row>
    <row r="407" spans="1:18" ht="12.75" customHeight="1" x14ac:dyDescent="0.2">
      <c r="C407" s="52"/>
      <c r="D407" s="52"/>
      <c r="E407" s="52"/>
      <c r="F407" s="52"/>
      <c r="G407" s="52"/>
      <c r="H407" s="52"/>
      <c r="I407" s="52"/>
      <c r="J407" s="52"/>
      <c r="K407" s="52"/>
      <c r="L407" s="52"/>
      <c r="M407" s="52"/>
      <c r="N407" s="52"/>
      <c r="O407" s="52"/>
    </row>
    <row r="408" spans="1:18" ht="12.75" customHeight="1" x14ac:dyDescent="0.2">
      <c r="A408" s="54" t="s">
        <v>501</v>
      </c>
      <c r="C408" s="57">
        <v>44561</v>
      </c>
      <c r="D408" s="57">
        <v>44562</v>
      </c>
      <c r="E408" s="57">
        <v>44593</v>
      </c>
      <c r="F408" s="57">
        <v>44621</v>
      </c>
      <c r="G408" s="57">
        <v>44652</v>
      </c>
      <c r="H408" s="57">
        <v>44682</v>
      </c>
      <c r="I408" s="57">
        <v>44713</v>
      </c>
      <c r="J408" s="57">
        <v>44743</v>
      </c>
      <c r="K408" s="57">
        <v>44774</v>
      </c>
      <c r="L408" s="57">
        <v>44805</v>
      </c>
      <c r="M408" s="57">
        <v>44835</v>
      </c>
      <c r="N408" s="57">
        <v>44866</v>
      </c>
      <c r="O408" s="57">
        <v>44896</v>
      </c>
    </row>
    <row r="409" spans="1:18" ht="12.75" customHeight="1" x14ac:dyDescent="0.2">
      <c r="A409" t="s">
        <v>353</v>
      </c>
      <c r="B409" t="str">
        <f>+B390</f>
        <v>26002530</v>
      </c>
      <c r="C409" s="58">
        <f>+O390</f>
        <v>566599</v>
      </c>
      <c r="D409" s="58">
        <v>633091.78417789598</v>
      </c>
      <c r="E409" s="58">
        <v>619565.16445712908</v>
      </c>
      <c r="F409" s="58">
        <v>588845.38601330121</v>
      </c>
      <c r="G409" s="58">
        <v>557152.71750224137</v>
      </c>
      <c r="H409" s="58">
        <v>476148.50008381397</v>
      </c>
      <c r="I409" s="58">
        <v>367408.80705785839</v>
      </c>
      <c r="J409" s="58">
        <v>301116.7378833546</v>
      </c>
      <c r="K409" s="58">
        <v>234820.80182037177</v>
      </c>
      <c r="L409" s="58">
        <v>168520.99860723622</v>
      </c>
      <c r="M409" s="58">
        <v>102217.32801837176</v>
      </c>
      <c r="N409" s="58">
        <v>35909.789828188084</v>
      </c>
      <c r="O409" s="58"/>
      <c r="P409" s="58" t="s">
        <v>502</v>
      </c>
      <c r="Q409" s="58"/>
    </row>
    <row r="410" spans="1:18" ht="12.75" customHeight="1" x14ac:dyDescent="0.2">
      <c r="A410" t="s">
        <v>355</v>
      </c>
      <c r="B410" t="str">
        <f t="shared" ref="B410:B417" si="76">+B391</f>
        <v>2605253G</v>
      </c>
      <c r="C410" s="58">
        <f>+O391</f>
        <v>-1622865</v>
      </c>
      <c r="D410" s="58">
        <v>-1622865</v>
      </c>
      <c r="E410" s="58">
        <v>-1175154</v>
      </c>
      <c r="F410" s="58">
        <v>-1076822.7573692172</v>
      </c>
      <c r="G410" s="58">
        <v>-982745.78296856</v>
      </c>
      <c r="H410" s="58">
        <v>-892881.15588948526</v>
      </c>
      <c r="I410" s="58">
        <v>-807221.11454943917</v>
      </c>
      <c r="J410" s="58">
        <v>-725756.90313227475</v>
      </c>
      <c r="K410" s="58">
        <v>-647648.75428903243</v>
      </c>
      <c r="L410" s="58">
        <v>-571541.17276074411</v>
      </c>
      <c r="M410" s="58">
        <v>-493904.5868326202</v>
      </c>
      <c r="N410" s="58">
        <v>-414738.00227106689</v>
      </c>
      <c r="O410" s="58">
        <v>-334041.41330967797</v>
      </c>
      <c r="P410" s="58" t="s">
        <v>502</v>
      </c>
    </row>
    <row r="411" spans="1:18" ht="12.75" customHeight="1" x14ac:dyDescent="0.2">
      <c r="A411" t="s">
        <v>357</v>
      </c>
      <c r="B411" t="str">
        <f t="shared" si="76"/>
        <v>2609253G</v>
      </c>
      <c r="C411" s="58">
        <f>+O392</f>
        <v>1622865</v>
      </c>
      <c r="D411" s="58">
        <v>1622865</v>
      </c>
      <c r="E411" s="58">
        <v>1175154</v>
      </c>
      <c r="F411" s="58">
        <v>1076822.7573692172</v>
      </c>
      <c r="G411" s="58">
        <v>982745.78296856</v>
      </c>
      <c r="H411" s="58">
        <v>892881.15588948526</v>
      </c>
      <c r="I411" s="58">
        <v>807221.11454943917</v>
      </c>
      <c r="J411" s="58">
        <v>725756.90313227475</v>
      </c>
      <c r="K411" s="58">
        <v>647648.75428903243</v>
      </c>
      <c r="L411" s="58">
        <v>571541.17276074411</v>
      </c>
      <c r="M411" s="58">
        <v>493904.5868326202</v>
      </c>
      <c r="N411" s="58">
        <v>414738.00227106689</v>
      </c>
      <c r="O411" s="58">
        <v>334041.41330967797</v>
      </c>
      <c r="P411" s="58" t="s">
        <v>502</v>
      </c>
    </row>
    <row r="412" spans="1:18" ht="12.75" customHeight="1" x14ac:dyDescent="0.2">
      <c r="A412" t="s">
        <v>361</v>
      </c>
      <c r="B412" t="str">
        <f t="shared" si="76"/>
        <v>26PG2530</v>
      </c>
      <c r="C412" s="2">
        <f t="shared" ref="C410:C417" si="77">+O393</f>
        <v>0</v>
      </c>
      <c r="D412" s="2"/>
      <c r="E412" s="2"/>
      <c r="F412" s="2"/>
      <c r="G412" s="2"/>
      <c r="H412" s="2"/>
      <c r="I412" s="2"/>
      <c r="J412" s="2"/>
      <c r="K412" s="2"/>
      <c r="L412" s="2"/>
      <c r="M412" s="2"/>
      <c r="N412" s="2"/>
      <c r="O412" s="2"/>
    </row>
    <row r="413" spans="1:18" ht="12.75" customHeight="1" x14ac:dyDescent="0.2">
      <c r="A413" s="2" t="s">
        <v>369</v>
      </c>
      <c r="B413" t="str">
        <f t="shared" si="76"/>
        <v>27782530</v>
      </c>
      <c r="C413" s="2">
        <f>+O394</f>
        <v>1654000</v>
      </c>
      <c r="D413" s="2">
        <f>+C413</f>
        <v>1654000</v>
      </c>
      <c r="E413" s="2">
        <f t="shared" ref="E413:O414" si="78">+D413</f>
        <v>1654000</v>
      </c>
      <c r="F413" s="2">
        <f t="shared" si="78"/>
        <v>1654000</v>
      </c>
      <c r="G413" s="2">
        <f t="shared" si="78"/>
        <v>1654000</v>
      </c>
      <c r="H413" s="2">
        <f t="shared" si="78"/>
        <v>1654000</v>
      </c>
      <c r="I413" s="2">
        <f t="shared" si="78"/>
        <v>1654000</v>
      </c>
      <c r="J413" s="2">
        <f t="shared" si="78"/>
        <v>1654000</v>
      </c>
      <c r="K413" s="2">
        <f t="shared" si="78"/>
        <v>1654000</v>
      </c>
      <c r="L413" s="2">
        <f t="shared" si="78"/>
        <v>1654000</v>
      </c>
      <c r="M413" s="2">
        <f t="shared" si="78"/>
        <v>1654000</v>
      </c>
      <c r="N413" s="2">
        <f t="shared" si="78"/>
        <v>1654000</v>
      </c>
      <c r="O413" s="2">
        <f t="shared" si="78"/>
        <v>1654000</v>
      </c>
    </row>
    <row r="414" spans="1:18" ht="12.75" customHeight="1" x14ac:dyDescent="0.2">
      <c r="A414" s="2" t="s">
        <v>447</v>
      </c>
      <c r="B414" t="str">
        <f t="shared" si="76"/>
        <v>28102530</v>
      </c>
      <c r="C414" s="2">
        <f>+O395</f>
        <v>5611069</v>
      </c>
      <c r="D414" s="2">
        <f>+C414</f>
        <v>5611069</v>
      </c>
      <c r="E414" s="2">
        <f t="shared" si="78"/>
        <v>5611069</v>
      </c>
      <c r="F414" s="2">
        <f t="shared" si="78"/>
        <v>5611069</v>
      </c>
      <c r="G414" s="2">
        <f t="shared" si="78"/>
        <v>5611069</v>
      </c>
      <c r="H414" s="2">
        <f t="shared" si="78"/>
        <v>5611069</v>
      </c>
      <c r="I414" s="2">
        <f t="shared" si="78"/>
        <v>5611069</v>
      </c>
      <c r="J414" s="2">
        <f t="shared" si="78"/>
        <v>5611069</v>
      </c>
      <c r="K414" s="2">
        <f t="shared" si="78"/>
        <v>5611069</v>
      </c>
      <c r="L414" s="2">
        <f t="shared" si="78"/>
        <v>5611069</v>
      </c>
      <c r="M414" s="2">
        <f t="shared" si="78"/>
        <v>5611069</v>
      </c>
      <c r="N414" s="2">
        <f t="shared" si="78"/>
        <v>5611069</v>
      </c>
      <c r="O414" s="2">
        <f t="shared" si="78"/>
        <v>5611069</v>
      </c>
    </row>
    <row r="415" spans="1:18" ht="12.75" customHeight="1" x14ac:dyDescent="0.2">
      <c r="A415" s="2" t="s">
        <v>369</v>
      </c>
      <c r="B415" s="51" t="str">
        <f>+B396</f>
        <v>28152530</v>
      </c>
      <c r="C415" s="2">
        <f>+O396</f>
        <v>-1566589</v>
      </c>
      <c r="D415" s="2">
        <f>+C415-($B$439/12)</f>
        <v>-1592625.2457000001</v>
      </c>
      <c r="E415" s="2">
        <f t="shared" ref="E415:O415" si="79">+D415-($B$439/12)</f>
        <v>-1618661.4914000002</v>
      </c>
      <c r="F415" s="2">
        <f t="shared" si="79"/>
        <v>-1644697.7371000003</v>
      </c>
      <c r="G415" s="2">
        <f t="shared" si="79"/>
        <v>-1670733.9828000003</v>
      </c>
      <c r="H415" s="2">
        <f t="shared" si="79"/>
        <v>-1696770.2285000004</v>
      </c>
      <c r="I415" s="2">
        <f t="shared" si="79"/>
        <v>-1722806.4742000005</v>
      </c>
      <c r="J415" s="2">
        <f t="shared" si="79"/>
        <v>-1748842.7199000006</v>
      </c>
      <c r="K415" s="2">
        <f t="shared" si="79"/>
        <v>-1774878.9656000007</v>
      </c>
      <c r="L415" s="2">
        <f t="shared" si="79"/>
        <v>-1800915.2113000008</v>
      </c>
      <c r="M415" s="2">
        <f t="shared" si="79"/>
        <v>-1826951.4570000009</v>
      </c>
      <c r="N415" s="2">
        <f t="shared" si="79"/>
        <v>-1852987.702700001</v>
      </c>
      <c r="O415" s="2">
        <f t="shared" si="79"/>
        <v>-1879023.948400001</v>
      </c>
      <c r="P415" s="56">
        <f>+O415-C415</f>
        <v>-312434.94840000104</v>
      </c>
    </row>
    <row r="416" spans="1:18" ht="12.75" customHeight="1" x14ac:dyDescent="0.2">
      <c r="A416" s="2" t="s">
        <v>450</v>
      </c>
      <c r="B416" t="str">
        <f t="shared" si="76"/>
        <v>28152531</v>
      </c>
      <c r="C416" s="2">
        <f>+O397</f>
        <v>1147582</v>
      </c>
      <c r="D416" s="2">
        <f>+C416-$C$435</f>
        <v>1109553</v>
      </c>
      <c r="E416" s="2">
        <f t="shared" ref="E416:O416" si="80">+D416-$C$435</f>
        <v>1071524</v>
      </c>
      <c r="F416" s="2">
        <f t="shared" si="80"/>
        <v>1033495</v>
      </c>
      <c r="G416" s="2">
        <f t="shared" si="80"/>
        <v>995466</v>
      </c>
      <c r="H416" s="2">
        <f t="shared" si="80"/>
        <v>957437</v>
      </c>
      <c r="I416" s="2">
        <f t="shared" si="80"/>
        <v>919408</v>
      </c>
      <c r="J416" s="2">
        <f t="shared" si="80"/>
        <v>881379</v>
      </c>
      <c r="K416" s="2">
        <f t="shared" si="80"/>
        <v>843350</v>
      </c>
      <c r="L416" s="2">
        <f t="shared" si="80"/>
        <v>805321</v>
      </c>
      <c r="M416" s="2">
        <f t="shared" si="80"/>
        <v>767292</v>
      </c>
      <c r="N416" s="2">
        <f t="shared" si="80"/>
        <v>729263</v>
      </c>
      <c r="O416" s="2">
        <f t="shared" si="80"/>
        <v>691234</v>
      </c>
    </row>
    <row r="417" spans="1:16" ht="12.75" customHeight="1" x14ac:dyDescent="0.2">
      <c r="A417" s="2" t="s">
        <v>452</v>
      </c>
      <c r="B417" t="str">
        <f t="shared" si="76"/>
        <v>28192530</v>
      </c>
      <c r="C417" s="2">
        <f>+O398</f>
        <v>-1654000</v>
      </c>
      <c r="D417" s="2">
        <f>+C417</f>
        <v>-1654000</v>
      </c>
      <c r="E417" s="2">
        <f t="shared" ref="E417:O417" si="81">+D417</f>
        <v>-1654000</v>
      </c>
      <c r="F417" s="2">
        <f t="shared" si="81"/>
        <v>-1654000</v>
      </c>
      <c r="G417" s="2">
        <f t="shared" si="81"/>
        <v>-1654000</v>
      </c>
      <c r="H417" s="2">
        <f t="shared" si="81"/>
        <v>-1654000</v>
      </c>
      <c r="I417" s="2">
        <f t="shared" si="81"/>
        <v>-1654000</v>
      </c>
      <c r="J417" s="2">
        <f t="shared" si="81"/>
        <v>-1654000</v>
      </c>
      <c r="K417" s="2">
        <f t="shared" si="81"/>
        <v>-1654000</v>
      </c>
      <c r="L417" s="2">
        <f t="shared" si="81"/>
        <v>-1654000</v>
      </c>
      <c r="M417" s="2">
        <f t="shared" si="81"/>
        <v>-1654000</v>
      </c>
      <c r="N417" s="2">
        <f t="shared" si="81"/>
        <v>-1654000</v>
      </c>
      <c r="O417" s="2">
        <f t="shared" si="81"/>
        <v>-1654000</v>
      </c>
    </row>
    <row r="418" spans="1:16" ht="12.75" customHeight="1" x14ac:dyDescent="0.2">
      <c r="C418" s="64">
        <f>SUM(C409:C417)</f>
        <v>5758661</v>
      </c>
      <c r="D418" s="64">
        <f>SUM(D409:D417)</f>
        <v>5761088.5384778958</v>
      </c>
      <c r="E418" s="64">
        <f t="shared" ref="E418:O418" si="82">SUM(E409:E417)</f>
        <v>5683496.6730571296</v>
      </c>
      <c r="F418" s="64">
        <f t="shared" si="82"/>
        <v>5588711.6489133006</v>
      </c>
      <c r="G418" s="64">
        <f t="shared" si="82"/>
        <v>5492953.7347022416</v>
      </c>
      <c r="H418" s="64">
        <f t="shared" si="82"/>
        <v>5347884.2715838132</v>
      </c>
      <c r="I418" s="64">
        <f t="shared" si="82"/>
        <v>5175079.3328578584</v>
      </c>
      <c r="J418" s="64">
        <f t="shared" si="82"/>
        <v>5044722.0179833537</v>
      </c>
      <c r="K418" s="64">
        <f t="shared" si="82"/>
        <v>4914360.8362203706</v>
      </c>
      <c r="L418" s="64">
        <f t="shared" si="82"/>
        <v>4783995.7873072354</v>
      </c>
      <c r="M418" s="64">
        <f t="shared" si="82"/>
        <v>4653626.8710183706</v>
      </c>
      <c r="N418" s="64">
        <f t="shared" si="82"/>
        <v>4523254.0871281866</v>
      </c>
      <c r="O418" s="64">
        <f t="shared" si="82"/>
        <v>4423279.051599999</v>
      </c>
      <c r="P418" s="65"/>
    </row>
    <row r="419" spans="1:16" ht="12.75" customHeight="1" x14ac:dyDescent="0.2">
      <c r="C419" s="2"/>
      <c r="D419" s="2"/>
      <c r="E419" s="2"/>
      <c r="F419" s="2"/>
      <c r="G419" s="2"/>
      <c r="H419" s="2"/>
      <c r="I419" s="2"/>
      <c r="J419" s="2"/>
      <c r="K419" s="2"/>
      <c r="L419" s="2"/>
      <c r="M419" s="2"/>
      <c r="N419" s="2"/>
      <c r="O419" s="2"/>
    </row>
    <row r="420" spans="1:16" ht="12.75" customHeight="1" x14ac:dyDescent="0.2">
      <c r="A420" s="54" t="s">
        <v>501</v>
      </c>
      <c r="C420" s="2"/>
      <c r="D420" s="2"/>
      <c r="E420" s="2"/>
      <c r="F420" s="2"/>
      <c r="G420" s="2"/>
      <c r="H420" s="2"/>
      <c r="I420" s="2"/>
      <c r="J420" s="2"/>
      <c r="K420" s="2"/>
      <c r="L420" s="2"/>
      <c r="M420" s="2"/>
      <c r="N420" s="2"/>
      <c r="O420" s="2"/>
    </row>
    <row r="421" spans="1:16" ht="12.75" customHeight="1" x14ac:dyDescent="0.2">
      <c r="C421" s="57">
        <v>44926</v>
      </c>
      <c r="D421" s="57">
        <v>44927</v>
      </c>
      <c r="E421" s="57">
        <v>44958</v>
      </c>
      <c r="F421" s="57">
        <v>44986</v>
      </c>
      <c r="G421" s="57">
        <v>45017</v>
      </c>
      <c r="H421" s="57">
        <v>45047</v>
      </c>
      <c r="I421" s="57">
        <v>45078</v>
      </c>
      <c r="J421" s="57">
        <v>45108</v>
      </c>
      <c r="K421" s="57">
        <v>45139</v>
      </c>
      <c r="L421" s="57">
        <v>45170</v>
      </c>
      <c r="M421" s="57">
        <v>45200</v>
      </c>
      <c r="N421" s="57">
        <v>45231</v>
      </c>
      <c r="O421" s="57">
        <v>45261</v>
      </c>
    </row>
    <row r="422" spans="1:16" ht="12.75" customHeight="1" x14ac:dyDescent="0.2">
      <c r="A422" t="s">
        <v>353</v>
      </c>
      <c r="B422" t="str">
        <f>+B390</f>
        <v>26002530</v>
      </c>
      <c r="C422" s="58">
        <v>0</v>
      </c>
      <c r="D422" s="58"/>
      <c r="E422" s="58"/>
      <c r="F422" s="58"/>
      <c r="G422" s="58"/>
      <c r="H422" s="58"/>
      <c r="I422" s="58"/>
      <c r="J422" s="58"/>
      <c r="K422" s="58"/>
      <c r="L422" s="58"/>
      <c r="M422" s="58"/>
      <c r="N422" s="58"/>
      <c r="O422" s="58"/>
      <c r="P422" s="58"/>
    </row>
    <row r="423" spans="1:16" ht="12.75" customHeight="1" x14ac:dyDescent="0.2">
      <c r="A423" t="s">
        <v>355</v>
      </c>
      <c r="B423" t="str">
        <f t="shared" ref="B423:B430" si="83">+B391</f>
        <v>2605253G</v>
      </c>
      <c r="C423" s="58">
        <v>-334041.41330967797</v>
      </c>
      <c r="D423" s="58">
        <v>-251807.82571485941</v>
      </c>
      <c r="E423" s="58">
        <v>-230823.84023862114</v>
      </c>
      <c r="F423" s="58">
        <v>-209839.85476238286</v>
      </c>
      <c r="G423" s="58">
        <v>-188855.86928614459</v>
      </c>
      <c r="H423" s="58">
        <v>-167871.88380990631</v>
      </c>
      <c r="I423" s="58">
        <v>-146887.89833366804</v>
      </c>
      <c r="J423" s="58">
        <v>-125903.91285742975</v>
      </c>
      <c r="K423" s="58">
        <v>-104919.92738119146</v>
      </c>
      <c r="L423" s="58">
        <v>-83935.941904953172</v>
      </c>
      <c r="M423" s="58">
        <v>-62951.956428714882</v>
      </c>
      <c r="N423" s="58">
        <v>-41967.970952476593</v>
      </c>
      <c r="O423" s="58">
        <v>-20983.985476238307</v>
      </c>
      <c r="P423" s="58"/>
    </row>
    <row r="424" spans="1:16" ht="12.75" customHeight="1" x14ac:dyDescent="0.2">
      <c r="A424" t="s">
        <v>357</v>
      </c>
      <c r="B424" t="str">
        <f t="shared" si="83"/>
        <v>2609253G</v>
      </c>
      <c r="C424" s="58">
        <v>334041.41330967797</v>
      </c>
      <c r="D424" s="58">
        <v>251807.82571485941</v>
      </c>
      <c r="E424" s="58">
        <v>230823.84023862114</v>
      </c>
      <c r="F424" s="58">
        <v>209839.85476238286</v>
      </c>
      <c r="G424" s="58">
        <v>188855.86928614459</v>
      </c>
      <c r="H424" s="58">
        <v>167871.88380990631</v>
      </c>
      <c r="I424" s="58">
        <v>146887.89833366804</v>
      </c>
      <c r="J424" s="58">
        <v>125903.91285742975</v>
      </c>
      <c r="K424" s="58">
        <v>104919.92738119146</v>
      </c>
      <c r="L424" s="58">
        <v>83935.941904953172</v>
      </c>
      <c r="M424" s="58">
        <v>62951.956428714882</v>
      </c>
      <c r="N424" s="58">
        <v>41967.970952476593</v>
      </c>
      <c r="O424" s="58">
        <v>20983.985476238307</v>
      </c>
      <c r="P424" s="58"/>
    </row>
    <row r="425" spans="1:16" ht="12.75" customHeight="1" x14ac:dyDescent="0.2">
      <c r="A425" t="s">
        <v>361</v>
      </c>
      <c r="B425" t="str">
        <f t="shared" si="83"/>
        <v>26PG2530</v>
      </c>
      <c r="C425" s="2">
        <f t="shared" ref="C423:C430" si="84">+O412</f>
        <v>0</v>
      </c>
      <c r="D425" s="2"/>
      <c r="E425" s="2"/>
      <c r="F425" s="2"/>
      <c r="G425" s="2"/>
      <c r="H425" s="2"/>
      <c r="I425" s="2"/>
      <c r="J425" s="2"/>
      <c r="K425" s="2"/>
      <c r="L425" s="2"/>
      <c r="M425" s="2"/>
      <c r="N425" s="2"/>
      <c r="O425" s="2"/>
    </row>
    <row r="426" spans="1:16" ht="12.75" customHeight="1" x14ac:dyDescent="0.2">
      <c r="A426" t="s">
        <v>369</v>
      </c>
      <c r="B426" t="str">
        <f t="shared" si="83"/>
        <v>27782530</v>
      </c>
      <c r="C426" s="2">
        <f t="shared" si="84"/>
        <v>1654000</v>
      </c>
      <c r="D426" s="2">
        <f>+C426</f>
        <v>1654000</v>
      </c>
      <c r="E426" s="2">
        <f t="shared" ref="E426:O427" si="85">+D426</f>
        <v>1654000</v>
      </c>
      <c r="F426" s="2">
        <f t="shared" si="85"/>
        <v>1654000</v>
      </c>
      <c r="G426" s="2">
        <f t="shared" si="85"/>
        <v>1654000</v>
      </c>
      <c r="H426" s="2">
        <f t="shared" si="85"/>
        <v>1654000</v>
      </c>
      <c r="I426" s="2">
        <f t="shared" si="85"/>
        <v>1654000</v>
      </c>
      <c r="J426" s="2">
        <f t="shared" si="85"/>
        <v>1654000</v>
      </c>
      <c r="K426" s="2">
        <f t="shared" si="85"/>
        <v>1654000</v>
      </c>
      <c r="L426" s="2">
        <f t="shared" si="85"/>
        <v>1654000</v>
      </c>
      <c r="M426" s="2">
        <f t="shared" si="85"/>
        <v>1654000</v>
      </c>
      <c r="N426" s="2">
        <f t="shared" si="85"/>
        <v>1654000</v>
      </c>
      <c r="O426" s="2">
        <f t="shared" si="85"/>
        <v>1654000</v>
      </c>
    </row>
    <row r="427" spans="1:16" ht="12.75" customHeight="1" x14ac:dyDescent="0.2">
      <c r="A427" t="s">
        <v>447</v>
      </c>
      <c r="B427" t="str">
        <f t="shared" si="83"/>
        <v>28102530</v>
      </c>
      <c r="C427" s="2">
        <f t="shared" si="84"/>
        <v>5611069</v>
      </c>
      <c r="D427" s="2">
        <f>+C427</f>
        <v>5611069</v>
      </c>
      <c r="E427" s="2">
        <f t="shared" si="85"/>
        <v>5611069</v>
      </c>
      <c r="F427" s="2">
        <f t="shared" si="85"/>
        <v>5611069</v>
      </c>
      <c r="G427" s="2">
        <f t="shared" si="85"/>
        <v>5611069</v>
      </c>
      <c r="H427" s="2">
        <f t="shared" si="85"/>
        <v>5611069</v>
      </c>
      <c r="I427" s="2">
        <f t="shared" si="85"/>
        <v>5611069</v>
      </c>
      <c r="J427" s="2">
        <f t="shared" si="85"/>
        <v>5611069</v>
      </c>
      <c r="K427" s="2">
        <f t="shared" si="85"/>
        <v>5611069</v>
      </c>
      <c r="L427" s="2">
        <f t="shared" si="85"/>
        <v>5611069</v>
      </c>
      <c r="M427" s="2">
        <f t="shared" si="85"/>
        <v>5611069</v>
      </c>
      <c r="N427" s="2">
        <f t="shared" si="85"/>
        <v>5611069</v>
      </c>
      <c r="O427" s="2">
        <f t="shared" si="85"/>
        <v>5611069</v>
      </c>
    </row>
    <row r="428" spans="1:16" ht="12.75" customHeight="1" x14ac:dyDescent="0.2">
      <c r="A428" t="s">
        <v>369</v>
      </c>
      <c r="B428" t="str">
        <f t="shared" si="83"/>
        <v>28152530</v>
      </c>
      <c r="C428" s="2">
        <f t="shared" si="84"/>
        <v>-1879023.948400001</v>
      </c>
      <c r="D428" s="2">
        <f t="shared" ref="D428:O428" si="86">+C428-($B$441/12)</f>
        <v>-1906472.0014676205</v>
      </c>
      <c r="E428" s="2">
        <f t="shared" si="86"/>
        <v>-1933920.0545352399</v>
      </c>
      <c r="F428" s="2">
        <f t="shared" si="86"/>
        <v>-1961368.1076028594</v>
      </c>
      <c r="G428" s="2">
        <f t="shared" si="86"/>
        <v>-1988816.1606704788</v>
      </c>
      <c r="H428" s="2">
        <f t="shared" si="86"/>
        <v>-2016264.2137380983</v>
      </c>
      <c r="I428" s="2">
        <f t="shared" si="86"/>
        <v>-2043712.2668057177</v>
      </c>
      <c r="J428" s="2">
        <f t="shared" si="86"/>
        <v>-2071160.3198733372</v>
      </c>
      <c r="K428" s="2">
        <f t="shared" si="86"/>
        <v>-2098608.3729409566</v>
      </c>
      <c r="L428" s="2">
        <f t="shared" si="86"/>
        <v>-2126056.4260085761</v>
      </c>
      <c r="M428" s="2">
        <f t="shared" si="86"/>
        <v>-2153504.4790761955</v>
      </c>
      <c r="N428" s="2">
        <f t="shared" si="86"/>
        <v>-2180952.532143815</v>
      </c>
      <c r="O428" s="2">
        <f t="shared" si="86"/>
        <v>-2208400.5852114344</v>
      </c>
    </row>
    <row r="429" spans="1:16" ht="12.75" customHeight="1" x14ac:dyDescent="0.2">
      <c r="A429" t="s">
        <v>450</v>
      </c>
      <c r="B429" t="str">
        <f t="shared" si="83"/>
        <v>28152531</v>
      </c>
      <c r="C429" s="2">
        <f t="shared" si="84"/>
        <v>691234</v>
      </c>
      <c r="D429" s="2">
        <f>+C429-$C$435</f>
        <v>653205</v>
      </c>
      <c r="E429" s="2">
        <f t="shared" ref="E429:O429" si="87">+D429-$C$435</f>
        <v>615176</v>
      </c>
      <c r="F429" s="2">
        <f t="shared" si="87"/>
        <v>577147</v>
      </c>
      <c r="G429" s="2">
        <f t="shared" si="87"/>
        <v>539118</v>
      </c>
      <c r="H429" s="2">
        <f t="shared" si="87"/>
        <v>501089</v>
      </c>
      <c r="I429" s="2">
        <f t="shared" si="87"/>
        <v>463060</v>
      </c>
      <c r="J429" s="2">
        <f t="shared" si="87"/>
        <v>425031</v>
      </c>
      <c r="K429" s="2">
        <f t="shared" si="87"/>
        <v>387002</v>
      </c>
      <c r="L429" s="2">
        <f t="shared" si="87"/>
        <v>348973</v>
      </c>
      <c r="M429" s="2">
        <f t="shared" si="87"/>
        <v>310944</v>
      </c>
      <c r="N429" s="2">
        <f t="shared" si="87"/>
        <v>272915</v>
      </c>
      <c r="O429" s="2">
        <f t="shared" si="87"/>
        <v>234886</v>
      </c>
    </row>
    <row r="430" spans="1:16" ht="12.75" customHeight="1" x14ac:dyDescent="0.2">
      <c r="A430" t="s">
        <v>452</v>
      </c>
      <c r="B430" t="str">
        <f t="shared" si="83"/>
        <v>28192530</v>
      </c>
      <c r="C430" s="2">
        <f t="shared" si="84"/>
        <v>-1654000</v>
      </c>
      <c r="D430" s="2">
        <f>+C430</f>
        <v>-1654000</v>
      </c>
      <c r="E430" s="2">
        <f t="shared" ref="E430:O430" si="88">+D430</f>
        <v>-1654000</v>
      </c>
      <c r="F430" s="2">
        <f t="shared" si="88"/>
        <v>-1654000</v>
      </c>
      <c r="G430" s="2">
        <f t="shared" si="88"/>
        <v>-1654000</v>
      </c>
      <c r="H430" s="2">
        <f t="shared" si="88"/>
        <v>-1654000</v>
      </c>
      <c r="I430" s="2">
        <f t="shared" si="88"/>
        <v>-1654000</v>
      </c>
      <c r="J430" s="2">
        <f t="shared" si="88"/>
        <v>-1654000</v>
      </c>
      <c r="K430" s="2">
        <f t="shared" si="88"/>
        <v>-1654000</v>
      </c>
      <c r="L430" s="2">
        <f t="shared" si="88"/>
        <v>-1654000</v>
      </c>
      <c r="M430" s="2">
        <f t="shared" si="88"/>
        <v>-1654000</v>
      </c>
      <c r="N430" s="2">
        <f t="shared" si="88"/>
        <v>-1654000</v>
      </c>
      <c r="O430" s="2">
        <f t="shared" si="88"/>
        <v>-1654000</v>
      </c>
    </row>
    <row r="431" spans="1:16" ht="12.75" customHeight="1" x14ac:dyDescent="0.2">
      <c r="C431" s="64">
        <f>SUM(C422:C430)</f>
        <v>4423279.051599999</v>
      </c>
      <c r="D431" s="64">
        <f t="shared" ref="D431:O431" si="89">SUM(D422:D430)</f>
        <v>4357801.998532379</v>
      </c>
      <c r="E431" s="64">
        <f t="shared" si="89"/>
        <v>4292324.9454647601</v>
      </c>
      <c r="F431" s="64">
        <f t="shared" si="89"/>
        <v>4226847.8923971411</v>
      </c>
      <c r="G431" s="64">
        <f t="shared" si="89"/>
        <v>4161370.8393295212</v>
      </c>
      <c r="H431" s="64">
        <f t="shared" si="89"/>
        <v>4095893.7862619013</v>
      </c>
      <c r="I431" s="64">
        <f t="shared" si="89"/>
        <v>4030416.7331942823</v>
      </c>
      <c r="J431" s="64">
        <f t="shared" si="89"/>
        <v>3964939.6801266633</v>
      </c>
      <c r="K431" s="64">
        <f t="shared" si="89"/>
        <v>3899462.6270590434</v>
      </c>
      <c r="L431" s="64">
        <f t="shared" si="89"/>
        <v>3833985.5739914235</v>
      </c>
      <c r="M431" s="64">
        <f t="shared" si="89"/>
        <v>3768508.5209238045</v>
      </c>
      <c r="N431" s="64">
        <f t="shared" si="89"/>
        <v>3703031.4678561855</v>
      </c>
      <c r="O431" s="64">
        <f t="shared" si="89"/>
        <v>3637554.4147885656</v>
      </c>
    </row>
    <row r="432" spans="1:16" ht="12.75" customHeight="1" x14ac:dyDescent="0.2">
      <c r="C432" s="2"/>
      <c r="D432" s="2"/>
      <c r="E432" s="2"/>
      <c r="F432" s="2"/>
      <c r="G432" s="2"/>
      <c r="H432" s="2"/>
      <c r="I432" s="2"/>
      <c r="J432" s="2"/>
      <c r="K432" s="2"/>
      <c r="L432" s="2"/>
      <c r="M432" s="2"/>
      <c r="N432" s="2"/>
      <c r="O432" s="2"/>
    </row>
    <row r="433" spans="1:19" ht="12.75" customHeight="1" x14ac:dyDescent="0.2">
      <c r="C433" s="2"/>
      <c r="D433" s="2"/>
      <c r="E433" s="2"/>
      <c r="F433" s="2"/>
      <c r="G433" s="2"/>
      <c r="H433" s="2"/>
      <c r="I433" s="2"/>
      <c r="J433" s="2"/>
      <c r="K433" s="2"/>
      <c r="L433" s="2"/>
      <c r="M433" s="2"/>
      <c r="N433" s="2"/>
      <c r="O433" s="2"/>
    </row>
    <row r="434" spans="1:19" ht="12.75" customHeight="1" x14ac:dyDescent="0.2">
      <c r="A434" s="59" t="s">
        <v>449</v>
      </c>
      <c r="C434" s="2"/>
      <c r="D434" s="2"/>
      <c r="E434" s="2"/>
      <c r="F434" s="2"/>
      <c r="G434" s="2"/>
      <c r="H434" s="2"/>
      <c r="I434" s="2"/>
      <c r="J434" s="2"/>
      <c r="K434" s="2"/>
      <c r="L434" s="2"/>
      <c r="M434" s="2"/>
      <c r="N434" s="2"/>
      <c r="O434" s="2"/>
    </row>
    <row r="435" spans="1:19" ht="12.75" customHeight="1" x14ac:dyDescent="0.2">
      <c r="A435" s="59" t="s">
        <v>451</v>
      </c>
      <c r="B435" t="s">
        <v>503</v>
      </c>
      <c r="C435" s="2">
        <v>38029</v>
      </c>
      <c r="D435" s="2"/>
      <c r="E435" s="2"/>
      <c r="F435" s="2"/>
      <c r="G435" s="2"/>
      <c r="H435" s="2"/>
      <c r="I435" s="2"/>
      <c r="J435" s="2"/>
      <c r="K435" s="2"/>
      <c r="L435" s="2"/>
      <c r="M435" s="2"/>
      <c r="N435" s="2"/>
      <c r="O435" s="2"/>
    </row>
    <row r="436" spans="1:19" ht="12.75" customHeight="1" x14ac:dyDescent="0.2">
      <c r="C436" s="2"/>
      <c r="D436" s="2"/>
      <c r="E436" s="2"/>
      <c r="F436" s="2"/>
      <c r="G436" s="2"/>
      <c r="H436" s="2"/>
      <c r="I436" s="2"/>
      <c r="J436" s="2"/>
      <c r="K436" s="2"/>
      <c r="L436" s="2"/>
      <c r="M436" s="2"/>
      <c r="N436" s="2"/>
      <c r="O436" s="2"/>
    </row>
    <row r="437" spans="1:19" ht="12.75" customHeight="1" x14ac:dyDescent="0.2">
      <c r="A437" s="59" t="s">
        <v>449</v>
      </c>
      <c r="B437" s="5">
        <f>+C396-O396</f>
        <v>289372</v>
      </c>
      <c r="C437" s="2"/>
      <c r="D437" s="2"/>
      <c r="E437" s="2"/>
      <c r="F437" s="2"/>
      <c r="G437" s="2"/>
      <c r="H437" s="2"/>
      <c r="I437" s="2"/>
      <c r="J437" s="2"/>
      <c r="K437" s="2"/>
      <c r="L437" s="2"/>
      <c r="M437" s="2"/>
      <c r="N437" s="2"/>
      <c r="O437" s="2"/>
    </row>
    <row r="438" spans="1:19" ht="12.75" customHeight="1" x14ac:dyDescent="0.2">
      <c r="A438" s="60" t="s">
        <v>504</v>
      </c>
      <c r="B438" s="61">
        <v>1.0797000000000001</v>
      </c>
      <c r="C438" s="2"/>
      <c r="D438" s="2"/>
      <c r="E438" s="2"/>
      <c r="F438" s="2"/>
      <c r="G438" s="2"/>
      <c r="H438" s="2"/>
      <c r="I438" s="2"/>
      <c r="J438" s="2"/>
      <c r="K438" s="2"/>
      <c r="L438" s="2"/>
      <c r="M438" s="2"/>
      <c r="N438" s="2"/>
      <c r="O438" s="2"/>
    </row>
    <row r="439" spans="1:19" ht="12.75" customHeight="1" x14ac:dyDescent="0.2">
      <c r="A439" s="59" t="s">
        <v>505</v>
      </c>
      <c r="B439" s="3">
        <f>+B437*B438</f>
        <v>312434.94840000005</v>
      </c>
      <c r="C439" s="2"/>
      <c r="D439" s="2"/>
      <c r="E439" s="2"/>
      <c r="F439" s="2"/>
      <c r="G439" s="2"/>
      <c r="H439" s="2"/>
      <c r="I439" s="2"/>
      <c r="J439" s="2"/>
      <c r="K439" s="2"/>
      <c r="L439" s="2"/>
      <c r="M439" s="2"/>
      <c r="N439" s="2"/>
      <c r="O439" s="2"/>
    </row>
    <row r="440" spans="1:19" ht="12.75" customHeight="1" x14ac:dyDescent="0.2">
      <c r="A440" s="60" t="s">
        <v>506</v>
      </c>
      <c r="B440" s="61">
        <v>1.1382463984471001</v>
      </c>
      <c r="C440" s="2"/>
      <c r="D440" s="2"/>
      <c r="E440" s="2"/>
      <c r="F440" s="2"/>
      <c r="G440" s="2"/>
      <c r="H440" s="2"/>
      <c r="I440" s="2"/>
      <c r="J440" s="2"/>
      <c r="K440" s="2"/>
      <c r="L440" s="2"/>
      <c r="M440" s="2"/>
      <c r="N440" s="2"/>
      <c r="O440" s="2"/>
    </row>
    <row r="441" spans="1:19" ht="12.75" customHeight="1" x14ac:dyDescent="0.2">
      <c r="A441" t="s">
        <v>507</v>
      </c>
      <c r="B441" s="3">
        <f>+B437*B440</f>
        <v>329376.63681143423</v>
      </c>
      <c r="C441" s="2"/>
      <c r="D441" s="2"/>
      <c r="E441" s="2"/>
      <c r="F441" s="2"/>
      <c r="G441" s="2"/>
      <c r="H441" s="2"/>
      <c r="I441" s="2"/>
      <c r="J441" s="2"/>
      <c r="K441" s="2"/>
      <c r="L441" s="2"/>
      <c r="M441" s="2"/>
      <c r="N441" s="2"/>
      <c r="O441" s="2"/>
    </row>
    <row r="442" spans="1:19" ht="12.75" customHeight="1" x14ac:dyDescent="0.2">
      <c r="C442" s="2"/>
      <c r="D442" s="2"/>
      <c r="E442" s="2"/>
      <c r="F442" s="2"/>
      <c r="G442" s="2"/>
      <c r="H442" s="2"/>
      <c r="I442" s="2"/>
      <c r="J442" s="2"/>
      <c r="K442" s="2"/>
      <c r="L442" s="2"/>
      <c r="M442" s="2"/>
      <c r="N442" s="2"/>
      <c r="O442" s="2"/>
    </row>
    <row r="443" spans="1:19" ht="12.75" customHeight="1" x14ac:dyDescent="0.2">
      <c r="A443" t="s">
        <v>508</v>
      </c>
      <c r="B443">
        <v>2022</v>
      </c>
      <c r="C443" s="2">
        <f>+SUM(C413:C417)</f>
        <v>5192062</v>
      </c>
      <c r="D443" s="2">
        <f>+SUM(D413:D417)</f>
        <v>5127996.7543000001</v>
      </c>
      <c r="E443" s="2">
        <f t="shared" ref="E443:O443" si="90">+SUM(E413:E417)</f>
        <v>5063931.5086000003</v>
      </c>
      <c r="F443" s="2">
        <f t="shared" si="90"/>
        <v>4999866.2628999995</v>
      </c>
      <c r="G443" s="2">
        <f t="shared" si="90"/>
        <v>4935801.0171999997</v>
      </c>
      <c r="H443" s="2">
        <f t="shared" si="90"/>
        <v>4871735.7714999998</v>
      </c>
      <c r="I443" s="2">
        <f t="shared" si="90"/>
        <v>4807670.525799999</v>
      </c>
      <c r="J443" s="2">
        <f t="shared" si="90"/>
        <v>4743605.2800999992</v>
      </c>
      <c r="K443" s="2">
        <f t="shared" si="90"/>
        <v>4679540.0343999993</v>
      </c>
      <c r="L443" s="2">
        <f t="shared" si="90"/>
        <v>4615474.7886999995</v>
      </c>
      <c r="M443" s="2">
        <f t="shared" si="90"/>
        <v>4551409.5429999996</v>
      </c>
      <c r="N443" s="2">
        <f t="shared" si="90"/>
        <v>4487344.2972999988</v>
      </c>
      <c r="O443" s="2">
        <f t="shared" si="90"/>
        <v>4423279.051599999</v>
      </c>
      <c r="P443" s="58">
        <f>+AVERAGE(C443:O443)</f>
        <v>4807670.525799999</v>
      </c>
    </row>
    <row r="444" spans="1:19" ht="12.75" customHeight="1" x14ac:dyDescent="0.2">
      <c r="B444">
        <v>2023</v>
      </c>
      <c r="C444" s="2">
        <f>+SUM(C426:C430)</f>
        <v>4423279.051599999</v>
      </c>
      <c r="D444" s="2">
        <f t="shared" ref="D444:O444" si="91">+SUM(D426:D430)</f>
        <v>4357801.998532379</v>
      </c>
      <c r="E444" s="2">
        <f t="shared" si="91"/>
        <v>4292324.9454647601</v>
      </c>
      <c r="F444" s="2">
        <f t="shared" si="91"/>
        <v>4226847.8923971411</v>
      </c>
      <c r="G444" s="2">
        <f t="shared" si="91"/>
        <v>4161370.8393295212</v>
      </c>
      <c r="H444" s="2">
        <f t="shared" si="91"/>
        <v>4095893.7862619013</v>
      </c>
      <c r="I444" s="2">
        <f t="shared" si="91"/>
        <v>4030416.7331942823</v>
      </c>
      <c r="J444" s="2">
        <f t="shared" si="91"/>
        <v>3964939.6801266633</v>
      </c>
      <c r="K444" s="2">
        <f t="shared" si="91"/>
        <v>3899462.6270590434</v>
      </c>
      <c r="L444" s="2">
        <f t="shared" si="91"/>
        <v>3833985.5739914235</v>
      </c>
      <c r="M444" s="2">
        <f t="shared" si="91"/>
        <v>3768508.5209238045</v>
      </c>
      <c r="N444" s="2">
        <f t="shared" si="91"/>
        <v>3703031.4678561855</v>
      </c>
      <c r="O444" s="2">
        <f t="shared" si="91"/>
        <v>3637554.4147885656</v>
      </c>
      <c r="P444" s="58">
        <f>+AVERAGE(C444:O444)</f>
        <v>4030416.7331942832</v>
      </c>
      <c r="Q444" s="66" t="s">
        <v>515</v>
      </c>
    </row>
    <row r="445" spans="1:19" ht="12.75" customHeight="1" x14ac:dyDescent="0.2">
      <c r="C445" s="2"/>
      <c r="D445" s="2"/>
      <c r="E445" s="2"/>
      <c r="F445" s="2"/>
      <c r="G445" s="2"/>
      <c r="H445" s="2"/>
      <c r="I445" s="2"/>
      <c r="J445" s="2"/>
      <c r="K445" s="2"/>
      <c r="L445" s="2"/>
      <c r="M445" s="2"/>
      <c r="N445" s="2"/>
      <c r="O445" s="2"/>
    </row>
    <row r="446" spans="1:19" ht="12.75" customHeight="1" x14ac:dyDescent="0.2">
      <c r="C446" s="2"/>
      <c r="D446" s="2"/>
      <c r="E446" s="2"/>
      <c r="F446" s="2"/>
      <c r="G446" s="2"/>
      <c r="H446" s="2"/>
      <c r="I446" s="2"/>
      <c r="J446" s="2"/>
      <c r="K446" s="2"/>
      <c r="L446" s="2"/>
      <c r="M446" s="2"/>
      <c r="N446" s="2"/>
      <c r="O446" s="2"/>
    </row>
    <row r="447" spans="1:19" ht="12.75" customHeight="1" x14ac:dyDescent="0.2">
      <c r="A447" t="s">
        <v>511</v>
      </c>
      <c r="B447">
        <v>2021</v>
      </c>
      <c r="C447" s="2">
        <f>+SUM(C232:C234)</f>
        <v>7858686</v>
      </c>
      <c r="D447" s="2">
        <f>+SUM(D232:D235)</f>
        <v>7378856</v>
      </c>
      <c r="E447" s="2">
        <f t="shared" ref="E447:O447" si="92">+SUM(E232:E235)</f>
        <v>5599441</v>
      </c>
      <c r="F447" s="2">
        <f t="shared" si="92"/>
        <v>6129357</v>
      </c>
      <c r="G447" s="2">
        <f t="shared" si="92"/>
        <v>5501494</v>
      </c>
      <c r="H447" s="2">
        <f t="shared" si="92"/>
        <v>5506969</v>
      </c>
      <c r="I447" s="2">
        <f t="shared" si="92"/>
        <v>4380466</v>
      </c>
      <c r="J447" s="2">
        <f t="shared" si="92"/>
        <v>4813930</v>
      </c>
      <c r="K447" s="2">
        <f t="shared" si="92"/>
        <v>5792735</v>
      </c>
      <c r="L447" s="2">
        <f t="shared" si="92"/>
        <v>5323796</v>
      </c>
      <c r="M447" s="2">
        <f t="shared" si="92"/>
        <v>5959567</v>
      </c>
      <c r="N447" s="2">
        <f t="shared" si="92"/>
        <v>7756669</v>
      </c>
      <c r="O447" s="2">
        <f t="shared" si="92"/>
        <v>9048404</v>
      </c>
      <c r="P447" s="2">
        <f t="shared" ref="P447" si="93">+SUM(P232:P234)</f>
        <v>81130204</v>
      </c>
      <c r="Q447" s="2">
        <f>+SUM(Q232:Q235)</f>
        <v>6234282</v>
      </c>
    </row>
    <row r="448" spans="1:19" ht="12.75" customHeight="1" x14ac:dyDescent="0.2">
      <c r="B448">
        <v>2022</v>
      </c>
      <c r="C448" s="2">
        <f>+O447</f>
        <v>9048404</v>
      </c>
      <c r="D448" s="2">
        <f t="shared" ref="D448:N448" si="94">($P$448-$C$448)/12</f>
        <v>6538050.1316833338</v>
      </c>
      <c r="E448" s="2">
        <f t="shared" si="94"/>
        <v>6538050.1316833338</v>
      </c>
      <c r="F448" s="2">
        <f t="shared" si="94"/>
        <v>6538050.1316833338</v>
      </c>
      <c r="G448" s="2">
        <f t="shared" si="94"/>
        <v>6538050.1316833338</v>
      </c>
      <c r="H448" s="2">
        <f t="shared" si="94"/>
        <v>6538050.1316833338</v>
      </c>
      <c r="I448" s="2">
        <f t="shared" si="94"/>
        <v>6538050.1316833338</v>
      </c>
      <c r="J448" s="2">
        <f t="shared" si="94"/>
        <v>6538050.1316833338</v>
      </c>
      <c r="K448" s="2">
        <f t="shared" si="94"/>
        <v>6538050.1316833338</v>
      </c>
      <c r="L448" s="2">
        <f t="shared" si="94"/>
        <v>6538050.1316833338</v>
      </c>
      <c r="M448" s="2">
        <f t="shared" si="94"/>
        <v>6538050.1316833338</v>
      </c>
      <c r="N448" s="2">
        <f>($P$448-$C$448)/12</f>
        <v>6538050.1316833338</v>
      </c>
      <c r="O448" s="2">
        <f>($P$448-$C$448)/12</f>
        <v>6538050.1316833338</v>
      </c>
      <c r="P448" s="2">
        <f>+Q448*13</f>
        <v>87505005.580200002</v>
      </c>
      <c r="Q448" s="30">
        <f>+Q447*B438</f>
        <v>6731154.2754000006</v>
      </c>
      <c r="R448" s="66" t="s">
        <v>509</v>
      </c>
      <c r="S448" s="66"/>
    </row>
    <row r="449" spans="1:19" ht="12.75" customHeight="1" x14ac:dyDescent="0.2">
      <c r="B449">
        <v>2023</v>
      </c>
      <c r="C449" s="2">
        <f>+O448</f>
        <v>6538050.1316833338</v>
      </c>
      <c r="D449" s="2">
        <f t="shared" ref="D449:N449" si="95">($P$449-$C$449)/12</f>
        <v>7142657.2752136039</v>
      </c>
      <c r="E449" s="2">
        <f t="shared" si="95"/>
        <v>7142657.2752136039</v>
      </c>
      <c r="F449" s="2">
        <f t="shared" si="95"/>
        <v>7142657.2752136039</v>
      </c>
      <c r="G449" s="2">
        <f t="shared" si="95"/>
        <v>7142657.2752136039</v>
      </c>
      <c r="H449" s="2">
        <f t="shared" si="95"/>
        <v>7142657.2752136039</v>
      </c>
      <c r="I449" s="2">
        <f t="shared" si="95"/>
        <v>7142657.2752136039</v>
      </c>
      <c r="J449" s="2">
        <f t="shared" si="95"/>
        <v>7142657.2752136039</v>
      </c>
      <c r="K449" s="2">
        <f t="shared" si="95"/>
        <v>7142657.2752136039</v>
      </c>
      <c r="L449" s="2">
        <f t="shared" si="95"/>
        <v>7142657.2752136039</v>
      </c>
      <c r="M449" s="2">
        <f t="shared" si="95"/>
        <v>7142657.2752136039</v>
      </c>
      <c r="N449" s="2">
        <f t="shared" si="95"/>
        <v>7142657.2752136039</v>
      </c>
      <c r="O449" s="2">
        <f>($P$449-$C$449)/12</f>
        <v>7142657.2752136039</v>
      </c>
      <c r="P449" s="2">
        <f>+Q449*13</f>
        <v>92249937.434246585</v>
      </c>
      <c r="Q449" s="30">
        <f>+Q447*B440</f>
        <v>7096149.0334035838</v>
      </c>
      <c r="R449" s="66" t="s">
        <v>510</v>
      </c>
      <c r="S449" s="66"/>
    </row>
    <row r="450" spans="1:19" ht="12.75" customHeight="1" x14ac:dyDescent="0.2">
      <c r="C450" s="2"/>
      <c r="D450" s="2"/>
      <c r="E450" s="2"/>
      <c r="F450" s="2"/>
      <c r="G450" s="2"/>
      <c r="H450" s="2"/>
      <c r="I450" s="2"/>
      <c r="J450" s="2"/>
      <c r="K450" s="2"/>
      <c r="L450" s="2"/>
      <c r="M450" s="2"/>
      <c r="N450" s="2"/>
      <c r="O450" s="2"/>
    </row>
    <row r="451" spans="1:19" ht="12.75" customHeight="1" x14ac:dyDescent="0.2">
      <c r="C451" s="2"/>
      <c r="D451" s="2"/>
      <c r="E451" s="2"/>
      <c r="F451" s="2"/>
      <c r="G451" s="2"/>
      <c r="H451" s="2"/>
      <c r="I451" s="2"/>
      <c r="J451" s="2"/>
      <c r="K451" s="2"/>
      <c r="L451" s="2"/>
      <c r="M451" s="2"/>
      <c r="N451" s="2"/>
      <c r="O451" s="2"/>
    </row>
    <row r="452" spans="1:19" ht="12.75" customHeight="1" x14ac:dyDescent="0.2">
      <c r="A452" t="s">
        <v>512</v>
      </c>
      <c r="B452">
        <v>2021</v>
      </c>
      <c r="C452" s="2"/>
      <c r="D452" s="2"/>
      <c r="E452" s="2"/>
      <c r="F452" s="2"/>
      <c r="G452" s="2"/>
      <c r="H452" s="2"/>
      <c r="I452" s="2"/>
      <c r="J452" s="2"/>
      <c r="K452" s="2"/>
      <c r="L452" s="2"/>
      <c r="M452" s="2"/>
      <c r="N452" s="2"/>
      <c r="O452" s="2"/>
    </row>
    <row r="453" spans="1:19" ht="12.75" customHeight="1" x14ac:dyDescent="0.2">
      <c r="B453" s="62" t="str">
        <f>B126</f>
        <v>12201420</v>
      </c>
      <c r="C453" s="2">
        <f>C126+C128</f>
        <v>9856457</v>
      </c>
      <c r="D453" s="2">
        <f t="shared" ref="D453:P453" si="96">D126+D128</f>
        <v>12165956</v>
      </c>
      <c r="E453" s="2">
        <f t="shared" si="96"/>
        <v>11585385</v>
      </c>
      <c r="F453" s="2">
        <f t="shared" si="96"/>
        <v>9475045</v>
      </c>
      <c r="G453" s="2">
        <f t="shared" si="96"/>
        <v>8109345</v>
      </c>
      <c r="H453" s="2">
        <f t="shared" si="96"/>
        <v>7883752</v>
      </c>
      <c r="I453" s="2">
        <f t="shared" si="96"/>
        <v>6563643</v>
      </c>
      <c r="J453" s="2">
        <f t="shared" si="96"/>
        <v>6423684</v>
      </c>
      <c r="K453" s="2">
        <f t="shared" si="96"/>
        <v>5632735</v>
      </c>
      <c r="L453" s="2">
        <f t="shared" si="96"/>
        <v>6203491</v>
      </c>
      <c r="M453" s="2">
        <f t="shared" si="96"/>
        <v>6525048</v>
      </c>
      <c r="N453" s="2">
        <f t="shared" si="96"/>
        <v>7261409</v>
      </c>
      <c r="O453" s="2">
        <f t="shared" si="96"/>
        <v>8281213</v>
      </c>
      <c r="P453" s="2">
        <f t="shared" si="96"/>
        <v>105967164</v>
      </c>
      <c r="Q453" s="2">
        <f>Q126+Q128</f>
        <v>8151321</v>
      </c>
    </row>
    <row r="454" spans="1:19" ht="12.75" customHeight="1" x14ac:dyDescent="0.2">
      <c r="B454" s="62" t="str">
        <f>B195</f>
        <v>17741420</v>
      </c>
      <c r="C454" s="2">
        <f>C195</f>
        <v>2717505</v>
      </c>
      <c r="D454" s="2">
        <f t="shared" ref="D454:P454" si="97">D195</f>
        <v>2706544</v>
      </c>
      <c r="E454" s="2">
        <f t="shared" si="97"/>
        <v>2695230</v>
      </c>
      <c r="F454" s="2">
        <f t="shared" si="97"/>
        <v>2683122</v>
      </c>
      <c r="G454" s="2">
        <f t="shared" si="97"/>
        <v>2669714</v>
      </c>
      <c r="H454" s="2">
        <f t="shared" si="97"/>
        <v>3055872</v>
      </c>
      <c r="I454" s="2">
        <f t="shared" si="97"/>
        <v>3040816</v>
      </c>
      <c r="J454" s="2">
        <f t="shared" si="97"/>
        <v>3641450</v>
      </c>
      <c r="K454" s="2">
        <f t="shared" si="97"/>
        <v>3633655</v>
      </c>
      <c r="L454" s="2">
        <f t="shared" si="97"/>
        <v>3624332</v>
      </c>
      <c r="M454" s="2">
        <f t="shared" si="97"/>
        <v>3612286</v>
      </c>
      <c r="N454" s="2">
        <f t="shared" si="97"/>
        <v>3598780</v>
      </c>
      <c r="O454" s="2">
        <f t="shared" si="97"/>
        <v>3645883</v>
      </c>
      <c r="P454" s="2">
        <f t="shared" si="97"/>
        <v>41325190</v>
      </c>
      <c r="Q454" s="2">
        <f>Q195</f>
        <v>3178861</v>
      </c>
    </row>
    <row r="455" spans="1:19" ht="12.75" customHeight="1" x14ac:dyDescent="0.2">
      <c r="B455" s="59"/>
      <c r="C455" s="65">
        <f t="shared" ref="C455:Q455" si="98">SUM(C453:C454)</f>
        <v>12573962</v>
      </c>
      <c r="D455" s="65">
        <f t="shared" si="98"/>
        <v>14872500</v>
      </c>
      <c r="E455" s="65">
        <f t="shared" si="98"/>
        <v>14280615</v>
      </c>
      <c r="F455" s="65">
        <f t="shared" si="98"/>
        <v>12158167</v>
      </c>
      <c r="G455" s="65">
        <f t="shared" si="98"/>
        <v>10779059</v>
      </c>
      <c r="H455" s="65">
        <f t="shared" si="98"/>
        <v>10939624</v>
      </c>
      <c r="I455" s="65">
        <f t="shared" si="98"/>
        <v>9604459</v>
      </c>
      <c r="J455" s="65">
        <f t="shared" si="98"/>
        <v>10065134</v>
      </c>
      <c r="K455" s="65">
        <f t="shared" si="98"/>
        <v>9266390</v>
      </c>
      <c r="L455" s="65">
        <f t="shared" si="98"/>
        <v>9827823</v>
      </c>
      <c r="M455" s="65">
        <f t="shared" si="98"/>
        <v>10137334</v>
      </c>
      <c r="N455" s="65">
        <f t="shared" si="98"/>
        <v>10860189</v>
      </c>
      <c r="O455" s="65">
        <f t="shared" si="98"/>
        <v>11927096</v>
      </c>
      <c r="P455" s="65">
        <f t="shared" si="98"/>
        <v>147292354</v>
      </c>
      <c r="Q455" s="65">
        <f t="shared" si="98"/>
        <v>11330182</v>
      </c>
      <c r="R455" s="67"/>
    </row>
    <row r="456" spans="1:19" ht="12.75" customHeight="1" x14ac:dyDescent="0.2">
      <c r="B456" s="59"/>
      <c r="C456" s="2"/>
      <c r="D456" s="2"/>
      <c r="E456" s="2"/>
      <c r="F456" s="2"/>
      <c r="G456" s="2"/>
      <c r="H456" s="2"/>
      <c r="I456" s="2"/>
      <c r="J456" s="2"/>
      <c r="K456" s="2"/>
      <c r="L456" s="2"/>
      <c r="M456" s="2"/>
      <c r="N456" s="2"/>
      <c r="O456" s="2"/>
    </row>
    <row r="457" spans="1:19" ht="12.75" customHeight="1" x14ac:dyDescent="0.2">
      <c r="B457" s="59">
        <v>2022</v>
      </c>
      <c r="C457" s="2"/>
      <c r="D457" s="2"/>
      <c r="E457" s="2"/>
      <c r="F457" s="2"/>
      <c r="G457" s="2"/>
      <c r="H457" s="2"/>
      <c r="I457" s="2"/>
      <c r="J457" s="2"/>
      <c r="K457" s="2"/>
      <c r="L457" s="2"/>
      <c r="M457" s="2"/>
      <c r="N457" s="2"/>
      <c r="O457" s="2"/>
    </row>
    <row r="458" spans="1:19" ht="12.75" customHeight="1" x14ac:dyDescent="0.2">
      <c r="A458" t="s">
        <v>514</v>
      </c>
      <c r="B458" s="62" t="str">
        <f>B126</f>
        <v>12201420</v>
      </c>
      <c r="C458" s="2">
        <f>+O453</f>
        <v>8281213</v>
      </c>
      <c r="D458" s="2">
        <f t="shared" ref="D458:N458" si="99">($P$458-$C$458)/12</f>
        <v>8844295.3073416669</v>
      </c>
      <c r="E458" s="2">
        <f t="shared" si="99"/>
        <v>8844295.3073416669</v>
      </c>
      <c r="F458" s="2">
        <f t="shared" si="99"/>
        <v>8844295.3073416669</v>
      </c>
      <c r="G458" s="2">
        <f t="shared" si="99"/>
        <v>8844295.3073416669</v>
      </c>
      <c r="H458" s="2">
        <f t="shared" si="99"/>
        <v>8844295.3073416669</v>
      </c>
      <c r="I458" s="2">
        <f t="shared" si="99"/>
        <v>8844295.3073416669</v>
      </c>
      <c r="J458" s="2">
        <f t="shared" si="99"/>
        <v>8844295.3073416669</v>
      </c>
      <c r="K458" s="2">
        <f t="shared" si="99"/>
        <v>8844295.3073416669</v>
      </c>
      <c r="L458" s="2">
        <f t="shared" si="99"/>
        <v>8844295.3073416669</v>
      </c>
      <c r="M458" s="2">
        <f t="shared" si="99"/>
        <v>8844295.3073416669</v>
      </c>
      <c r="N458" s="2">
        <f t="shared" si="99"/>
        <v>8844295.3073416669</v>
      </c>
      <c r="O458" s="2">
        <f>($P$458-$C$458)/12</f>
        <v>8844295.3073416669</v>
      </c>
      <c r="P458" s="2">
        <f>+Q458*13</f>
        <v>114412756.68810001</v>
      </c>
      <c r="Q458" s="2">
        <f>+Q453*$B$438</f>
        <v>8800981.2837000005</v>
      </c>
    </row>
    <row r="459" spans="1:19" ht="12.75" customHeight="1" x14ac:dyDescent="0.2">
      <c r="A459" t="s">
        <v>513</v>
      </c>
      <c r="B459" s="62" t="str">
        <f>B195</f>
        <v>17741420</v>
      </c>
      <c r="C459" s="2">
        <f>+O454</f>
        <v>3645883</v>
      </c>
      <c r="D459" s="2">
        <v>3644388.07</v>
      </c>
      <c r="E459" s="2">
        <v>3642893.5999999996</v>
      </c>
      <c r="F459" s="2">
        <v>3641399.1299999994</v>
      </c>
      <c r="G459" s="2">
        <v>3639904.6599999992</v>
      </c>
      <c r="H459" s="2">
        <v>3638410.189999999</v>
      </c>
      <c r="I459" s="2">
        <v>3636915.7199999988</v>
      </c>
      <c r="J459" s="2">
        <v>3635421.2499999986</v>
      </c>
      <c r="K459" s="2">
        <v>3633926.7799999984</v>
      </c>
      <c r="L459" s="2">
        <v>3632432.3099999982</v>
      </c>
      <c r="M459" s="2">
        <v>3630937.839999998</v>
      </c>
      <c r="N459" s="2">
        <v>3629443.3699999978</v>
      </c>
      <c r="O459" s="2">
        <v>4080866</v>
      </c>
      <c r="P459" s="2">
        <f>+SUM(C459:O459)</f>
        <v>47732821.919999979</v>
      </c>
      <c r="Q459" s="2">
        <f>+P459/13</f>
        <v>3671755.5323076909</v>
      </c>
    </row>
    <row r="460" spans="1:19" ht="12.75" customHeight="1" x14ac:dyDescent="0.2">
      <c r="B460" s="59"/>
      <c r="C460" s="65">
        <f t="shared" ref="C460:Q460" si="100">SUM(C458:C459)</f>
        <v>11927096</v>
      </c>
      <c r="D460" s="65">
        <f t="shared" si="100"/>
        <v>12488683.377341667</v>
      </c>
      <c r="E460" s="65">
        <f t="shared" si="100"/>
        <v>12487188.907341667</v>
      </c>
      <c r="F460" s="65">
        <f t="shared" si="100"/>
        <v>12485694.437341666</v>
      </c>
      <c r="G460" s="65">
        <f t="shared" si="100"/>
        <v>12484199.967341665</v>
      </c>
      <c r="H460" s="65">
        <f t="shared" si="100"/>
        <v>12482705.497341666</v>
      </c>
      <c r="I460" s="65">
        <f t="shared" si="100"/>
        <v>12481211.027341666</v>
      </c>
      <c r="J460" s="65">
        <f t="shared" si="100"/>
        <v>12479716.557341665</v>
      </c>
      <c r="K460" s="65">
        <f t="shared" si="100"/>
        <v>12478222.087341666</v>
      </c>
      <c r="L460" s="65">
        <f t="shared" si="100"/>
        <v>12476727.617341666</v>
      </c>
      <c r="M460" s="65">
        <f t="shared" si="100"/>
        <v>12475233.147341665</v>
      </c>
      <c r="N460" s="65">
        <f t="shared" si="100"/>
        <v>12473738.677341664</v>
      </c>
      <c r="O460" s="65">
        <f t="shared" si="100"/>
        <v>12925161.307341667</v>
      </c>
      <c r="P460" s="65">
        <f t="shared" si="100"/>
        <v>162145578.6081</v>
      </c>
      <c r="Q460" s="65">
        <f t="shared" si="100"/>
        <v>12472736.816007692</v>
      </c>
      <c r="R460" s="67"/>
    </row>
    <row r="461" spans="1:19" ht="12.75" customHeight="1" x14ac:dyDescent="0.2">
      <c r="B461" s="62"/>
      <c r="C461" s="2"/>
      <c r="D461" s="2"/>
      <c r="E461" s="2"/>
      <c r="F461" s="2"/>
      <c r="G461" s="2"/>
      <c r="H461" s="2"/>
      <c r="I461" s="2"/>
      <c r="J461" s="2"/>
      <c r="K461" s="2"/>
      <c r="L461" s="2"/>
      <c r="M461" s="2"/>
      <c r="N461" s="2"/>
      <c r="O461" s="2"/>
    </row>
    <row r="462" spans="1:19" ht="12.75" customHeight="1" x14ac:dyDescent="0.2">
      <c r="B462" s="59">
        <v>2023</v>
      </c>
    </row>
    <row r="463" spans="1:19" ht="12.75" customHeight="1" x14ac:dyDescent="0.2">
      <c r="A463" t="s">
        <v>514</v>
      </c>
      <c r="B463" s="62" t="str">
        <f>B126</f>
        <v>12201420</v>
      </c>
      <c r="C463" s="2">
        <f>+O458</f>
        <v>8844295.3073416669</v>
      </c>
      <c r="D463" s="2">
        <f t="shared" ref="D463:O463" si="101">($P$463-$C$463)/12</f>
        <v>9314371.4761274252</v>
      </c>
      <c r="E463" s="2">
        <f t="shared" si="101"/>
        <v>9314371.4761274252</v>
      </c>
      <c r="F463" s="2">
        <f t="shared" si="101"/>
        <v>9314371.4761274252</v>
      </c>
      <c r="G463" s="2">
        <f t="shared" si="101"/>
        <v>9314371.4761274252</v>
      </c>
      <c r="H463" s="2">
        <f t="shared" si="101"/>
        <v>9314371.4761274252</v>
      </c>
      <c r="I463" s="2">
        <f t="shared" si="101"/>
        <v>9314371.4761274252</v>
      </c>
      <c r="J463" s="2">
        <f t="shared" si="101"/>
        <v>9314371.4761274252</v>
      </c>
      <c r="K463" s="2">
        <f t="shared" si="101"/>
        <v>9314371.4761274252</v>
      </c>
      <c r="L463" s="2">
        <f t="shared" si="101"/>
        <v>9314371.4761274252</v>
      </c>
      <c r="M463" s="2">
        <f t="shared" si="101"/>
        <v>9314371.4761274252</v>
      </c>
      <c r="N463" s="2">
        <f t="shared" si="101"/>
        <v>9314371.4761274252</v>
      </c>
      <c r="O463" s="2">
        <f t="shared" si="101"/>
        <v>9314371.4761274252</v>
      </c>
      <c r="P463" s="2">
        <f>+Q463*13</f>
        <v>120616753.02087077</v>
      </c>
      <c r="Q463" s="2">
        <f>+Q453*$B$440</f>
        <v>9278211.7708362136</v>
      </c>
    </row>
    <row r="464" spans="1:19" ht="12.75" customHeight="1" x14ac:dyDescent="0.2">
      <c r="A464" t="s">
        <v>513</v>
      </c>
      <c r="B464" s="62" t="str">
        <f>B195</f>
        <v>17741420</v>
      </c>
      <c r="C464" s="2">
        <f>+O459</f>
        <v>4080866</v>
      </c>
      <c r="D464" s="2">
        <f>+C464</f>
        <v>4080866</v>
      </c>
      <c r="E464" s="2">
        <f t="shared" ref="E464:O464" si="102">+D464</f>
        <v>4080866</v>
      </c>
      <c r="F464" s="2">
        <f t="shared" si="102"/>
        <v>4080866</v>
      </c>
      <c r="G464" s="2">
        <f t="shared" si="102"/>
        <v>4080866</v>
      </c>
      <c r="H464" s="2">
        <f t="shared" si="102"/>
        <v>4080866</v>
      </c>
      <c r="I464" s="2">
        <f t="shared" si="102"/>
        <v>4080866</v>
      </c>
      <c r="J464" s="2">
        <f t="shared" si="102"/>
        <v>4080866</v>
      </c>
      <c r="K464" s="2">
        <f t="shared" si="102"/>
        <v>4080866</v>
      </c>
      <c r="L464" s="2">
        <f t="shared" si="102"/>
        <v>4080866</v>
      </c>
      <c r="M464" s="2">
        <f t="shared" si="102"/>
        <v>4080866</v>
      </c>
      <c r="N464" s="2">
        <f t="shared" si="102"/>
        <v>4080866</v>
      </c>
      <c r="O464" s="2">
        <f t="shared" si="102"/>
        <v>4080866</v>
      </c>
      <c r="P464" s="2">
        <f>+SUM(C464:O464)</f>
        <v>53051258</v>
      </c>
      <c r="Q464" s="2">
        <f>+P464/13</f>
        <v>4080866</v>
      </c>
    </row>
    <row r="465" spans="3:17" ht="12.75" customHeight="1" x14ac:dyDescent="0.2">
      <c r="C465" s="65">
        <f t="shared" ref="C465:Q465" si="103">SUM(C463:C464)</f>
        <v>12925161.307341667</v>
      </c>
      <c r="D465" s="65">
        <f t="shared" si="103"/>
        <v>13395237.476127425</v>
      </c>
      <c r="E465" s="65">
        <f t="shared" si="103"/>
        <v>13395237.476127425</v>
      </c>
      <c r="F465" s="65">
        <f t="shared" si="103"/>
        <v>13395237.476127425</v>
      </c>
      <c r="G465" s="65">
        <f t="shared" si="103"/>
        <v>13395237.476127425</v>
      </c>
      <c r="H465" s="65">
        <f t="shared" si="103"/>
        <v>13395237.476127425</v>
      </c>
      <c r="I465" s="65">
        <f t="shared" si="103"/>
        <v>13395237.476127425</v>
      </c>
      <c r="J465" s="65">
        <f t="shared" si="103"/>
        <v>13395237.476127425</v>
      </c>
      <c r="K465" s="65">
        <f t="shared" si="103"/>
        <v>13395237.476127425</v>
      </c>
      <c r="L465" s="65">
        <f t="shared" si="103"/>
        <v>13395237.476127425</v>
      </c>
      <c r="M465" s="65">
        <f t="shared" si="103"/>
        <v>13395237.476127425</v>
      </c>
      <c r="N465" s="65">
        <f t="shared" si="103"/>
        <v>13395237.476127425</v>
      </c>
      <c r="O465" s="65">
        <f t="shared" si="103"/>
        <v>13395237.476127425</v>
      </c>
      <c r="P465" s="65">
        <f t="shared" si="103"/>
        <v>173668011.02087077</v>
      </c>
      <c r="Q465" s="65">
        <f t="shared" si="103"/>
        <v>13359077.770836214</v>
      </c>
    </row>
    <row r="466" spans="3:17" ht="12.75" customHeight="1" x14ac:dyDescent="0.2">
      <c r="C466" s="2"/>
      <c r="D466" s="2"/>
      <c r="E466" s="2"/>
      <c r="F466" s="2"/>
      <c r="G466" s="2"/>
      <c r="H466" s="2"/>
      <c r="I466" s="2"/>
      <c r="J466" s="2"/>
      <c r="K466" s="2"/>
      <c r="L466" s="2"/>
      <c r="M466" s="2"/>
      <c r="N466" s="2"/>
      <c r="O466" s="2"/>
    </row>
    <row r="467" spans="3:17" ht="12.75" customHeight="1" x14ac:dyDescent="0.2">
      <c r="C467" s="2"/>
      <c r="D467" s="2"/>
      <c r="E467" s="2"/>
      <c r="F467" s="2"/>
      <c r="G467" s="2"/>
      <c r="H467" s="2"/>
      <c r="I467" s="2"/>
      <c r="J467" s="2"/>
      <c r="K467" s="2"/>
      <c r="L467" s="2"/>
      <c r="M467" s="2"/>
      <c r="N467" s="2"/>
      <c r="O467" s="2"/>
    </row>
    <row r="468" spans="3:17" ht="12.75" customHeight="1" x14ac:dyDescent="0.2">
      <c r="C468" s="2"/>
      <c r="D468" s="2"/>
      <c r="E468" s="2"/>
      <c r="F468" s="2"/>
      <c r="G468" s="2"/>
      <c r="H468" s="2"/>
      <c r="I468" s="2"/>
      <c r="J468" s="2"/>
      <c r="K468" s="2"/>
      <c r="L468" s="2"/>
      <c r="M468" s="2"/>
      <c r="N468" s="2"/>
      <c r="O468" s="2"/>
    </row>
    <row r="469" spans="3:17" ht="12.75" customHeight="1" x14ac:dyDescent="0.2">
      <c r="C469" s="2"/>
      <c r="D469" s="2"/>
      <c r="E469" s="2"/>
      <c r="F469" s="2"/>
      <c r="G469" s="2"/>
      <c r="H469" s="2"/>
      <c r="I469" s="2"/>
      <c r="J469" s="2"/>
      <c r="K469" s="2"/>
      <c r="L469" s="2"/>
      <c r="M469" s="2"/>
      <c r="N469" s="2"/>
      <c r="O469" s="2"/>
    </row>
    <row r="470" spans="3:17" ht="12.75" customHeight="1" x14ac:dyDescent="0.2">
      <c r="C470" s="2"/>
      <c r="D470" s="2"/>
      <c r="E470" s="2"/>
      <c r="F470" s="2"/>
      <c r="G470" s="2"/>
      <c r="H470" s="2"/>
      <c r="I470" s="2"/>
      <c r="J470" s="2"/>
      <c r="K470" s="2"/>
      <c r="L470" s="2"/>
      <c r="M470" s="2"/>
      <c r="N470" s="2"/>
      <c r="O470" s="2"/>
    </row>
    <row r="471" spans="3:17" ht="12.75" customHeight="1" x14ac:dyDescent="0.2">
      <c r="C471" s="2"/>
      <c r="D471" s="2"/>
      <c r="E471" s="2"/>
      <c r="F471" s="2"/>
      <c r="G471" s="2"/>
      <c r="H471" s="2"/>
      <c r="I471" s="2"/>
      <c r="J471" s="2"/>
      <c r="K471" s="2"/>
      <c r="L471" s="2"/>
      <c r="M471" s="2"/>
      <c r="N471" s="2"/>
      <c r="O471" s="2"/>
    </row>
    <row r="472" spans="3:17" ht="12.75" customHeight="1" x14ac:dyDescent="0.2">
      <c r="C472" s="2"/>
      <c r="D472" s="2"/>
      <c r="E472" s="2"/>
      <c r="F472" s="2"/>
      <c r="G472" s="2"/>
      <c r="H472" s="2"/>
      <c r="I472" s="2"/>
      <c r="J472" s="2"/>
      <c r="K472" s="2"/>
      <c r="L472" s="2"/>
      <c r="M472" s="2"/>
      <c r="N472" s="2"/>
      <c r="O472" s="2"/>
    </row>
    <row r="473" spans="3:17" ht="12.75" customHeight="1" x14ac:dyDescent="0.2">
      <c r="C473" s="2"/>
      <c r="D473" s="2"/>
      <c r="E473" s="2"/>
      <c r="F473" s="2"/>
      <c r="G473" s="2"/>
      <c r="H473" s="2"/>
      <c r="I473" s="2"/>
      <c r="J473" s="2"/>
      <c r="K473" s="2"/>
      <c r="L473" s="2"/>
      <c r="M473" s="2"/>
      <c r="N473" s="2"/>
      <c r="O473" s="2"/>
    </row>
    <row r="474" spans="3:17" ht="12.75" customHeight="1" x14ac:dyDescent="0.2">
      <c r="C474" s="2"/>
      <c r="D474" s="2"/>
      <c r="E474" s="2"/>
      <c r="F474" s="2"/>
      <c r="G474" s="2"/>
      <c r="H474" s="2"/>
      <c r="I474" s="2"/>
      <c r="J474" s="2"/>
      <c r="K474" s="2"/>
      <c r="L474" s="2"/>
      <c r="M474" s="2"/>
      <c r="N474" s="2"/>
      <c r="O474" s="2"/>
    </row>
    <row r="475" spans="3:17" ht="12.75" customHeight="1" x14ac:dyDescent="0.2">
      <c r="C475" s="2"/>
      <c r="D475" s="2"/>
      <c r="E475" s="2"/>
      <c r="F475" s="2"/>
      <c r="G475" s="2"/>
      <c r="H475" s="2"/>
      <c r="I475" s="2"/>
      <c r="J475" s="2"/>
      <c r="K475" s="2"/>
      <c r="L475" s="2"/>
      <c r="M475" s="2"/>
      <c r="N475" s="2"/>
      <c r="O475" s="2"/>
    </row>
    <row r="476" spans="3:17" ht="12.75" customHeight="1" x14ac:dyDescent="0.2">
      <c r="C476" s="2"/>
      <c r="D476" s="2"/>
      <c r="E476" s="2"/>
      <c r="F476" s="2"/>
      <c r="G476" s="2"/>
      <c r="H476" s="2"/>
      <c r="I476" s="2"/>
      <c r="J476" s="2"/>
      <c r="K476" s="2"/>
      <c r="L476" s="2"/>
      <c r="M476" s="2"/>
      <c r="N476" s="2"/>
      <c r="O476" s="2"/>
    </row>
    <row r="477" spans="3:17" ht="12.75" customHeight="1" x14ac:dyDescent="0.2">
      <c r="C477" s="2"/>
      <c r="D477" s="2"/>
      <c r="E477" s="2"/>
      <c r="F477" s="2"/>
      <c r="G477" s="2"/>
      <c r="H477" s="2"/>
      <c r="I477" s="2"/>
      <c r="J477" s="2"/>
      <c r="K477" s="2"/>
      <c r="L477" s="2"/>
      <c r="M477" s="2"/>
      <c r="N477" s="2"/>
      <c r="O477" s="2"/>
    </row>
    <row r="478" spans="3:17" ht="12.75" customHeight="1" x14ac:dyDescent="0.2">
      <c r="C478" s="2"/>
      <c r="D478" s="2"/>
      <c r="E478" s="2"/>
      <c r="F478" s="2"/>
      <c r="G478" s="2"/>
      <c r="H478" s="2"/>
      <c r="I478" s="2"/>
      <c r="J478" s="2"/>
      <c r="K478" s="2"/>
      <c r="L478" s="2"/>
      <c r="M478" s="2"/>
      <c r="N478" s="2"/>
      <c r="O478" s="2"/>
    </row>
    <row r="479" spans="3:17" ht="12.75" customHeight="1" x14ac:dyDescent="0.2">
      <c r="C479" s="2"/>
      <c r="D479" s="2"/>
      <c r="E479" s="2"/>
      <c r="F479" s="2"/>
      <c r="G479" s="2"/>
      <c r="H479" s="2"/>
      <c r="I479" s="2"/>
      <c r="J479" s="2"/>
      <c r="K479" s="2"/>
      <c r="L479" s="2"/>
      <c r="M479" s="2"/>
      <c r="N479" s="2"/>
      <c r="O479" s="2"/>
    </row>
    <row r="480" spans="3:17" ht="12.75" customHeight="1" x14ac:dyDescent="0.2">
      <c r="C480" s="2"/>
      <c r="D480" s="2"/>
      <c r="E480" s="2"/>
      <c r="F480" s="2"/>
      <c r="G480" s="2"/>
      <c r="H480" s="2"/>
      <c r="I480" s="2"/>
      <c r="J480" s="2"/>
      <c r="K480" s="2"/>
      <c r="L480" s="2"/>
      <c r="M480" s="2"/>
      <c r="N480" s="2"/>
      <c r="O480" s="2"/>
    </row>
    <row r="481" spans="3:15" ht="12.75" customHeight="1" x14ac:dyDescent="0.2">
      <c r="C481" s="2"/>
      <c r="D481" s="2"/>
      <c r="E481" s="2"/>
      <c r="F481" s="2"/>
      <c r="G481" s="2"/>
      <c r="H481" s="2"/>
      <c r="I481" s="2"/>
      <c r="J481" s="2"/>
      <c r="K481" s="2"/>
      <c r="L481" s="2"/>
      <c r="M481" s="2"/>
      <c r="N481" s="2"/>
      <c r="O481" s="2"/>
    </row>
    <row r="482" spans="3:15" ht="12.75" customHeight="1" x14ac:dyDescent="0.2">
      <c r="C482" s="2"/>
      <c r="D482" s="2"/>
      <c r="E482" s="2"/>
      <c r="F482" s="2"/>
      <c r="G482" s="2"/>
      <c r="H482" s="2"/>
      <c r="I482" s="2"/>
      <c r="J482" s="2"/>
      <c r="K482" s="2"/>
      <c r="L482" s="2"/>
      <c r="M482" s="2"/>
      <c r="N482" s="2"/>
      <c r="O482" s="2"/>
    </row>
    <row r="483" spans="3:15" ht="12.75" customHeight="1" x14ac:dyDescent="0.2">
      <c r="C483" s="2"/>
      <c r="D483" s="2"/>
      <c r="E483" s="2"/>
      <c r="F483" s="2"/>
      <c r="G483" s="2"/>
      <c r="H483" s="2"/>
      <c r="I483" s="2"/>
      <c r="J483" s="2"/>
      <c r="K483" s="2"/>
      <c r="L483" s="2"/>
      <c r="M483" s="2"/>
      <c r="N483" s="2"/>
      <c r="O483" s="2"/>
    </row>
    <row r="484" spans="3:15" ht="12.75" customHeight="1" x14ac:dyDescent="0.2">
      <c r="C484" s="2"/>
      <c r="D484" s="2"/>
      <c r="E484" s="2"/>
      <c r="F484" s="2"/>
      <c r="G484" s="2"/>
      <c r="H484" s="2"/>
      <c r="I484" s="2"/>
      <c r="J484" s="2"/>
      <c r="K484" s="2"/>
      <c r="L484" s="2"/>
      <c r="M484" s="2"/>
      <c r="N484" s="2"/>
      <c r="O484" s="2"/>
    </row>
    <row r="485" spans="3:15" ht="12.75" customHeight="1" x14ac:dyDescent="0.2">
      <c r="C485" s="2"/>
      <c r="D485" s="2"/>
      <c r="E485" s="2"/>
      <c r="F485" s="2"/>
      <c r="G485" s="2"/>
      <c r="H485" s="2"/>
      <c r="I485" s="2"/>
      <c r="J485" s="2"/>
      <c r="K485" s="2"/>
      <c r="L485" s="2"/>
      <c r="M485" s="2"/>
      <c r="N485" s="2"/>
      <c r="O485" s="2"/>
    </row>
    <row r="486" spans="3:15" ht="12.75" customHeight="1" x14ac:dyDescent="0.2">
      <c r="C486" s="2"/>
      <c r="D486" s="2"/>
      <c r="E486" s="2"/>
      <c r="F486" s="2"/>
      <c r="G486" s="2"/>
      <c r="H486" s="2"/>
      <c r="I486" s="2"/>
      <c r="J486" s="2"/>
      <c r="K486" s="2"/>
      <c r="L486" s="2"/>
      <c r="M486" s="2"/>
      <c r="N486" s="2"/>
      <c r="O486" s="2"/>
    </row>
    <row r="487" spans="3:15" ht="12.75" customHeight="1" x14ac:dyDescent="0.2">
      <c r="C487" s="2"/>
      <c r="D487" s="2"/>
      <c r="E487" s="2"/>
      <c r="F487" s="2"/>
      <c r="G487" s="2"/>
      <c r="H487" s="2"/>
      <c r="I487" s="2"/>
      <c r="J487" s="2"/>
      <c r="K487" s="2"/>
      <c r="L487" s="2"/>
      <c r="M487" s="2"/>
      <c r="N487" s="2"/>
      <c r="O487" s="2"/>
    </row>
    <row r="488" spans="3:15" ht="12.75" customHeight="1" x14ac:dyDescent="0.2">
      <c r="C488" s="2"/>
      <c r="D488" s="2"/>
      <c r="E488" s="2"/>
      <c r="F488" s="2"/>
      <c r="G488" s="2"/>
      <c r="H488" s="2"/>
      <c r="I488" s="2"/>
      <c r="J488" s="2"/>
      <c r="K488" s="2"/>
      <c r="L488" s="2"/>
      <c r="M488" s="2"/>
      <c r="N488" s="2"/>
      <c r="O488" s="2"/>
    </row>
    <row r="489" spans="3:15" ht="12.75" customHeight="1" x14ac:dyDescent="0.2">
      <c r="C489" s="2"/>
      <c r="D489" s="2"/>
      <c r="E489" s="2"/>
      <c r="F489" s="2"/>
      <c r="G489" s="2"/>
      <c r="H489" s="2"/>
      <c r="I489" s="2"/>
      <c r="J489" s="2"/>
      <c r="K489" s="2"/>
      <c r="L489" s="2"/>
      <c r="M489" s="2"/>
      <c r="N489" s="2"/>
      <c r="O489" s="2"/>
    </row>
    <row r="490" spans="3:15" ht="12.75" customHeight="1" x14ac:dyDescent="0.2">
      <c r="C490" s="2"/>
      <c r="D490" s="2"/>
      <c r="E490" s="2"/>
      <c r="F490" s="2"/>
      <c r="G490" s="2"/>
      <c r="H490" s="2"/>
      <c r="I490" s="2"/>
      <c r="J490" s="2"/>
      <c r="K490" s="2"/>
      <c r="L490" s="2"/>
      <c r="M490" s="2"/>
      <c r="N490" s="2"/>
      <c r="O490" s="2"/>
    </row>
    <row r="491" spans="3:15" ht="12.75" customHeight="1" x14ac:dyDescent="0.2">
      <c r="C491" s="2"/>
      <c r="D491" s="2"/>
      <c r="E491" s="2"/>
      <c r="F491" s="2"/>
      <c r="G491" s="2"/>
      <c r="H491" s="2"/>
      <c r="I491" s="2"/>
      <c r="J491" s="2"/>
      <c r="K491" s="2"/>
      <c r="L491" s="2"/>
      <c r="M491" s="2"/>
      <c r="N491" s="2"/>
      <c r="O491" s="2"/>
    </row>
    <row r="492" spans="3:15" ht="12.75" customHeight="1" x14ac:dyDescent="0.2">
      <c r="C492" s="2"/>
      <c r="D492" s="2"/>
      <c r="E492" s="2"/>
      <c r="F492" s="2"/>
      <c r="G492" s="2"/>
      <c r="H492" s="2"/>
      <c r="I492" s="2"/>
      <c r="J492" s="2"/>
      <c r="K492" s="2"/>
      <c r="L492" s="2"/>
      <c r="M492" s="2"/>
      <c r="N492" s="2"/>
      <c r="O492" s="2"/>
    </row>
    <row r="493" spans="3:15" ht="12.75" customHeight="1" x14ac:dyDescent="0.2">
      <c r="C493" s="2"/>
      <c r="D493" s="2"/>
      <c r="E493" s="2"/>
      <c r="F493" s="2"/>
      <c r="G493" s="2"/>
      <c r="H493" s="2"/>
      <c r="I493" s="2"/>
      <c r="J493" s="2"/>
      <c r="K493" s="2"/>
      <c r="L493" s="2"/>
      <c r="M493" s="2"/>
      <c r="N493" s="2"/>
      <c r="O493" s="2"/>
    </row>
    <row r="494" spans="3:15" ht="12.75" customHeight="1" x14ac:dyDescent="0.2">
      <c r="C494" s="2"/>
      <c r="D494" s="2"/>
      <c r="E494" s="2"/>
      <c r="F494" s="2"/>
      <c r="G494" s="2"/>
      <c r="H494" s="2"/>
      <c r="I494" s="2"/>
      <c r="J494" s="2"/>
      <c r="K494" s="2"/>
      <c r="L494" s="2"/>
      <c r="M494" s="2"/>
      <c r="N494" s="2"/>
      <c r="O494" s="2"/>
    </row>
    <row r="495" spans="3:15" ht="12.75" customHeight="1" x14ac:dyDescent="0.2">
      <c r="C495" s="2"/>
      <c r="D495" s="2"/>
      <c r="E495" s="2"/>
      <c r="F495" s="2"/>
      <c r="G495" s="2"/>
      <c r="H495" s="2"/>
      <c r="I495" s="2"/>
      <c r="J495" s="2"/>
      <c r="K495" s="2"/>
      <c r="L495" s="2"/>
      <c r="M495" s="2"/>
      <c r="N495" s="2"/>
      <c r="O495" s="2"/>
    </row>
    <row r="496" spans="3:15" ht="12.75" customHeight="1" x14ac:dyDescent="0.2">
      <c r="C496" s="2"/>
      <c r="D496" s="2"/>
      <c r="E496" s="2"/>
      <c r="F496" s="2"/>
      <c r="G496" s="2"/>
      <c r="H496" s="2"/>
      <c r="I496" s="2"/>
      <c r="J496" s="2"/>
      <c r="K496" s="2"/>
      <c r="L496" s="2"/>
      <c r="M496" s="2"/>
      <c r="N496" s="2"/>
      <c r="O496" s="2"/>
    </row>
    <row r="497" spans="3:15" ht="12.75" customHeight="1" x14ac:dyDescent="0.2">
      <c r="C497" s="2"/>
      <c r="D497" s="2"/>
      <c r="E497" s="2"/>
      <c r="F497" s="2"/>
      <c r="G497" s="2"/>
      <c r="H497" s="2"/>
      <c r="I497" s="2"/>
      <c r="J497" s="2"/>
      <c r="K497" s="2"/>
      <c r="L497" s="2"/>
      <c r="M497" s="2"/>
      <c r="N497" s="2"/>
      <c r="O497" s="2"/>
    </row>
    <row r="498" spans="3:15" ht="12.75" customHeight="1" x14ac:dyDescent="0.2">
      <c r="C498" s="2"/>
      <c r="D498" s="2"/>
      <c r="E498" s="2"/>
      <c r="F498" s="2"/>
      <c r="G498" s="2"/>
      <c r="H498" s="2"/>
      <c r="I498" s="2"/>
      <c r="J498" s="2"/>
      <c r="K498" s="2"/>
      <c r="L498" s="2"/>
      <c r="M498" s="2"/>
      <c r="N498" s="2"/>
      <c r="O498" s="2"/>
    </row>
    <row r="499" spans="3:15" ht="12.75" customHeight="1" x14ac:dyDescent="0.2">
      <c r="C499" s="2"/>
      <c r="D499" s="2"/>
      <c r="E499" s="2"/>
      <c r="F499" s="2"/>
      <c r="G499" s="2"/>
      <c r="H499" s="2"/>
      <c r="I499" s="2"/>
      <c r="J499" s="2"/>
      <c r="K499" s="2"/>
      <c r="L499" s="2"/>
      <c r="M499" s="2"/>
      <c r="N499" s="2"/>
      <c r="O499" s="2"/>
    </row>
    <row r="500" spans="3:15" ht="12.75" customHeight="1" x14ac:dyDescent="0.2">
      <c r="C500" s="2"/>
      <c r="D500" s="2"/>
      <c r="E500" s="2"/>
      <c r="F500" s="2"/>
      <c r="G500" s="2"/>
      <c r="H500" s="2"/>
      <c r="I500" s="2"/>
      <c r="J500" s="2"/>
      <c r="K500" s="2"/>
      <c r="L500" s="2"/>
      <c r="M500" s="2"/>
      <c r="N500" s="2"/>
      <c r="O500" s="2"/>
    </row>
    <row r="501" spans="3:15" ht="12.75" customHeight="1" x14ac:dyDescent="0.2">
      <c r="C501" s="2"/>
      <c r="D501" s="2"/>
      <c r="E501" s="2"/>
      <c r="F501" s="2"/>
      <c r="G501" s="2"/>
      <c r="H501" s="2"/>
      <c r="I501" s="2"/>
      <c r="J501" s="2"/>
      <c r="K501" s="2"/>
      <c r="L501" s="2"/>
      <c r="M501" s="2"/>
      <c r="N501" s="2"/>
      <c r="O501" s="2"/>
    </row>
    <row r="502" spans="3:15" ht="12.75" customHeight="1" x14ac:dyDescent="0.2">
      <c r="C502" s="2"/>
      <c r="D502" s="2"/>
      <c r="E502" s="2"/>
      <c r="F502" s="2"/>
      <c r="G502" s="2"/>
      <c r="H502" s="2"/>
      <c r="I502" s="2"/>
      <c r="J502" s="2"/>
      <c r="K502" s="2"/>
      <c r="L502" s="2"/>
      <c r="M502" s="2"/>
      <c r="N502" s="2"/>
      <c r="O502" s="2"/>
    </row>
    <row r="503" spans="3:15" ht="12.75" customHeight="1" x14ac:dyDescent="0.2">
      <c r="C503" s="2"/>
      <c r="D503" s="2"/>
      <c r="E503" s="2"/>
      <c r="F503" s="2"/>
      <c r="G503" s="2"/>
      <c r="H503" s="2"/>
      <c r="I503" s="2"/>
      <c r="J503" s="2"/>
      <c r="K503" s="2"/>
      <c r="L503" s="2"/>
      <c r="M503" s="2"/>
      <c r="N503" s="2"/>
      <c r="O503" s="2"/>
    </row>
    <row r="504" spans="3:15" ht="12.75" customHeight="1" x14ac:dyDescent="0.2">
      <c r="C504" s="2"/>
      <c r="D504" s="2"/>
      <c r="E504" s="2"/>
      <c r="F504" s="2"/>
      <c r="G504" s="2"/>
      <c r="H504" s="2"/>
      <c r="I504" s="2"/>
      <c r="J504" s="2"/>
      <c r="K504" s="2"/>
      <c r="L504" s="2"/>
      <c r="M504" s="2"/>
      <c r="N504" s="2"/>
      <c r="O504" s="2"/>
    </row>
    <row r="505" spans="3:15" ht="12.75" customHeight="1" x14ac:dyDescent="0.2">
      <c r="C505" s="2"/>
      <c r="D505" s="2"/>
      <c r="E505" s="2"/>
      <c r="F505" s="2"/>
      <c r="G505" s="2"/>
      <c r="H505" s="2"/>
      <c r="I505" s="2"/>
      <c r="J505" s="2"/>
      <c r="K505" s="2"/>
      <c r="L505" s="2"/>
      <c r="M505" s="2"/>
      <c r="N505" s="2"/>
      <c r="O505" s="2"/>
    </row>
    <row r="506" spans="3:15" ht="12.75" customHeight="1" x14ac:dyDescent="0.2">
      <c r="C506" s="2"/>
      <c r="D506" s="2"/>
      <c r="E506" s="2"/>
      <c r="F506" s="2"/>
      <c r="G506" s="2"/>
      <c r="H506" s="2"/>
      <c r="I506" s="2"/>
      <c r="J506" s="2"/>
      <c r="K506" s="2"/>
      <c r="L506" s="2"/>
      <c r="M506" s="2"/>
      <c r="N506" s="2"/>
      <c r="O506" s="2"/>
    </row>
    <row r="507" spans="3:15" ht="12.75" customHeight="1" x14ac:dyDescent="0.2">
      <c r="C507" s="2"/>
      <c r="D507" s="2"/>
      <c r="E507" s="2"/>
      <c r="F507" s="2"/>
      <c r="G507" s="2"/>
      <c r="H507" s="2"/>
      <c r="I507" s="2"/>
      <c r="J507" s="2"/>
      <c r="K507" s="2"/>
      <c r="L507" s="2"/>
      <c r="M507" s="2"/>
      <c r="N507" s="2"/>
      <c r="O507" s="2"/>
    </row>
    <row r="508" spans="3:15" ht="12.75" customHeight="1" x14ac:dyDescent="0.2">
      <c r="C508" s="2"/>
      <c r="D508" s="2"/>
      <c r="E508" s="2"/>
      <c r="F508" s="2"/>
      <c r="G508" s="2"/>
      <c r="H508" s="2"/>
      <c r="I508" s="2"/>
      <c r="J508" s="2"/>
      <c r="K508" s="2"/>
      <c r="L508" s="2"/>
      <c r="M508" s="2"/>
      <c r="N508" s="2"/>
      <c r="O508" s="2"/>
    </row>
    <row r="509" spans="3:15" ht="12.75" customHeight="1" x14ac:dyDescent="0.2">
      <c r="C509" s="2"/>
      <c r="D509" s="2"/>
      <c r="E509" s="2"/>
      <c r="F509" s="2"/>
      <c r="G509" s="2"/>
      <c r="H509" s="2"/>
      <c r="I509" s="2"/>
      <c r="J509" s="2"/>
      <c r="K509" s="2"/>
      <c r="L509" s="2"/>
      <c r="M509" s="2"/>
      <c r="N509" s="2"/>
      <c r="O509" s="2"/>
    </row>
    <row r="510" spans="3:15" ht="12.75" customHeight="1" x14ac:dyDescent="0.2">
      <c r="C510" s="2"/>
      <c r="D510" s="2"/>
      <c r="E510" s="2"/>
      <c r="F510" s="2"/>
      <c r="G510" s="2"/>
      <c r="H510" s="2"/>
      <c r="I510" s="2"/>
      <c r="J510" s="2"/>
      <c r="K510" s="2"/>
      <c r="L510" s="2"/>
      <c r="M510" s="2"/>
      <c r="N510" s="2"/>
      <c r="O510" s="2"/>
    </row>
    <row r="511" spans="3:15" ht="12.75" customHeight="1" x14ac:dyDescent="0.2">
      <c r="C511" s="2"/>
      <c r="D511" s="2"/>
      <c r="E511" s="2"/>
      <c r="F511" s="2"/>
      <c r="G511" s="2"/>
      <c r="H511" s="2"/>
      <c r="I511" s="2"/>
      <c r="J511" s="2"/>
      <c r="K511" s="2"/>
      <c r="L511" s="2"/>
      <c r="M511" s="2"/>
      <c r="N511" s="2"/>
      <c r="O511" s="2"/>
    </row>
    <row r="512" spans="3:15" ht="12.75" customHeight="1" x14ac:dyDescent="0.2">
      <c r="C512" s="2"/>
      <c r="D512" s="2"/>
      <c r="E512" s="2"/>
      <c r="F512" s="2"/>
      <c r="G512" s="2"/>
      <c r="H512" s="2"/>
      <c r="I512" s="2"/>
      <c r="J512" s="2"/>
      <c r="K512" s="2"/>
      <c r="L512" s="2"/>
      <c r="M512" s="2"/>
      <c r="N512" s="2"/>
      <c r="O512" s="2"/>
    </row>
    <row r="513" spans="3:15" ht="12.75" customHeight="1" x14ac:dyDescent="0.2">
      <c r="C513" s="2"/>
      <c r="D513" s="2"/>
      <c r="E513" s="2"/>
      <c r="F513" s="2"/>
      <c r="G513" s="2"/>
      <c r="H513" s="2"/>
      <c r="I513" s="2"/>
      <c r="J513" s="2"/>
      <c r="K513" s="2"/>
      <c r="L513" s="2"/>
      <c r="M513" s="2"/>
      <c r="N513" s="2"/>
      <c r="O513" s="2"/>
    </row>
    <row r="514" spans="3:15" ht="12.75" customHeight="1" x14ac:dyDescent="0.2">
      <c r="C514" s="2"/>
      <c r="D514" s="2"/>
      <c r="E514" s="2"/>
      <c r="F514" s="2"/>
      <c r="G514" s="2"/>
      <c r="H514" s="2"/>
      <c r="I514" s="2"/>
      <c r="J514" s="2"/>
      <c r="K514" s="2"/>
      <c r="L514" s="2"/>
      <c r="M514" s="2"/>
      <c r="N514" s="2"/>
      <c r="O514" s="2"/>
    </row>
    <row r="515" spans="3:15" ht="12.75" customHeight="1" x14ac:dyDescent="0.2">
      <c r="C515" s="2"/>
      <c r="D515" s="2"/>
      <c r="E515" s="2"/>
      <c r="F515" s="2"/>
      <c r="G515" s="2"/>
      <c r="H515" s="2"/>
      <c r="I515" s="2"/>
      <c r="J515" s="2"/>
      <c r="K515" s="2"/>
      <c r="L515" s="2"/>
      <c r="M515" s="2"/>
      <c r="N515" s="2"/>
      <c r="O515" s="2"/>
    </row>
    <row r="516" spans="3:15" ht="12.75" customHeight="1" x14ac:dyDescent="0.2">
      <c r="C516" s="2"/>
      <c r="D516" s="2"/>
      <c r="E516" s="2"/>
      <c r="F516" s="2"/>
      <c r="G516" s="2"/>
      <c r="H516" s="2"/>
      <c r="I516" s="2"/>
      <c r="J516" s="2"/>
      <c r="K516" s="2"/>
      <c r="L516" s="2"/>
      <c r="M516" s="2"/>
      <c r="N516" s="2"/>
      <c r="O516" s="2"/>
    </row>
    <row r="517" spans="3:15" ht="12.75" customHeight="1" x14ac:dyDescent="0.2">
      <c r="C517" s="2"/>
      <c r="D517" s="2"/>
      <c r="E517" s="2"/>
      <c r="F517" s="2"/>
      <c r="G517" s="2"/>
      <c r="H517" s="2"/>
      <c r="I517" s="2"/>
      <c r="J517" s="2"/>
      <c r="K517" s="2"/>
      <c r="L517" s="2"/>
      <c r="M517" s="2"/>
      <c r="N517" s="2"/>
      <c r="O517" s="2"/>
    </row>
    <row r="518" spans="3:15" ht="12.75" customHeight="1" x14ac:dyDescent="0.2">
      <c r="C518" s="2"/>
      <c r="D518" s="2"/>
      <c r="E518" s="2"/>
      <c r="F518" s="2"/>
      <c r="G518" s="2"/>
      <c r="H518" s="2"/>
      <c r="I518" s="2"/>
      <c r="J518" s="2"/>
      <c r="K518" s="2"/>
      <c r="L518" s="2"/>
      <c r="M518" s="2"/>
      <c r="N518" s="2"/>
      <c r="O518" s="2"/>
    </row>
    <row r="519" spans="3:15" ht="12.75" customHeight="1" x14ac:dyDescent="0.2">
      <c r="C519" s="2"/>
      <c r="D519" s="2"/>
      <c r="E519" s="2"/>
      <c r="F519" s="2"/>
      <c r="G519" s="2"/>
      <c r="H519" s="2"/>
      <c r="I519" s="2"/>
      <c r="J519" s="2"/>
      <c r="K519" s="2"/>
      <c r="L519" s="2"/>
      <c r="M519" s="2"/>
      <c r="N519" s="2"/>
      <c r="O519" s="2"/>
    </row>
    <row r="520" spans="3:15" ht="12.75" customHeight="1" x14ac:dyDescent="0.2">
      <c r="C520" s="2"/>
      <c r="D520" s="2"/>
      <c r="E520" s="2"/>
      <c r="F520" s="2"/>
      <c r="G520" s="2"/>
      <c r="H520" s="2"/>
      <c r="I520" s="2"/>
      <c r="J520" s="2"/>
      <c r="K520" s="2"/>
      <c r="L520" s="2"/>
      <c r="M520" s="2"/>
      <c r="N520" s="2"/>
      <c r="O520" s="2"/>
    </row>
    <row r="521" spans="3:15" ht="12.75" customHeight="1" x14ac:dyDescent="0.2">
      <c r="C521" s="2"/>
      <c r="D521" s="2"/>
      <c r="E521" s="2"/>
      <c r="F521" s="2"/>
      <c r="G521" s="2"/>
      <c r="H521" s="2"/>
      <c r="I521" s="2"/>
      <c r="J521" s="2"/>
      <c r="K521" s="2"/>
      <c r="L521" s="2"/>
      <c r="M521" s="2"/>
      <c r="N521" s="2"/>
      <c r="O521" s="2"/>
    </row>
    <row r="522" spans="3:15" ht="12.75" customHeight="1" x14ac:dyDescent="0.2">
      <c r="C522" s="2"/>
      <c r="D522" s="2"/>
      <c r="E522" s="2"/>
      <c r="F522" s="2"/>
      <c r="G522" s="2"/>
      <c r="H522" s="2"/>
      <c r="I522" s="2"/>
      <c r="J522" s="2"/>
      <c r="K522" s="2"/>
      <c r="L522" s="2"/>
      <c r="M522" s="2"/>
      <c r="N522" s="2"/>
      <c r="O522" s="2"/>
    </row>
    <row r="523" spans="3:15" ht="12.75" customHeight="1" x14ac:dyDescent="0.2">
      <c r="C523" s="2"/>
      <c r="D523" s="2"/>
      <c r="E523" s="2"/>
      <c r="F523" s="2"/>
      <c r="G523" s="2"/>
      <c r="H523" s="2"/>
      <c r="I523" s="2"/>
      <c r="J523" s="2"/>
      <c r="K523" s="2"/>
      <c r="L523" s="2"/>
      <c r="M523" s="2"/>
      <c r="N523" s="2"/>
      <c r="O523" s="2"/>
    </row>
    <row r="524" spans="3:15" ht="12.75" customHeight="1" x14ac:dyDescent="0.2">
      <c r="C524" s="2"/>
      <c r="D524" s="2"/>
      <c r="E524" s="2"/>
      <c r="F524" s="2"/>
      <c r="G524" s="2"/>
      <c r="H524" s="2"/>
      <c r="I524" s="2"/>
      <c r="J524" s="2"/>
      <c r="K524" s="2"/>
      <c r="L524" s="2"/>
      <c r="M524" s="2"/>
      <c r="N524" s="2"/>
      <c r="O524" s="2"/>
    </row>
    <row r="525" spans="3:15" ht="12.75" customHeight="1" x14ac:dyDescent="0.2">
      <c r="C525" s="2"/>
      <c r="D525" s="2"/>
      <c r="E525" s="2"/>
      <c r="F525" s="2"/>
      <c r="G525" s="2"/>
      <c r="H525" s="2"/>
      <c r="I525" s="2"/>
      <c r="J525" s="2"/>
      <c r="K525" s="2"/>
      <c r="L525" s="2"/>
      <c r="M525" s="2"/>
      <c r="N525" s="2"/>
      <c r="O525" s="2"/>
    </row>
    <row r="526" spans="3:15" ht="12.75" customHeight="1" x14ac:dyDescent="0.2">
      <c r="C526" s="2"/>
      <c r="D526" s="2"/>
      <c r="E526" s="2"/>
      <c r="F526" s="2"/>
      <c r="G526" s="2"/>
      <c r="H526" s="2"/>
      <c r="I526" s="2"/>
      <c r="J526" s="2"/>
      <c r="K526" s="2"/>
      <c r="L526" s="2"/>
      <c r="M526" s="2"/>
      <c r="N526" s="2"/>
      <c r="O526" s="2"/>
    </row>
    <row r="527" spans="3:15" ht="12.75" customHeight="1" x14ac:dyDescent="0.2">
      <c r="C527" s="2"/>
      <c r="D527" s="2"/>
      <c r="E527" s="2"/>
      <c r="F527" s="2"/>
      <c r="G527" s="2"/>
      <c r="H527" s="2"/>
      <c r="I527" s="2"/>
      <c r="J527" s="2"/>
      <c r="K527" s="2"/>
      <c r="L527" s="2"/>
      <c r="M527" s="2"/>
      <c r="N527" s="2"/>
      <c r="O527" s="2"/>
    </row>
    <row r="528" spans="3:15" ht="12.75" customHeight="1" x14ac:dyDescent="0.2">
      <c r="C528" s="2"/>
      <c r="D528" s="2"/>
      <c r="E528" s="2"/>
      <c r="F528" s="2"/>
      <c r="G528" s="2"/>
      <c r="H528" s="2"/>
      <c r="I528" s="2"/>
      <c r="J528" s="2"/>
      <c r="K528" s="2"/>
      <c r="L528" s="2"/>
      <c r="M528" s="2"/>
      <c r="N528" s="2"/>
      <c r="O528" s="2"/>
    </row>
    <row r="529" spans="3:15" ht="12.75" customHeight="1" x14ac:dyDescent="0.2">
      <c r="C529" s="2"/>
      <c r="D529" s="2"/>
      <c r="E529" s="2"/>
      <c r="F529" s="2"/>
      <c r="G529" s="2"/>
      <c r="H529" s="2"/>
      <c r="I529" s="2"/>
      <c r="J529" s="2"/>
      <c r="K529" s="2"/>
      <c r="L529" s="2"/>
      <c r="M529" s="2"/>
      <c r="N529" s="2"/>
      <c r="O529" s="2"/>
    </row>
    <row r="530" spans="3:15" ht="12.75" customHeight="1" x14ac:dyDescent="0.2">
      <c r="C530" s="2"/>
      <c r="D530" s="2"/>
      <c r="E530" s="2"/>
      <c r="F530" s="2"/>
      <c r="G530" s="2"/>
      <c r="H530" s="2"/>
      <c r="I530" s="2"/>
      <c r="J530" s="2"/>
      <c r="K530" s="2"/>
      <c r="L530" s="2"/>
      <c r="M530" s="2"/>
      <c r="N530" s="2"/>
      <c r="O530" s="2"/>
    </row>
    <row r="531" spans="3:15" ht="12.75" customHeight="1" x14ac:dyDescent="0.2">
      <c r="C531" s="2"/>
      <c r="D531" s="2"/>
      <c r="E531" s="2"/>
      <c r="F531" s="2"/>
      <c r="G531" s="2"/>
      <c r="H531" s="2"/>
      <c r="I531" s="2"/>
      <c r="J531" s="2"/>
      <c r="K531" s="2"/>
      <c r="L531" s="2"/>
      <c r="M531" s="2"/>
      <c r="N531" s="2"/>
      <c r="O531" s="2"/>
    </row>
    <row r="532" spans="3:15" ht="12.75" customHeight="1" x14ac:dyDescent="0.2">
      <c r="C532" s="2"/>
      <c r="D532" s="2"/>
      <c r="E532" s="2"/>
      <c r="F532" s="2"/>
      <c r="G532" s="2"/>
      <c r="H532" s="2"/>
      <c r="I532" s="2"/>
      <c r="J532" s="2"/>
      <c r="K532" s="2"/>
      <c r="L532" s="2"/>
      <c r="M532" s="2"/>
      <c r="N532" s="2"/>
      <c r="O532" s="2"/>
    </row>
    <row r="533" spans="3:15" ht="12.75" customHeight="1" x14ac:dyDescent="0.2">
      <c r="C533" s="2"/>
      <c r="D533" s="2"/>
      <c r="E533" s="2"/>
      <c r="F533" s="2"/>
      <c r="G533" s="2"/>
      <c r="H533" s="2"/>
      <c r="I533" s="2"/>
      <c r="J533" s="2"/>
      <c r="K533" s="2"/>
      <c r="L533" s="2"/>
      <c r="M533" s="2"/>
      <c r="N533" s="2"/>
      <c r="O533" s="2"/>
    </row>
    <row r="534" spans="3:15" ht="12.75" customHeight="1" x14ac:dyDescent="0.2">
      <c r="C534" s="2"/>
      <c r="D534" s="2"/>
      <c r="E534" s="2"/>
      <c r="F534" s="2"/>
      <c r="G534" s="2"/>
      <c r="H534" s="2"/>
      <c r="I534" s="2"/>
      <c r="J534" s="2"/>
      <c r="K534" s="2"/>
      <c r="L534" s="2"/>
      <c r="M534" s="2"/>
      <c r="N534" s="2"/>
      <c r="O534" s="2"/>
    </row>
    <row r="535" spans="3:15" ht="12.75" customHeight="1" x14ac:dyDescent="0.2">
      <c r="C535" s="2"/>
      <c r="D535" s="2"/>
      <c r="E535" s="2"/>
      <c r="F535" s="2"/>
      <c r="G535" s="2"/>
      <c r="H535" s="2"/>
      <c r="I535" s="2"/>
      <c r="J535" s="2"/>
      <c r="K535" s="2"/>
      <c r="L535" s="2"/>
      <c r="M535" s="2"/>
      <c r="N535" s="2"/>
      <c r="O535" s="2"/>
    </row>
    <row r="536" spans="3:15" ht="12.75" customHeight="1" x14ac:dyDescent="0.2">
      <c r="C536" s="2"/>
      <c r="D536" s="2"/>
      <c r="E536" s="2"/>
      <c r="F536" s="2"/>
      <c r="G536" s="2"/>
      <c r="H536" s="2"/>
      <c r="I536" s="2"/>
      <c r="J536" s="2"/>
      <c r="K536" s="2"/>
      <c r="L536" s="2"/>
      <c r="M536" s="2"/>
      <c r="N536" s="2"/>
      <c r="O536" s="2"/>
    </row>
    <row r="537" spans="3:15" ht="12.75" customHeight="1" x14ac:dyDescent="0.2">
      <c r="C537" s="2"/>
      <c r="D537" s="2"/>
      <c r="E537" s="2"/>
      <c r="F537" s="2"/>
      <c r="G537" s="2"/>
      <c r="H537" s="2"/>
      <c r="I537" s="2"/>
      <c r="J537" s="2"/>
      <c r="K537" s="2"/>
      <c r="L537" s="2"/>
      <c r="M537" s="2"/>
      <c r="N537" s="2"/>
      <c r="O537" s="2"/>
    </row>
    <row r="538" spans="3:15" ht="12.75" customHeight="1" x14ac:dyDescent="0.2">
      <c r="C538" s="2"/>
      <c r="D538" s="2"/>
      <c r="E538" s="2"/>
      <c r="F538" s="2"/>
      <c r="G538" s="2"/>
      <c r="H538" s="2"/>
      <c r="I538" s="2"/>
      <c r="J538" s="2"/>
      <c r="K538" s="2"/>
      <c r="L538" s="2"/>
      <c r="M538" s="2"/>
      <c r="N538" s="2"/>
      <c r="O538" s="2"/>
    </row>
    <row r="539" spans="3:15" ht="12.75" customHeight="1" x14ac:dyDescent="0.2">
      <c r="C539" s="2"/>
      <c r="D539" s="2"/>
      <c r="E539" s="2"/>
      <c r="F539" s="2"/>
      <c r="G539" s="2"/>
      <c r="H539" s="2"/>
      <c r="I539" s="2"/>
      <c r="J539" s="2"/>
      <c r="K539" s="2"/>
      <c r="L539" s="2"/>
      <c r="M539" s="2"/>
      <c r="N539" s="2"/>
      <c r="O539" s="2"/>
    </row>
    <row r="540" spans="3:15" ht="12.75" customHeight="1" x14ac:dyDescent="0.2">
      <c r="C540" s="2"/>
      <c r="D540" s="2"/>
      <c r="E540" s="2"/>
      <c r="F540" s="2"/>
      <c r="G540" s="2"/>
      <c r="H540" s="2"/>
      <c r="I540" s="2"/>
      <c r="J540" s="2"/>
      <c r="K540" s="2"/>
      <c r="L540" s="2"/>
      <c r="M540" s="2"/>
      <c r="N540" s="2"/>
      <c r="O540" s="2"/>
    </row>
    <row r="541" spans="3:15" ht="12.75" customHeight="1" x14ac:dyDescent="0.2">
      <c r="C541" s="2"/>
      <c r="D541" s="2"/>
      <c r="E541" s="2"/>
      <c r="F541" s="2"/>
      <c r="G541" s="2"/>
      <c r="H541" s="2"/>
      <c r="I541" s="2"/>
      <c r="J541" s="2"/>
      <c r="K541" s="2"/>
      <c r="L541" s="2"/>
      <c r="M541" s="2"/>
      <c r="N541" s="2"/>
      <c r="O541" s="2"/>
    </row>
    <row r="542" spans="3:15" ht="12.75" customHeight="1" x14ac:dyDescent="0.2">
      <c r="C542" s="2"/>
      <c r="D542" s="2"/>
      <c r="E542" s="2"/>
      <c r="F542" s="2"/>
      <c r="G542" s="2"/>
      <c r="H542" s="2"/>
      <c r="I542" s="2"/>
      <c r="J542" s="2"/>
      <c r="K542" s="2"/>
      <c r="L542" s="2"/>
      <c r="M542" s="2"/>
      <c r="N542" s="2"/>
      <c r="O542" s="2"/>
    </row>
    <row r="543" spans="3:15" ht="12.75" customHeight="1" x14ac:dyDescent="0.2">
      <c r="C543" s="2"/>
      <c r="D543" s="2"/>
      <c r="E543" s="2"/>
      <c r="F543" s="2"/>
      <c r="G543" s="2"/>
      <c r="H543" s="2"/>
      <c r="I543" s="2"/>
      <c r="J543" s="2"/>
      <c r="K543" s="2"/>
      <c r="L543" s="2"/>
      <c r="M543" s="2"/>
      <c r="N543" s="2"/>
      <c r="O543" s="2"/>
    </row>
    <row r="544" spans="3:15" ht="12.75" customHeight="1" x14ac:dyDescent="0.2">
      <c r="C544" s="2"/>
      <c r="D544" s="2"/>
      <c r="E544" s="2"/>
      <c r="F544" s="2"/>
      <c r="G544" s="2"/>
      <c r="H544" s="2"/>
      <c r="I544" s="2"/>
      <c r="J544" s="2"/>
      <c r="K544" s="2"/>
      <c r="L544" s="2"/>
      <c r="M544" s="2"/>
      <c r="N544" s="2"/>
      <c r="O544" s="2"/>
    </row>
    <row r="545" spans="3:15" ht="12.75" customHeight="1" x14ac:dyDescent="0.2">
      <c r="C545" s="2"/>
      <c r="D545" s="2"/>
      <c r="E545" s="2"/>
      <c r="F545" s="2"/>
      <c r="G545" s="2"/>
      <c r="H545" s="2"/>
      <c r="I545" s="2"/>
      <c r="J545" s="2"/>
      <c r="K545" s="2"/>
      <c r="L545" s="2"/>
      <c r="M545" s="2"/>
      <c r="N545" s="2"/>
      <c r="O545" s="2"/>
    </row>
    <row r="546" spans="3:15" ht="12.75" customHeight="1" x14ac:dyDescent="0.2">
      <c r="C546" s="2"/>
      <c r="D546" s="2"/>
      <c r="E546" s="2"/>
      <c r="F546" s="2"/>
      <c r="G546" s="2"/>
      <c r="H546" s="2"/>
      <c r="I546" s="2"/>
      <c r="J546" s="2"/>
      <c r="K546" s="2"/>
      <c r="L546" s="2"/>
      <c r="M546" s="2"/>
      <c r="N546" s="2"/>
      <c r="O546" s="2"/>
    </row>
    <row r="547" spans="3:15" ht="12.75" customHeight="1" x14ac:dyDescent="0.2">
      <c r="C547" s="2"/>
      <c r="D547" s="2"/>
      <c r="E547" s="2"/>
      <c r="F547" s="2"/>
      <c r="G547" s="2"/>
      <c r="H547" s="2"/>
      <c r="I547" s="2"/>
      <c r="J547" s="2"/>
      <c r="K547" s="2"/>
      <c r="L547" s="2"/>
      <c r="M547" s="2"/>
      <c r="N547" s="2"/>
      <c r="O547" s="2"/>
    </row>
    <row r="548" spans="3:15" ht="12.75" customHeight="1" x14ac:dyDescent="0.2">
      <c r="C548" s="2"/>
      <c r="D548" s="2"/>
      <c r="E548" s="2"/>
      <c r="F548" s="2"/>
      <c r="G548" s="2"/>
      <c r="H548" s="2"/>
      <c r="I548" s="2"/>
      <c r="J548" s="2"/>
      <c r="K548" s="2"/>
      <c r="L548" s="2"/>
      <c r="M548" s="2"/>
      <c r="N548" s="2"/>
      <c r="O548" s="2"/>
    </row>
    <row r="549" spans="3:15" ht="12.75" customHeight="1" x14ac:dyDescent="0.2">
      <c r="C549" s="2"/>
      <c r="D549" s="2"/>
      <c r="E549" s="2"/>
      <c r="F549" s="2"/>
      <c r="G549" s="2"/>
      <c r="H549" s="2"/>
      <c r="I549" s="2"/>
      <c r="J549" s="2"/>
      <c r="K549" s="2"/>
      <c r="L549" s="2"/>
      <c r="M549" s="2"/>
      <c r="N549" s="2"/>
      <c r="O549" s="2"/>
    </row>
    <row r="550" spans="3:15" ht="12.75" customHeight="1" x14ac:dyDescent="0.2">
      <c r="C550" s="2"/>
      <c r="D550" s="2"/>
      <c r="E550" s="2"/>
      <c r="F550" s="2"/>
      <c r="G550" s="2"/>
      <c r="H550" s="2"/>
      <c r="I550" s="2"/>
      <c r="J550" s="2"/>
      <c r="K550" s="2"/>
      <c r="L550" s="2"/>
      <c r="M550" s="2"/>
      <c r="N550" s="2"/>
      <c r="O550" s="2"/>
    </row>
    <row r="551" spans="3:15" ht="12.75" customHeight="1" x14ac:dyDescent="0.2">
      <c r="C551" s="2"/>
      <c r="D551" s="2"/>
      <c r="E551" s="2"/>
      <c r="F551" s="2"/>
      <c r="G551" s="2"/>
      <c r="H551" s="2"/>
      <c r="I551" s="2"/>
      <c r="J551" s="2"/>
      <c r="K551" s="2"/>
      <c r="L551" s="2"/>
      <c r="M551" s="2"/>
      <c r="N551" s="2"/>
      <c r="O551" s="2"/>
    </row>
    <row r="552" spans="3:15" ht="12.75" customHeight="1" x14ac:dyDescent="0.2">
      <c r="C552" s="2"/>
      <c r="D552" s="2"/>
      <c r="E552" s="2"/>
      <c r="F552" s="2"/>
      <c r="G552" s="2"/>
      <c r="H552" s="2"/>
      <c r="I552" s="2"/>
      <c r="J552" s="2"/>
      <c r="K552" s="2"/>
      <c r="L552" s="2"/>
      <c r="M552" s="2"/>
      <c r="N552" s="2"/>
      <c r="O552" s="2"/>
    </row>
    <row r="553" spans="3:15" ht="12.75" customHeight="1" x14ac:dyDescent="0.2">
      <c r="C553" s="2"/>
      <c r="D553" s="2"/>
      <c r="E553" s="2"/>
      <c r="F553" s="2"/>
      <c r="G553" s="2"/>
      <c r="H553" s="2"/>
      <c r="I553" s="2"/>
      <c r="J553" s="2"/>
      <c r="K553" s="2"/>
      <c r="L553" s="2"/>
      <c r="M553" s="2"/>
      <c r="N553" s="2"/>
      <c r="O553" s="2"/>
    </row>
    <row r="554" spans="3:15" ht="12.75" customHeight="1" x14ac:dyDescent="0.2">
      <c r="C554" s="2"/>
      <c r="D554" s="2"/>
      <c r="E554" s="2"/>
      <c r="F554" s="2"/>
      <c r="G554" s="2"/>
      <c r="H554" s="2"/>
      <c r="I554" s="2"/>
      <c r="J554" s="2"/>
      <c r="K554" s="2"/>
      <c r="L554" s="2"/>
      <c r="M554" s="2"/>
      <c r="N554" s="2"/>
      <c r="O554" s="2"/>
    </row>
    <row r="555" spans="3:15" ht="12.75" customHeight="1" x14ac:dyDescent="0.2">
      <c r="C555" s="2"/>
      <c r="D555" s="2"/>
      <c r="E555" s="2"/>
      <c r="F555" s="2"/>
      <c r="G555" s="2"/>
      <c r="H555" s="2"/>
      <c r="I555" s="2"/>
      <c r="J555" s="2"/>
      <c r="K555" s="2"/>
      <c r="L555" s="2"/>
      <c r="M555" s="2"/>
      <c r="N555" s="2"/>
      <c r="O555" s="2"/>
    </row>
    <row r="556" spans="3:15" ht="12.75" customHeight="1" x14ac:dyDescent="0.2">
      <c r="C556" s="2"/>
      <c r="D556" s="2"/>
      <c r="E556" s="2"/>
      <c r="F556" s="2"/>
      <c r="G556" s="2"/>
      <c r="H556" s="2"/>
      <c r="I556" s="2"/>
      <c r="J556" s="2"/>
      <c r="K556" s="2"/>
      <c r="L556" s="2"/>
      <c r="M556" s="2"/>
      <c r="N556" s="2"/>
      <c r="O556" s="2"/>
    </row>
    <row r="557" spans="3:15" ht="12.75" customHeight="1" x14ac:dyDescent="0.2">
      <c r="C557" s="2"/>
      <c r="D557" s="2"/>
      <c r="E557" s="2"/>
      <c r="F557" s="2"/>
      <c r="G557" s="2"/>
      <c r="H557" s="2"/>
      <c r="I557" s="2"/>
      <c r="J557" s="2"/>
      <c r="K557" s="2"/>
      <c r="L557" s="2"/>
      <c r="M557" s="2"/>
      <c r="N557" s="2"/>
      <c r="O557" s="2"/>
    </row>
    <row r="558" spans="3:15" ht="12.75" customHeight="1" x14ac:dyDescent="0.2">
      <c r="C558" s="2"/>
      <c r="D558" s="2"/>
      <c r="E558" s="2"/>
      <c r="F558" s="2"/>
      <c r="G558" s="2"/>
      <c r="H558" s="2"/>
      <c r="I558" s="2"/>
      <c r="J558" s="2"/>
      <c r="K558" s="2"/>
      <c r="L558" s="2"/>
      <c r="M558" s="2"/>
      <c r="N558" s="2"/>
      <c r="O558" s="2"/>
    </row>
    <row r="559" spans="3:15" ht="12.75" customHeight="1" x14ac:dyDescent="0.2">
      <c r="C559" s="2"/>
      <c r="D559" s="2"/>
      <c r="E559" s="2"/>
      <c r="F559" s="2"/>
      <c r="G559" s="2"/>
      <c r="H559" s="2"/>
      <c r="I559" s="2"/>
      <c r="J559" s="2"/>
      <c r="K559" s="2"/>
      <c r="L559" s="2"/>
      <c r="M559" s="2"/>
      <c r="N559" s="2"/>
      <c r="O559" s="2"/>
    </row>
    <row r="560" spans="3:15" ht="12.75" customHeight="1" x14ac:dyDescent="0.2">
      <c r="C560" s="2"/>
      <c r="D560" s="2"/>
      <c r="E560" s="2"/>
      <c r="F560" s="2"/>
      <c r="G560" s="2"/>
      <c r="H560" s="2"/>
      <c r="I560" s="2"/>
      <c r="J560" s="2"/>
      <c r="K560" s="2"/>
      <c r="L560" s="2"/>
      <c r="M560" s="2"/>
      <c r="N560" s="2"/>
      <c r="O560" s="2"/>
    </row>
    <row r="561" spans="3:15" ht="12.75" customHeight="1" x14ac:dyDescent="0.2">
      <c r="C561" s="2"/>
      <c r="D561" s="2"/>
      <c r="E561" s="2"/>
      <c r="F561" s="2"/>
      <c r="G561" s="2"/>
      <c r="H561" s="2"/>
      <c r="I561" s="2"/>
      <c r="J561" s="2"/>
      <c r="K561" s="2"/>
      <c r="L561" s="2"/>
      <c r="M561" s="2"/>
      <c r="N561" s="2"/>
      <c r="O561" s="2"/>
    </row>
    <row r="562" spans="3:15" ht="12.75" customHeight="1" x14ac:dyDescent="0.2">
      <c r="C562" s="2"/>
      <c r="D562" s="2"/>
      <c r="E562" s="2"/>
      <c r="F562" s="2"/>
      <c r="G562" s="2"/>
      <c r="H562" s="2"/>
      <c r="I562" s="2"/>
      <c r="J562" s="2"/>
      <c r="K562" s="2"/>
      <c r="L562" s="2"/>
      <c r="M562" s="2"/>
      <c r="N562" s="2"/>
      <c r="O562" s="2"/>
    </row>
    <row r="563" spans="3:15" ht="12.75" customHeight="1" x14ac:dyDescent="0.2">
      <c r="C563" s="2"/>
      <c r="D563" s="2"/>
      <c r="E563" s="2"/>
      <c r="F563" s="2"/>
      <c r="G563" s="2"/>
      <c r="H563" s="2"/>
      <c r="I563" s="2"/>
      <c r="J563" s="2"/>
      <c r="K563" s="2"/>
      <c r="L563" s="2"/>
      <c r="M563" s="2"/>
      <c r="N563" s="2"/>
      <c r="O563" s="2"/>
    </row>
    <row r="564" spans="3:15" ht="12.75" customHeight="1" x14ac:dyDescent="0.2">
      <c r="C564" s="2"/>
      <c r="D564" s="2"/>
      <c r="E564" s="2"/>
      <c r="F564" s="2"/>
      <c r="G564" s="2"/>
      <c r="H564" s="2"/>
      <c r="I564" s="2"/>
      <c r="J564" s="2"/>
      <c r="K564" s="2"/>
      <c r="L564" s="2"/>
      <c r="M564" s="2"/>
      <c r="N564" s="2"/>
      <c r="O564" s="2"/>
    </row>
    <row r="565" spans="3:15" ht="12.75" customHeight="1" x14ac:dyDescent="0.2">
      <c r="C565" s="2"/>
      <c r="D565" s="2"/>
      <c r="E565" s="2"/>
      <c r="F565" s="2"/>
      <c r="G565" s="2"/>
      <c r="H565" s="2"/>
      <c r="I565" s="2"/>
      <c r="J565" s="2"/>
      <c r="K565" s="2"/>
      <c r="L565" s="2"/>
      <c r="M565" s="2"/>
      <c r="N565" s="2"/>
      <c r="O565" s="2"/>
    </row>
    <row r="566" spans="3:15" ht="12.75" customHeight="1" x14ac:dyDescent="0.2">
      <c r="C566" s="2"/>
      <c r="D566" s="2"/>
      <c r="E566" s="2"/>
      <c r="F566" s="2"/>
      <c r="G566" s="2"/>
      <c r="H566" s="2"/>
      <c r="I566" s="2"/>
      <c r="J566" s="2"/>
      <c r="K566" s="2"/>
      <c r="L566" s="2"/>
      <c r="M566" s="2"/>
      <c r="N566" s="2"/>
      <c r="O566" s="2"/>
    </row>
    <row r="567" spans="3:15" ht="12.75" customHeight="1" x14ac:dyDescent="0.2">
      <c r="C567" s="2"/>
      <c r="D567" s="2"/>
      <c r="E567" s="2"/>
      <c r="F567" s="2"/>
      <c r="G567" s="2"/>
      <c r="H567" s="2"/>
      <c r="I567" s="2"/>
      <c r="J567" s="2"/>
      <c r="K567" s="2"/>
      <c r="L567" s="2"/>
      <c r="M567" s="2"/>
      <c r="N567" s="2"/>
      <c r="O567" s="2"/>
    </row>
    <row r="568" spans="3:15" ht="12.75" customHeight="1" x14ac:dyDescent="0.2">
      <c r="C568" s="2"/>
      <c r="D568" s="2"/>
      <c r="E568" s="2"/>
      <c r="F568" s="2"/>
      <c r="G568" s="2"/>
      <c r="H568" s="2"/>
      <c r="I568" s="2"/>
      <c r="J568" s="2"/>
      <c r="K568" s="2"/>
      <c r="L568" s="2"/>
      <c r="M568" s="2"/>
      <c r="N568" s="2"/>
      <c r="O568" s="2"/>
    </row>
    <row r="569" spans="3:15" ht="12.75" customHeight="1" x14ac:dyDescent="0.2">
      <c r="C569" s="2"/>
      <c r="D569" s="2"/>
      <c r="E569" s="2"/>
      <c r="F569" s="2"/>
      <c r="G569" s="2"/>
      <c r="H569" s="2"/>
      <c r="I569" s="2"/>
      <c r="J569" s="2"/>
      <c r="K569" s="2"/>
      <c r="L569" s="2"/>
      <c r="M569" s="2"/>
      <c r="N569" s="2"/>
      <c r="O569" s="2"/>
    </row>
    <row r="570" spans="3:15" ht="12.75" customHeight="1" x14ac:dyDescent="0.2">
      <c r="C570" s="2"/>
      <c r="D570" s="2"/>
      <c r="E570" s="2"/>
      <c r="F570" s="2"/>
      <c r="G570" s="2"/>
      <c r="H570" s="2"/>
      <c r="I570" s="2"/>
      <c r="J570" s="2"/>
      <c r="K570" s="2"/>
      <c r="L570" s="2"/>
      <c r="M570" s="2"/>
      <c r="N570" s="2"/>
      <c r="O570" s="2"/>
    </row>
    <row r="571" spans="3:15" ht="12.75" customHeight="1" x14ac:dyDescent="0.2">
      <c r="C571" s="2"/>
      <c r="D571" s="2"/>
      <c r="E571" s="2"/>
      <c r="F571" s="2"/>
      <c r="G571" s="2"/>
      <c r="H571" s="2"/>
      <c r="I571" s="2"/>
      <c r="J571" s="2"/>
      <c r="K571" s="2"/>
      <c r="L571" s="2"/>
      <c r="M571" s="2"/>
      <c r="N571" s="2"/>
      <c r="O571" s="2"/>
    </row>
    <row r="572" spans="3:15" ht="12.75" customHeight="1" x14ac:dyDescent="0.2">
      <c r="C572" s="2"/>
      <c r="D572" s="2"/>
      <c r="E572" s="2"/>
      <c r="F572" s="2"/>
      <c r="G572" s="2"/>
      <c r="H572" s="2"/>
      <c r="I572" s="2"/>
      <c r="J572" s="2"/>
      <c r="K572" s="2"/>
      <c r="L572" s="2"/>
      <c r="M572" s="2"/>
      <c r="N572" s="2"/>
      <c r="O572" s="2"/>
    </row>
    <row r="573" spans="3:15" ht="12.75" customHeight="1" x14ac:dyDescent="0.2">
      <c r="C573" s="2"/>
      <c r="D573" s="2"/>
      <c r="E573" s="2"/>
      <c r="F573" s="2"/>
      <c r="G573" s="2"/>
      <c r="H573" s="2"/>
      <c r="I573" s="2"/>
      <c r="J573" s="2"/>
      <c r="K573" s="2"/>
      <c r="L573" s="2"/>
      <c r="M573" s="2"/>
      <c r="N573" s="2"/>
      <c r="O573" s="2"/>
    </row>
    <row r="574" spans="3:15" ht="12.75" customHeight="1" x14ac:dyDescent="0.2">
      <c r="C574" s="2"/>
      <c r="D574" s="2"/>
      <c r="E574" s="2"/>
      <c r="F574" s="2"/>
      <c r="G574" s="2"/>
      <c r="H574" s="2"/>
      <c r="I574" s="2"/>
      <c r="J574" s="2"/>
      <c r="K574" s="2"/>
      <c r="L574" s="2"/>
      <c r="M574" s="2"/>
      <c r="N574" s="2"/>
      <c r="O574" s="2"/>
    </row>
  </sheetData>
  <pageMargins left="0.17" right="0.17" top="0.17" bottom="0.17" header="0.5" footer="0.18"/>
  <pageSetup paperSize="9" scale="48" fitToHeight="5" orientation="landscape" r:id="rId1"/>
  <headerFooter alignWithMargins="0">
    <oddHeader>&amp;A</oddHeader>
  </headerFooter>
  <rowBreaks count="2" manualBreakCount="2">
    <brk id="190" max="35" man="1"/>
    <brk id="277" max="35" man="1"/>
  </rowBreaks>
  <colBreaks count="1" manualBreakCount="1">
    <brk id="18" max="336" man="1"/>
  </colBreaks>
  <drawing r:id="rId2"/>
  <legacyDrawing r:id="rId3"/>
</worksheet>
</file>

<file path=customXML/item.xml>��< ? x m l   v e r s i o n = " 1 . 0 "   e n c o d i n g = " u t f - 1 6 " ? >  
 < p r o p e r t i e s   x m l n s = " h t t p : / / w w w . i m a n a g e . c o m / w o r k / x m l s c h e m a " >  
     < d o c u m e n t i d > A C T I V E ! 1 5 6 7 6 7 0 9 . 1 < / d o c u m e n t i d >  
     < s e n d e r i d > K E A B E T < / s e n d e r i d >  
     < s e n d e r e m a i l > B K E A T I N G @ G U N S T E R . C O M < / s e n d e r e m a i l >  
     < l a s t m o d i f i e d > 2 0 2 2 - 0 5 - 2 6 T 0 1 : 1 0 : 5 1 . 0 0 0 0 0 0 0 - 0 4 : 0 0 < / l a s t m o d i f i e d >  
     < d a t a b a s e > A C T I V E 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FN with allocations</vt:lpstr>
      <vt:lpstr>'FN with allocations'!Print_Area</vt:lpstr>
      <vt:lpstr>'FN with allocations'!Print_Titles</vt:lpstr>
    </vt:vector>
  </TitlesOfParts>
  <Company>Chesapeake Utilities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Onsomu, Philip</dc:creator>
  <cp:lastModifiedBy>Onsomu, Philip</cp:lastModifiedBy>
  <dcterms:created xsi:type="dcterms:W3CDTF">2022-04-11T17:39:54Z</dcterms:created>
  <dcterms:modified xsi:type="dcterms:W3CDTF">2022-05-26T05:10:51Z</dcterms:modified>
</cp:coreProperties>
</file>