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Jowi Baugh\2022 Rate Case\POD and ROG\POD\POD 20\G2 Schedule\"/>
    </mc:Choice>
  </mc:AlternateContent>
  <bookViews>
    <workbookView xWindow="-120" yWindow="-120" windowWidth="29040" windowHeight="15720"/>
  </bookViews>
  <sheets>
    <sheet name="Report_Chpk vs.Atriu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123Graph_X" hidden="1">'[1]BUDGET CASH 2002'!#REF!</definedName>
    <definedName name="__FDS_HYPERLINK_TOGGLE_STATE__" hidden="1">"ON"</definedName>
    <definedName name="_1D_9">[2]Template!$A$1:$R$48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[3]FxdChg!#REF!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lloc_Factor_Name">'[4]Input-Allocators'!$B$27:$B$82</definedName>
    <definedName name="AllTables">{2}</definedName>
    <definedName name="AS2DocOpenMode" hidden="1">"AS2DocumentEdit"</definedName>
    <definedName name="bb">[5]Main!$H$8:$S$56,[5]Main!$H$16:$S$132</definedName>
    <definedName name="Cap">'[6]2002'!$A$1:$O$101</definedName>
    <definedName name="CIQWBGuid" hidden="1">"Management Deck Worksheet Q3 2012.xlsx"</definedName>
    <definedName name="Class_Factor_Names">'[4]Input-Allocators'!$B$19:$B$24</definedName>
    <definedName name="commissionrate">'[7]Cost Savings Detail'!$F$144</definedName>
    <definedName name="Corp_Inis">'[8]Corporate Model'!$A$190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a">[13]Inputs!$B$2</definedName>
    <definedName name="Data">[14]Data!$A$1:$DY$75</definedName>
    <definedName name="DEPRBYDIST">[15]DeprCoDetail:DeprSum!$A$1:$G$36</definedName>
    <definedName name="dfdfdf" hidden="1">[3]FxdChg!#REF!</definedName>
    <definedName name="ebsens">'[16]Trans Assump'!$G$56</definedName>
    <definedName name="equity">'[17]LBO Analysis'!$AB$23</definedName>
    <definedName name="euro">[18]BRKT!$C$11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hangerate">[9]DCEInputs!$I$8</definedName>
    <definedName name="fds">'[19]FRCT INPUT-CFG'!$D$41:$H$41</definedName>
    <definedName name="FileName">[20]Sheet1!$D$2</definedName>
    <definedName name="financialcase">[7]Model!$D$8</definedName>
    <definedName name="fixedmargin">[7]Model!$AA$178</definedName>
    <definedName name="Func_Factor_Name">'[4]Input-Allocators'!$B$9:$B$16</definedName>
    <definedName name="GMJanMay">'[21]FRCT INPUT-FE'!$D$41:$H$41</definedName>
    <definedName name="goodwill">[7]Model!$D$11</definedName>
    <definedName name="growth">[9]DCEInputs!$I$24</definedName>
    <definedName name="HedgeType">'[22]Financing Assumptions'!$N$12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nflation">'[7]Cost Savings Detail'!$F$143</definedName>
    <definedName name="Intref">'[17]LBO FINS'!$E$216</definedName>
    <definedName name="Intsub">'[17]LBO Analysis'!$J$10</definedName>
    <definedName name="ipocase">[7]Model!$D$41</definedName>
    <definedName name="ipoyear">[7]Model!$D$49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RM_Inis">'[8]JRM Model'!$A$191</definedName>
    <definedName name="KKR_Deal_Fee">[23]Triggers!$E$23</definedName>
    <definedName name="lbo">[24]LBOSourceUse!$D$7</definedName>
    <definedName name="LBO_MODEL">[25]TRANS!$D$10</definedName>
    <definedName name="Lcash">[26]Inputs!$P$27</definedName>
    <definedName name="Lfdshares">[26]Inputs!$P$24</definedName>
    <definedName name="Lmin">[26]Inputs!$P$29</definedName>
    <definedName name="Long_Term_Debt">[10]Inputs!$B$8</definedName>
    <definedName name="Lpref">[26]Inputs!$P$30</definedName>
    <definedName name="LTM_EBITDA">[10]Inputs!$B$21</definedName>
    <definedName name="LTM_EBITDAR">[10]Inputs!$B$20</definedName>
    <definedName name="LTM_REVENUES">[10]Inputs!$B$19</definedName>
    <definedName name="Ltotdebt">[26]Inputs!$P$28</definedName>
    <definedName name="Macro4">[27]!Macro4</definedName>
    <definedName name="mapping">[28]mapping!$A$2:$H$1143</definedName>
    <definedName name="margin">[7]Model!$AA$180</definedName>
    <definedName name="master">[29]conrol!$B$11</definedName>
    <definedName name="MaxChange">'[4]General Inputs'!$D$32</definedName>
    <definedName name="MEWarning" hidden="1">1</definedName>
    <definedName name="Mill">[30]MODEL!$L$22</definedName>
    <definedName name="MODEL_TYPE">[25]TRANS!$D$14</definedName>
    <definedName name="N12M_EPS">[10]Inputs!$B$14</definedName>
    <definedName name="NAME">[31]INPUT!$A$13:$B$30</definedName>
    <definedName name="newcutoff">'[12]Summary History'!$C$3</definedName>
    <definedName name="offer">'[24]Sources &amp; Uses'!$D$7</definedName>
    <definedName name="OFFER_PRICE">[32]Transinputs!$U$7</definedName>
    <definedName name="ownership">[7]Model!$C$22</definedName>
    <definedName name="PAGE4">[32]Calcs:tainted!$B$57:$L$73</definedName>
    <definedName name="pdate">[9]DCEInputs!$I$6</definedName>
    <definedName name="PIKK">'[33]Trans Assump'!$U$18</definedName>
    <definedName name="PIPELINE_INPUT">'[34]FPL Interconnect Actual'!$E$7:$P$53</definedName>
    <definedName name="pjname">{"Client Name or Project Name"}</definedName>
    <definedName name="pprice">[23]Triggers!$E$13</definedName>
    <definedName name="Preferred_Stock">[10]Inputs!$B$7</definedName>
    <definedName name="premium">[32]Transinputs!$U$13</definedName>
    <definedName name="pricecase">[26]Buildup!$Z$374</definedName>
    <definedName name="Print_HardRock">[35]!Print_HardRock</definedName>
    <definedName name="Print_Valmax">[36]!Print_Valmax</definedName>
    <definedName name="project">[24]Inputs!$D$5</definedName>
    <definedName name="Project_Name">[10]Inputs!$E$1</definedName>
    <definedName name="ProjectName">{"Client Name or Project Name"}</definedName>
    <definedName name="PROJNAME">'[37]Transaction Inputs'!$E$15</definedName>
    <definedName name="pur">[13]Snow_recap!$R$9</definedName>
    <definedName name="RAS" hidden="1">[38]FxdChg!#REF!</definedName>
    <definedName name="relever">[39]Controls!$E$8</definedName>
    <definedName name="rhtprice">[40]Overview!$D$8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R_System">'[4]General Inputs'!$D$19</definedName>
    <definedName name="secondary1">[7]Model!$D$56</definedName>
    <definedName name="secondary2">[7]Model!$D$59</definedName>
    <definedName name="secondary3">[7]Model!$D$62</definedName>
    <definedName name="secondarydiscount">[7]Model!$D$50</definedName>
    <definedName name="secondarymultiple">[7]Model!$D$51</definedName>
    <definedName name="secondarytiming">[7]Model!$D$45</definedName>
    <definedName name="sellerfinancerate">[7]Model!$I$8</definedName>
    <definedName name="SENSEPOOL">[32]Calcs:Summary!$M$34:$AI$122</definedName>
    <definedName name="shares">[41]DCEInputs!$M$13</definedName>
    <definedName name="Shares_Outstanding">[10]Inputs!$B$5</definedName>
    <definedName name="Short_Term_Debt">[10]Inputs!$B$9</definedName>
    <definedName name="srecap">[23]Triggers!$E$21</definedName>
    <definedName name="Summ">'[42]DEL-updated'!$A$11:$T$372</definedName>
    <definedName name="switch">[13]conrol!$B$16</definedName>
    <definedName name="t1book">'[37]Target 1'!$W$26</definedName>
    <definedName name="t1cash">'[37]Target 1'!$W$8</definedName>
    <definedName name="t1debt">'[37]Target 1'!$W$22</definedName>
    <definedName name="t1ebitda">'[37]Target 1'!$G$25</definedName>
    <definedName name="T1RENTS">'[37]Target 1'!$G$23</definedName>
    <definedName name="t1revs">'[37]Target 1'!$G$20</definedName>
    <definedName name="t1shares">'[37]Share Calculations'!$K$29</definedName>
    <definedName name="targ1fy97">'[37]Target 1'!$E$11</definedName>
    <definedName name="targ1fy98">'[37]Target 1'!$E$11</definedName>
    <definedName name="targ1price">'[37]Transaction Calculations'!$I$22</definedName>
    <definedName name="targ1shares">'[37]Transaction Calculations'!$I$29</definedName>
    <definedName name="Targ52High">[43]Input!$K$63</definedName>
    <definedName name="Targ52Low">[43]Input!$K$64</definedName>
    <definedName name="TargCalEPS1">[43]Input!$K$68</definedName>
    <definedName name="TargCalEPS2">[43]Input!$K$69</definedName>
    <definedName name="TargCalEPS3">[43]Input!$K$70</definedName>
    <definedName name="TargEBITDA">[43]Input!$K$47</definedName>
    <definedName name="Target1">'[37]Transaction Inputs'!$E$19</definedName>
    <definedName name="TargetDebt">[43]Input!$K$54</definedName>
    <definedName name="tbl">{2}</definedName>
    <definedName name="ticker">'[9]SumComp-Nortel'!$D$1</definedName>
    <definedName name="timepeiece">[43]Input!$E$9</definedName>
    <definedName name="Title">[44]Cases!$A$4</definedName>
    <definedName name="TOTAL_ACQ">'[45]Units Sold Data'!$B$123:$J$123</definedName>
    <definedName name="TOTAL_AUS">'[45]Units Sold Data'!$B$69:$J$69</definedName>
    <definedName name="TOTAL_CAN">'[45]Units Sold Data'!$B$87:$J$87</definedName>
    <definedName name="TOTAL_FM">'[46]Total Products - FM'!$B$17:$J$17</definedName>
    <definedName name="TOTAL_NAT_L">'[45]Units Sold Data'!$B$105:$J$105</definedName>
    <definedName name="TOTAL_UK">'[45]Units Sold Data'!$B$51:$J$51</definedName>
    <definedName name="TOTAL_US">'[45]Units Sold Data'!$B$33:$J$33</definedName>
    <definedName name="TOTALCustomerSheets">OFFSET('[4]Required Sheets'!$I$24:$I$35,,,12-COUNTBLANK('[4]Required Sheets'!$I$24:$I$35))</definedName>
    <definedName name="TOTALDemandSheets">OFFSET('[4]Required Sheets'!$G$24:$G$35,,,12-COUNTBLANK('[4]Required Sheets'!$G$24:$G$35))</definedName>
    <definedName name="TOTALECSheets">OFFSET('[4]Required Sheets'!$H$24:$H$35,,,12-COUNTBLANK('[4]Required Sheets'!$H$24:$H$35))</definedName>
    <definedName name="units">[29]conrol!$C$8</definedName>
    <definedName name="Useful_Life_of_Depreciable_PP_E">"PPElife"</definedName>
    <definedName name="usprice">[9]DCEInputs!$I$5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z_Col10">[5]Main!$P$5:$P$56,[5]Main!$P$16:$P$132,[5]Main!$P$145:$P$199,[5]Main!$P$213:$P$234</definedName>
    <definedName name="z_Col11">[5]Main!$P$5:$P$56,[5]Main!$P$16:$P$132,[5]Main!$P$145:$P$199,[5]Main!$P$213:$P$234</definedName>
    <definedName name="z_Col12">[5]Main!$P$5:$P$56,[5]Main!$P$16:$P$132,[5]Main!$P$145:$P$199,[5]Main!$P$213:$P$234</definedName>
    <definedName name="z_Col13">[5]Main!$P$5:$P$56,[5]Main!$P$16:$P$132,[5]Main!$P$145:$P$199,[5]Main!$P$213:$P$234</definedName>
    <definedName name="z_Col14">[5]Main!$P$5:$P$56,[5]Main!$P$16:$P$132,[5]Main!$P$145:$P$199,[5]Main!$P$213:$P$234</definedName>
    <definedName name="z_Col5">[5]Main!$J$5:$O$56,[5]Main!$J$16:$O$132,[5]Main!$J$145:$O$199,[5]Main!$J$213:$O$234</definedName>
    <definedName name="z_Col6">[5]Main!$N$4:$O$56,[5]Main!$N$16:$O$132,[5]Main!$N$145:$O$199,[5]Main!$N$213:$O$234</definedName>
    <definedName name="z_Col7">[5]Main!#REF!,[5]Main!#REF!,[5]Main!#REF!,[5]Main!#REF!</definedName>
    <definedName name="z_Col9">[5]Main!$P$5:$P$56,[5]Main!$P$16:$P$132,[5]Main!$P$145:$P$199,[5]Main!$P$213:$P$234</definedName>
    <definedName name="z_Printarea">[5]Main!$H$8:$S$56,[5]Main!$H$16:$S$132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8" i="1" l="1"/>
  <c r="O98" i="1"/>
  <c r="M98" i="1"/>
  <c r="AB95" i="1"/>
  <c r="AC95" i="1" s="1"/>
  <c r="Y95" i="1"/>
  <c r="Z95" i="1" s="1"/>
  <c r="N95" i="1"/>
  <c r="O95" i="1" s="1"/>
  <c r="L95" i="1"/>
  <c r="M95" i="1" s="1"/>
  <c r="Y94" i="1"/>
  <c r="Z94" i="1" s="1"/>
  <c r="AB94" i="1"/>
  <c r="AC94" i="1" s="1"/>
  <c r="N94" i="1"/>
  <c r="O94" i="1" s="1"/>
  <c r="L94" i="1"/>
  <c r="M94" i="1" s="1"/>
  <c r="Y93" i="1"/>
  <c r="Z93" i="1" s="1"/>
  <c r="AB93" i="1"/>
  <c r="AC93" i="1" s="1"/>
  <c r="L93" i="1"/>
  <c r="M93" i="1" s="1"/>
  <c r="N93" i="1"/>
  <c r="O93" i="1" s="1"/>
  <c r="Y92" i="1"/>
  <c r="Z92" i="1" s="1"/>
  <c r="X96" i="1"/>
  <c r="AB92" i="1"/>
  <c r="AC92" i="1" s="1"/>
  <c r="H96" i="1"/>
  <c r="L92" i="1"/>
  <c r="M92" i="1" s="1"/>
  <c r="AA96" i="1"/>
  <c r="Y91" i="1"/>
  <c r="U96" i="1"/>
  <c r="T96" i="1"/>
  <c r="K96" i="1"/>
  <c r="N91" i="1"/>
  <c r="L91" i="1"/>
  <c r="AA89" i="1"/>
  <c r="AA97" i="1" s="1"/>
  <c r="AB88" i="1"/>
  <c r="N88" i="1"/>
  <c r="O88" i="1" s="1"/>
  <c r="L88" i="1"/>
  <c r="M88" i="1" s="1"/>
  <c r="Y87" i="1"/>
  <c r="X89" i="1"/>
  <c r="T89" i="1"/>
  <c r="K89" i="1"/>
  <c r="H89" i="1"/>
  <c r="AB81" i="1"/>
  <c r="AC81" i="1" s="1"/>
  <c r="Y81" i="1"/>
  <c r="Z81" i="1" s="1"/>
  <c r="N81" i="1"/>
  <c r="O81" i="1" s="1"/>
  <c r="L81" i="1"/>
  <c r="M81" i="1" s="1"/>
  <c r="Y80" i="1"/>
  <c r="Z80" i="1" s="1"/>
  <c r="AB80" i="1"/>
  <c r="AC80" i="1" s="1"/>
  <c r="N80" i="1"/>
  <c r="O80" i="1" s="1"/>
  <c r="L80" i="1"/>
  <c r="M80" i="1" s="1"/>
  <c r="Y79" i="1"/>
  <c r="Z79" i="1" s="1"/>
  <c r="AB79" i="1"/>
  <c r="AC79" i="1" s="1"/>
  <c r="N79" i="1"/>
  <c r="O79" i="1" s="1"/>
  <c r="L79" i="1"/>
  <c r="M79" i="1" s="1"/>
  <c r="AB78" i="1"/>
  <c r="AC78" i="1" s="1"/>
  <c r="AA82" i="1"/>
  <c r="Y78" i="1"/>
  <c r="Z78" i="1" s="1"/>
  <c r="X82" i="1"/>
  <c r="U82" i="1"/>
  <c r="T82" i="1"/>
  <c r="N78" i="1"/>
  <c r="H82" i="1"/>
  <c r="L78" i="1"/>
  <c r="AA76" i="1"/>
  <c r="AA83" i="1" s="1"/>
  <c r="T76" i="1"/>
  <c r="Y75" i="1"/>
  <c r="U76" i="1"/>
  <c r="G76" i="1"/>
  <c r="AB69" i="1"/>
  <c r="AC69" i="1" s="1"/>
  <c r="Y69" i="1"/>
  <c r="Z69" i="1" s="1"/>
  <c r="M69" i="1"/>
  <c r="N69" i="1"/>
  <c r="O69" i="1" s="1"/>
  <c r="AB68" i="1"/>
  <c r="AC68" i="1" s="1"/>
  <c r="Y68" i="1"/>
  <c r="Z68" i="1" s="1"/>
  <c r="N68" i="1"/>
  <c r="O68" i="1" s="1"/>
  <c r="L68" i="1"/>
  <c r="M68" i="1" s="1"/>
  <c r="AB67" i="1"/>
  <c r="AC67" i="1" s="1"/>
  <c r="Y67" i="1"/>
  <c r="Z67" i="1" s="1"/>
  <c r="L67" i="1"/>
  <c r="M67" i="1" s="1"/>
  <c r="N67" i="1"/>
  <c r="O67" i="1" s="1"/>
  <c r="AB66" i="1"/>
  <c r="AC66" i="1" s="1"/>
  <c r="Y66" i="1"/>
  <c r="Z66" i="1" s="1"/>
  <c r="L66" i="1"/>
  <c r="M66" i="1" s="1"/>
  <c r="N66" i="1"/>
  <c r="O66" i="1" s="1"/>
  <c r="AB65" i="1"/>
  <c r="AC65" i="1" s="1"/>
  <c r="Y65" i="1"/>
  <c r="Z65" i="1" s="1"/>
  <c r="N65" i="1"/>
  <c r="O65" i="1" s="1"/>
  <c r="M65" i="1"/>
  <c r="AB64" i="1"/>
  <c r="AC64" i="1" s="1"/>
  <c r="Y64" i="1"/>
  <c r="Z64" i="1" s="1"/>
  <c r="N64" i="1"/>
  <c r="O64" i="1" s="1"/>
  <c r="L64" i="1"/>
  <c r="M64" i="1" s="1"/>
  <c r="Y63" i="1"/>
  <c r="Z63" i="1" s="1"/>
  <c r="AB63" i="1"/>
  <c r="AC63" i="1" s="1"/>
  <c r="N63" i="1"/>
  <c r="O63" i="1" s="1"/>
  <c r="L63" i="1"/>
  <c r="M63" i="1" s="1"/>
  <c r="Y62" i="1"/>
  <c r="Z62" i="1" s="1"/>
  <c r="AB62" i="1"/>
  <c r="AC62" i="1" s="1"/>
  <c r="L62" i="1"/>
  <c r="M62" i="1" s="1"/>
  <c r="N62" i="1"/>
  <c r="O62" i="1" s="1"/>
  <c r="AB61" i="1"/>
  <c r="AC61" i="1" s="1"/>
  <c r="Y61" i="1"/>
  <c r="Z61" i="1" s="1"/>
  <c r="N61" i="1"/>
  <c r="O61" i="1" s="1"/>
  <c r="L61" i="1"/>
  <c r="M61" i="1" s="1"/>
  <c r="AB60" i="1"/>
  <c r="AC60" i="1" s="1"/>
  <c r="Y60" i="1"/>
  <c r="Z60" i="1" s="1"/>
  <c r="N60" i="1"/>
  <c r="O60" i="1" s="1"/>
  <c r="L60" i="1"/>
  <c r="M60" i="1" s="1"/>
  <c r="Y59" i="1"/>
  <c r="Z59" i="1" s="1"/>
  <c r="AB59" i="1"/>
  <c r="AC59" i="1" s="1"/>
  <c r="N59" i="1"/>
  <c r="O59" i="1" s="1"/>
  <c r="L59" i="1"/>
  <c r="M59" i="1" s="1"/>
  <c r="Y58" i="1"/>
  <c r="Z58" i="1" s="1"/>
  <c r="AB58" i="1"/>
  <c r="AC58" i="1" s="1"/>
  <c r="L58" i="1"/>
  <c r="M58" i="1" s="1"/>
  <c r="N58" i="1"/>
  <c r="O58" i="1" s="1"/>
  <c r="AB57" i="1"/>
  <c r="AC57" i="1" s="1"/>
  <c r="Y57" i="1"/>
  <c r="Z57" i="1" s="1"/>
  <c r="N57" i="1"/>
  <c r="O57" i="1" s="1"/>
  <c r="L57" i="1"/>
  <c r="M57" i="1" s="1"/>
  <c r="AB56" i="1"/>
  <c r="AC56" i="1" s="1"/>
  <c r="Y56" i="1"/>
  <c r="Z56" i="1" s="1"/>
  <c r="N56" i="1"/>
  <c r="O56" i="1" s="1"/>
  <c r="L56" i="1"/>
  <c r="M56" i="1" s="1"/>
  <c r="Y55" i="1"/>
  <c r="Z55" i="1" s="1"/>
  <c r="AB55" i="1"/>
  <c r="AC55" i="1" s="1"/>
  <c r="N55" i="1"/>
  <c r="O55" i="1" s="1"/>
  <c r="L55" i="1"/>
  <c r="M55" i="1" s="1"/>
  <c r="Y54" i="1"/>
  <c r="Z54" i="1" s="1"/>
  <c r="AB54" i="1"/>
  <c r="AC54" i="1" s="1"/>
  <c r="N54" i="1"/>
  <c r="O54" i="1" s="1"/>
  <c r="L54" i="1"/>
  <c r="M54" i="1" s="1"/>
  <c r="AB53" i="1"/>
  <c r="AC53" i="1" s="1"/>
  <c r="Y53" i="1"/>
  <c r="Z53" i="1" s="1"/>
  <c r="N53" i="1"/>
  <c r="O53" i="1" s="1"/>
  <c r="L53" i="1"/>
  <c r="M53" i="1" s="1"/>
  <c r="AB52" i="1"/>
  <c r="AC52" i="1" s="1"/>
  <c r="Y52" i="1"/>
  <c r="Z52" i="1" s="1"/>
  <c r="N52" i="1"/>
  <c r="O52" i="1" s="1"/>
  <c r="L52" i="1"/>
  <c r="M52" i="1" s="1"/>
  <c r="Y51" i="1"/>
  <c r="Z51" i="1" s="1"/>
  <c r="AB51" i="1"/>
  <c r="AC51" i="1" s="1"/>
  <c r="N51" i="1"/>
  <c r="O51" i="1" s="1"/>
  <c r="L51" i="1"/>
  <c r="M51" i="1" s="1"/>
  <c r="Y50" i="1"/>
  <c r="Z50" i="1" s="1"/>
  <c r="AB50" i="1"/>
  <c r="AC50" i="1" s="1"/>
  <c r="M50" i="1"/>
  <c r="N50" i="1"/>
  <c r="O50" i="1" s="1"/>
  <c r="AB49" i="1"/>
  <c r="AC49" i="1" s="1"/>
  <c r="Y49" i="1"/>
  <c r="Z49" i="1" s="1"/>
  <c r="N49" i="1"/>
  <c r="O49" i="1" s="1"/>
  <c r="M49" i="1"/>
  <c r="AB48" i="1"/>
  <c r="AC48" i="1" s="1"/>
  <c r="Y48" i="1"/>
  <c r="Z48" i="1" s="1"/>
  <c r="N48" i="1"/>
  <c r="O48" i="1" s="1"/>
  <c r="L48" i="1"/>
  <c r="M48" i="1" s="1"/>
  <c r="AB47" i="1"/>
  <c r="AC47" i="1" s="1"/>
  <c r="Y47" i="1"/>
  <c r="Z47" i="1" s="1"/>
  <c r="N47" i="1"/>
  <c r="O47" i="1" s="1"/>
  <c r="L47" i="1"/>
  <c r="M47" i="1" s="1"/>
  <c r="Y46" i="1"/>
  <c r="Z46" i="1" s="1"/>
  <c r="AB46" i="1"/>
  <c r="AC46" i="1" s="1"/>
  <c r="K70" i="1"/>
  <c r="N46" i="1"/>
  <c r="O46" i="1" s="1"/>
  <c r="L46" i="1"/>
  <c r="M46" i="1" s="1"/>
  <c r="AA70" i="1"/>
  <c r="Y45" i="1"/>
  <c r="Z45" i="1" s="1"/>
  <c r="X70" i="1"/>
  <c r="T70" i="1"/>
  <c r="L45" i="1"/>
  <c r="H70" i="1"/>
  <c r="G70" i="1"/>
  <c r="AB42" i="1"/>
  <c r="AC42" i="1" s="1"/>
  <c r="Y42" i="1"/>
  <c r="Z42" i="1" s="1"/>
  <c r="L42" i="1"/>
  <c r="M42" i="1" s="1"/>
  <c r="N42" i="1"/>
  <c r="O42" i="1" s="1"/>
  <c r="AB41" i="1"/>
  <c r="AC41" i="1" s="1"/>
  <c r="N41" i="1"/>
  <c r="O41" i="1" s="1"/>
  <c r="L41" i="1"/>
  <c r="M41" i="1" s="1"/>
  <c r="AB40" i="1"/>
  <c r="AC40" i="1" s="1"/>
  <c r="Y40" i="1"/>
  <c r="Z40" i="1" s="1"/>
  <c r="L40" i="1"/>
  <c r="M40" i="1" s="1"/>
  <c r="N40" i="1"/>
  <c r="O40" i="1" s="1"/>
  <c r="AB39" i="1"/>
  <c r="AC39" i="1" s="1"/>
  <c r="Y39" i="1"/>
  <c r="Z39" i="1" s="1"/>
  <c r="L39" i="1"/>
  <c r="M39" i="1" s="1"/>
  <c r="N39" i="1"/>
  <c r="O39" i="1" s="1"/>
  <c r="AB38" i="1"/>
  <c r="AC38" i="1" s="1"/>
  <c r="Y38" i="1"/>
  <c r="Z38" i="1" s="1"/>
  <c r="L38" i="1"/>
  <c r="M38" i="1" s="1"/>
  <c r="N38" i="1"/>
  <c r="O38" i="1" s="1"/>
  <c r="AB37" i="1"/>
  <c r="AC37" i="1" s="1"/>
  <c r="Y37" i="1"/>
  <c r="Z37" i="1" s="1"/>
  <c r="N37" i="1"/>
  <c r="O37" i="1" s="1"/>
  <c r="L37" i="1"/>
  <c r="M37" i="1" s="1"/>
  <c r="AB36" i="1"/>
  <c r="AC36" i="1" s="1"/>
  <c r="Y36" i="1"/>
  <c r="Z36" i="1" s="1"/>
  <c r="N36" i="1"/>
  <c r="O36" i="1" s="1"/>
  <c r="L36" i="1"/>
  <c r="M36" i="1" s="1"/>
  <c r="AB35" i="1"/>
  <c r="AC35" i="1" s="1"/>
  <c r="Y35" i="1"/>
  <c r="Z35" i="1" s="1"/>
  <c r="N35" i="1"/>
  <c r="O35" i="1" s="1"/>
  <c r="L35" i="1"/>
  <c r="M35" i="1" s="1"/>
  <c r="AB34" i="1"/>
  <c r="AC34" i="1" s="1"/>
  <c r="Y34" i="1"/>
  <c r="Z34" i="1" s="1"/>
  <c r="N34" i="1"/>
  <c r="O34" i="1" s="1"/>
  <c r="L34" i="1"/>
  <c r="M34" i="1" s="1"/>
  <c r="AB33" i="1"/>
  <c r="AC33" i="1" s="1"/>
  <c r="Y33" i="1"/>
  <c r="Z33" i="1" s="1"/>
  <c r="N33" i="1"/>
  <c r="O33" i="1" s="1"/>
  <c r="L33" i="1"/>
  <c r="M33" i="1" s="1"/>
  <c r="AB32" i="1"/>
  <c r="AC32" i="1" s="1"/>
  <c r="Y32" i="1"/>
  <c r="Z32" i="1" s="1"/>
  <c r="N32" i="1"/>
  <c r="O32" i="1" s="1"/>
  <c r="AB31" i="1"/>
  <c r="N31" i="1"/>
  <c r="AB25" i="1"/>
  <c r="AC25" i="1" s="1"/>
  <c r="Y25" i="1"/>
  <c r="Z25" i="1" s="1"/>
  <c r="L25" i="1"/>
  <c r="M25" i="1" s="1"/>
  <c r="N25" i="1"/>
  <c r="O25" i="1" s="1"/>
  <c r="AB24" i="1"/>
  <c r="AC24" i="1" s="1"/>
  <c r="N24" i="1"/>
  <c r="O24" i="1" s="1"/>
  <c r="L24" i="1"/>
  <c r="M24" i="1" s="1"/>
  <c r="AB23" i="1"/>
  <c r="AC23" i="1" s="1"/>
  <c r="Y23" i="1"/>
  <c r="Z23" i="1" s="1"/>
  <c r="L23" i="1"/>
  <c r="M23" i="1" s="1"/>
  <c r="N23" i="1"/>
  <c r="O23" i="1" s="1"/>
  <c r="AB22" i="1"/>
  <c r="AC22" i="1" s="1"/>
  <c r="Y22" i="1"/>
  <c r="Z22" i="1" s="1"/>
  <c r="N22" i="1"/>
  <c r="O22" i="1" s="1"/>
  <c r="L22" i="1"/>
  <c r="M22" i="1" s="1"/>
  <c r="AB21" i="1"/>
  <c r="AC21" i="1" s="1"/>
  <c r="Y21" i="1"/>
  <c r="Z21" i="1" s="1"/>
  <c r="N21" i="1"/>
  <c r="O21" i="1" s="1"/>
  <c r="L21" i="1"/>
  <c r="M21" i="1" s="1"/>
  <c r="AB20" i="1"/>
  <c r="AC20" i="1" s="1"/>
  <c r="Y20" i="1"/>
  <c r="Z20" i="1" s="1"/>
  <c r="N20" i="1"/>
  <c r="O20" i="1" s="1"/>
  <c r="L20" i="1"/>
  <c r="M20" i="1" s="1"/>
  <c r="AB19" i="1"/>
  <c r="AC19" i="1" s="1"/>
  <c r="Y19" i="1"/>
  <c r="Z19" i="1" s="1"/>
  <c r="L19" i="1"/>
  <c r="M19" i="1" s="1"/>
  <c r="N19" i="1"/>
  <c r="O19" i="1" s="1"/>
  <c r="AB18" i="1"/>
  <c r="AC18" i="1" s="1"/>
  <c r="Y18" i="1"/>
  <c r="Z18" i="1" s="1"/>
  <c r="L18" i="1"/>
  <c r="M18" i="1" s="1"/>
  <c r="N18" i="1"/>
  <c r="O18" i="1" s="1"/>
  <c r="AB17" i="1"/>
  <c r="AC17" i="1" s="1"/>
  <c r="Y17" i="1"/>
  <c r="Z17" i="1" s="1"/>
  <c r="N17" i="1"/>
  <c r="O17" i="1" s="1"/>
  <c r="L17" i="1"/>
  <c r="M17" i="1" s="1"/>
  <c r="AB16" i="1"/>
  <c r="AC16" i="1" s="1"/>
  <c r="Y16" i="1"/>
  <c r="Z16" i="1" s="1"/>
  <c r="N16" i="1"/>
  <c r="O16" i="1" s="1"/>
  <c r="L16" i="1"/>
  <c r="M16" i="1" s="1"/>
  <c r="AB15" i="1"/>
  <c r="AC15" i="1" s="1"/>
  <c r="Y15" i="1"/>
  <c r="Z15" i="1" s="1"/>
  <c r="L15" i="1"/>
  <c r="M15" i="1" s="1"/>
  <c r="N15" i="1"/>
  <c r="O15" i="1" s="1"/>
  <c r="AB14" i="1"/>
  <c r="AC14" i="1" s="1"/>
  <c r="Y14" i="1"/>
  <c r="Z14" i="1" s="1"/>
  <c r="L14" i="1"/>
  <c r="M14" i="1" s="1"/>
  <c r="N14" i="1"/>
  <c r="O14" i="1" s="1"/>
  <c r="AA26" i="1"/>
  <c r="X26" i="1"/>
  <c r="U26" i="1"/>
  <c r="Y13" i="1"/>
  <c r="N13" i="1"/>
  <c r="L13" i="1"/>
  <c r="H26" i="1"/>
  <c r="G26" i="1"/>
  <c r="AB10" i="1"/>
  <c r="Y10" i="1"/>
  <c r="Z10" i="1" s="1"/>
  <c r="N10" i="1"/>
  <c r="O10" i="1" s="1"/>
  <c r="L10" i="1"/>
  <c r="M10" i="1" s="1"/>
  <c r="AB9" i="1"/>
  <c r="U11" i="1"/>
  <c r="G11" i="1"/>
  <c r="Y96" i="1" l="1"/>
  <c r="Z96" i="1" s="1"/>
  <c r="Y70" i="1"/>
  <c r="T83" i="1"/>
  <c r="AC10" i="1"/>
  <c r="AB11" i="1"/>
  <c r="AC11" i="1" s="1"/>
  <c r="L26" i="1"/>
  <c r="M26" i="1" s="1"/>
  <c r="AB43" i="1"/>
  <c r="AC31" i="1"/>
  <c r="N26" i="1"/>
  <c r="O26" i="1" s="1"/>
  <c r="Z13" i="1"/>
  <c r="T11" i="1"/>
  <c r="T27" i="1" s="1"/>
  <c r="AB13" i="1"/>
  <c r="O13" i="1"/>
  <c r="G43" i="1"/>
  <c r="G71" i="1" s="1"/>
  <c r="Y76" i="1"/>
  <c r="Z75" i="1"/>
  <c r="Z76" i="1" s="1"/>
  <c r="M78" i="1"/>
  <c r="L82" i="1"/>
  <c r="AB82" i="1"/>
  <c r="AC82" i="1" s="1"/>
  <c r="N9" i="1"/>
  <c r="H11" i="1"/>
  <c r="X11" i="1"/>
  <c r="X27" i="1" s="1"/>
  <c r="Y9" i="1"/>
  <c r="T26" i="1"/>
  <c r="L32" i="1"/>
  <c r="M32" i="1" s="1"/>
  <c r="M45" i="1"/>
  <c r="L70" i="1"/>
  <c r="M70" i="1" s="1"/>
  <c r="O78" i="1"/>
  <c r="N82" i="1"/>
  <c r="O82" i="1" s="1"/>
  <c r="AC9" i="1"/>
  <c r="Y24" i="1"/>
  <c r="Z24" i="1" s="1"/>
  <c r="L31" i="1"/>
  <c r="H43" i="1"/>
  <c r="K11" i="1"/>
  <c r="K27" i="1" s="1"/>
  <c r="G27" i="1"/>
  <c r="U27" i="1"/>
  <c r="AA11" i="1"/>
  <c r="AA27" i="1" s="1"/>
  <c r="K26" i="1"/>
  <c r="Y41" i="1"/>
  <c r="Z41" i="1" s="1"/>
  <c r="U70" i="1"/>
  <c r="AB45" i="1"/>
  <c r="T97" i="1"/>
  <c r="M91" i="1"/>
  <c r="L96" i="1"/>
  <c r="N43" i="1"/>
  <c r="O31" i="1"/>
  <c r="X43" i="1"/>
  <c r="X71" i="1" s="1"/>
  <c r="AB89" i="1"/>
  <c r="AC88" i="1"/>
  <c r="O91" i="1"/>
  <c r="Y31" i="1"/>
  <c r="T43" i="1"/>
  <c r="T71" i="1" s="1"/>
  <c r="AA43" i="1"/>
  <c r="AA71" i="1" s="1"/>
  <c r="Z70" i="1"/>
  <c r="M13" i="1"/>
  <c r="L9" i="1"/>
  <c r="U43" i="1"/>
  <c r="N45" i="1"/>
  <c r="L75" i="1"/>
  <c r="H76" i="1"/>
  <c r="X76" i="1"/>
  <c r="X83" i="1" s="1"/>
  <c r="L87" i="1"/>
  <c r="Z87" i="1"/>
  <c r="AB91" i="1"/>
  <c r="H97" i="1"/>
  <c r="X97" i="1"/>
  <c r="K76" i="1"/>
  <c r="K83" i="1" s="1"/>
  <c r="G82" i="1"/>
  <c r="G83" i="1" s="1"/>
  <c r="Y88" i="1"/>
  <c r="Z88" i="1" s="1"/>
  <c r="G89" i="1"/>
  <c r="U89" i="1"/>
  <c r="U97" i="1" s="1"/>
  <c r="K97" i="1"/>
  <c r="N75" i="1"/>
  <c r="AB75" i="1"/>
  <c r="N87" i="1"/>
  <c r="AB87" i="1"/>
  <c r="N92" i="1"/>
  <c r="O92" i="1" s="1"/>
  <c r="K82" i="1"/>
  <c r="Y82" i="1"/>
  <c r="Z82" i="1" s="1"/>
  <c r="U83" i="1"/>
  <c r="K43" i="1"/>
  <c r="K71" i="1" s="1"/>
  <c r="G96" i="1"/>
  <c r="Z91" i="1"/>
  <c r="U71" i="1" l="1"/>
  <c r="G97" i="1"/>
  <c r="H83" i="1"/>
  <c r="Y83" i="1"/>
  <c r="Z83" i="1" s="1"/>
  <c r="N96" i="1"/>
  <c r="O96" i="1" s="1"/>
  <c r="H71" i="1"/>
  <c r="Y26" i="1"/>
  <c r="G99" i="1"/>
  <c r="T99" i="1"/>
  <c r="AB27" i="1"/>
  <c r="AC27" i="1" s="1"/>
  <c r="M96" i="1"/>
  <c r="K99" i="1"/>
  <c r="U99" i="1"/>
  <c r="X99" i="1"/>
  <c r="AB96" i="1"/>
  <c r="AC96" i="1" s="1"/>
  <c r="AC91" i="1"/>
  <c r="O43" i="1"/>
  <c r="L43" i="1"/>
  <c r="M43" i="1" s="1"/>
  <c r="M31" i="1"/>
  <c r="AC89" i="1"/>
  <c r="H27" i="1"/>
  <c r="M82" i="1"/>
  <c r="Z26" i="1"/>
  <c r="L89" i="1"/>
  <c r="M89" i="1" s="1"/>
  <c r="M87" i="1"/>
  <c r="AA99" i="1"/>
  <c r="N70" i="1"/>
  <c r="O70" i="1" s="1"/>
  <c r="O45" i="1"/>
  <c r="AB70" i="1"/>
  <c r="AC70" i="1" s="1"/>
  <c r="AC45" i="1"/>
  <c r="AB97" i="1"/>
  <c r="AC97" i="1" s="1"/>
  <c r="AC87" i="1"/>
  <c r="N89" i="1"/>
  <c r="O89" i="1" s="1"/>
  <c r="O87" i="1"/>
  <c r="L11" i="1"/>
  <c r="M11" i="1" s="1"/>
  <c r="M9" i="1"/>
  <c r="Y43" i="1"/>
  <c r="Z43" i="1" s="1"/>
  <c r="Z31" i="1"/>
  <c r="Y89" i="1"/>
  <c r="AB26" i="1"/>
  <c r="AC26" i="1" s="1"/>
  <c r="AC13" i="1"/>
  <c r="AB76" i="1"/>
  <c r="AC76" i="1" s="1"/>
  <c r="AC75" i="1"/>
  <c r="AB71" i="1"/>
  <c r="AC71" i="1" s="1"/>
  <c r="N76" i="1"/>
  <c r="O76" i="1" s="1"/>
  <c r="O75" i="1"/>
  <c r="L76" i="1"/>
  <c r="M76" i="1" s="1"/>
  <c r="M75" i="1"/>
  <c r="Z9" i="1"/>
  <c r="Y11" i="1"/>
  <c r="Z11" i="1" s="1"/>
  <c r="Y27" i="1"/>
  <c r="Z27" i="1" s="1"/>
  <c r="O9" i="1"/>
  <c r="N11" i="1"/>
  <c r="O11" i="1" s="1"/>
  <c r="AC43" i="1"/>
  <c r="AB83" i="1" l="1"/>
  <c r="AC83" i="1" s="1"/>
  <c r="H99" i="1"/>
  <c r="N97" i="1"/>
  <c r="O97" i="1" s="1"/>
  <c r="Y71" i="1"/>
  <c r="Z71" i="1" s="1"/>
  <c r="L97" i="1"/>
  <c r="M97" i="1" s="1"/>
  <c r="L71" i="1"/>
  <c r="M71" i="1" s="1"/>
  <c r="Z89" i="1"/>
  <c r="Y97" i="1"/>
  <c r="Z97" i="1" s="1"/>
  <c r="AB99" i="1"/>
  <c r="AC99" i="1" s="1"/>
  <c r="N27" i="1"/>
  <c r="O27" i="1" s="1"/>
  <c r="L83" i="1"/>
  <c r="M83" i="1" s="1"/>
  <c r="N83" i="1"/>
  <c r="O83" i="1" s="1"/>
  <c r="L27" i="1"/>
  <c r="N71" i="1"/>
  <c r="O71" i="1" s="1"/>
  <c r="Y99" i="1" l="1"/>
  <c r="Z99" i="1" s="1"/>
  <c r="N99" i="1"/>
  <c r="O99" i="1" s="1"/>
  <c r="M27" i="1"/>
  <c r="L99" i="1"/>
  <c r="M99" i="1" s="1"/>
</calcChain>
</file>

<file path=xl/comments1.xml><?xml version="1.0" encoding="utf-8"?>
<comments xmlns="http://schemas.openxmlformats.org/spreadsheetml/2006/main">
  <authors>
    <author>svetlana atoyan</author>
  </authors>
  <commentList>
    <comment ref="C61" authorId="0" shapeId="0">
      <text>
        <r>
          <rPr>
            <b/>
            <sz val="9"/>
            <color indexed="81"/>
            <rFont val="Tahoma"/>
            <family val="2"/>
          </rPr>
          <t>svetlana atoyan:</t>
        </r>
        <r>
          <rPr>
            <sz val="9"/>
            <color indexed="81"/>
            <rFont val="Tahoma"/>
            <family val="2"/>
          </rPr>
          <t xml:space="preserve">
FPUC to provide Fcst Adjustments</t>
        </r>
      </text>
    </comment>
  </commentList>
</comments>
</file>

<file path=xl/sharedStrings.xml><?xml version="1.0" encoding="utf-8"?>
<sst xmlns="http://schemas.openxmlformats.org/spreadsheetml/2006/main" count="120" uniqueCount="95">
  <si>
    <t>Florida Public Utilities Company (“FPUC”)</t>
  </si>
  <si>
    <t>Proceeding No. 2022XXXX</t>
  </si>
  <si>
    <t>Report_FPUC Forecast vs. Atrium</t>
  </si>
  <si>
    <t>2022-2023 Forecasted Therms</t>
  </si>
  <si>
    <t>Scenario 2 MID (Low/Avrg)</t>
  </si>
  <si>
    <t>Service Area</t>
  </si>
  <si>
    <t>Customer Class Description</t>
  </si>
  <si>
    <t>2022 Forecasted Bills</t>
  </si>
  <si>
    <t>2023 Forecasted Bills</t>
  </si>
  <si>
    <t>2022 CHPK Forecasted Bills</t>
  </si>
  <si>
    <t>2022 Diff</t>
  </si>
  <si>
    <t>2022 % Diff</t>
  </si>
  <si>
    <t>2023 Diff</t>
  </si>
  <si>
    <t>2023 % Diff</t>
  </si>
  <si>
    <t>2022 Billing Determinants (Therms)</t>
  </si>
  <si>
    <t>2023 Billing Determinants (Therms)</t>
  </si>
  <si>
    <t>2022 CHPK Forecast</t>
  </si>
  <si>
    <t>2023 CHPK Forecast</t>
  </si>
  <si>
    <t>FPUC</t>
  </si>
  <si>
    <t>Residential</t>
  </si>
  <si>
    <t>FPUC - Residential Service</t>
  </si>
  <si>
    <t>FPUC - Residential Standby Generator Service</t>
  </si>
  <si>
    <t>Residential Total</t>
  </si>
  <si>
    <t>Commercial</t>
  </si>
  <si>
    <t>FPUC - Commercial Standby Generator Service</t>
  </si>
  <si>
    <t>FPUC - Gas Lighting Service</t>
  </si>
  <si>
    <t>FPUC - Gas Lighting Transportation Service</t>
  </si>
  <si>
    <t>FPUC - General Service-1</t>
  </si>
  <si>
    <t>FPUC - General Service - 2</t>
  </si>
  <si>
    <t>FPUC - General Transportation Service -1</t>
  </si>
  <si>
    <t>FPUC - General Transportation Service-2</t>
  </si>
  <si>
    <t>FPUC - Interruptible Service (IS)</t>
  </si>
  <si>
    <t>FPUC - Interruptible Transportation Service (ITS)</t>
  </si>
  <si>
    <t>FPUC - Large Volume Service</t>
  </si>
  <si>
    <t>FPUC - Large Volume Transportation Service</t>
  </si>
  <si>
    <t>FPUC - Natural Gas Vehicle Service</t>
  </si>
  <si>
    <t>FPUC - Natural Gas Vehicle Transportation Service</t>
  </si>
  <si>
    <t>Commercial Total</t>
  </si>
  <si>
    <t>FPUC Total</t>
  </si>
  <si>
    <t>CFG</t>
  </si>
  <si>
    <t>CFG - Firm Transportation Service - A (Fixed Residential)</t>
  </si>
  <si>
    <t>CFG - Firm Transportation Service - A Residential</t>
  </si>
  <si>
    <t>CFG - Firm Transportation Service - B (Fixed Residential)</t>
  </si>
  <si>
    <t>CFG - Firm Transportation Service - B Residential</t>
  </si>
  <si>
    <t>CFG - Firm Transportation Service - 1 (Fixed Residential)</t>
  </si>
  <si>
    <t>CFG - Firm Transportation Service - 1 Residential</t>
  </si>
  <si>
    <t>CFG - Firm Transportation Service - 2 (Fixed Residential)</t>
  </si>
  <si>
    <t>CFG - Firm Transportation Service - 2 Residential</t>
  </si>
  <si>
    <t>CFG - Firm Transportation Service - 2.1 (Fixed Residential)</t>
  </si>
  <si>
    <t>CFG - Firm Transportation Service - 2.1 Residential</t>
  </si>
  <si>
    <t>CFG - Firm Transportation Service - 3 (Fixed Residential)</t>
  </si>
  <si>
    <t>CFG - Firm Transportation Service - 3 Residential</t>
  </si>
  <si>
    <t>CFG - Firm Transportation Service - A (Fixed Non-Residential)</t>
  </si>
  <si>
    <t>CFG - Firm Transportation Service - A Non-Residential</t>
  </si>
  <si>
    <t>CFG - Firm Transportation Service - B (Fixed Non-Residential)</t>
  </si>
  <si>
    <t>CFG - Firm Transportation Service - B Non-Residential</t>
  </si>
  <si>
    <t>CFG - Firm Transportation Service - 1 (Fixed Non-Residential)</t>
  </si>
  <si>
    <t>CFG - Firm Transportation Service - 1 Non-Residential</t>
  </si>
  <si>
    <t>CFG - Firm Transportation Service - 2 (Fixed Non-Residential)</t>
  </si>
  <si>
    <t>CFG - Firm Transportation Service - 2 Non-Residential</t>
  </si>
  <si>
    <t>CFG - Firm Transportation Service - 2.1 (Fixed Non-Residential)</t>
  </si>
  <si>
    <t>CFG - Firm Transportation Service - 2.1 Non-Residential</t>
  </si>
  <si>
    <t>CFG - Firm Transportation Service - 3 (Fixed Non-Residential)</t>
  </si>
  <si>
    <t>CFG - Firm Transportation Service - 3 Non-Residential</t>
  </si>
  <si>
    <t>CFG - Firm Transportation Service - 3.1 (Fixed Non-Residential)</t>
  </si>
  <si>
    <t>CFG - Firm Transportation Service - 3.1 Non-Residential</t>
  </si>
  <si>
    <t>CFG - Firm Transportation Service - 4</t>
  </si>
  <si>
    <t>CFG - Firm Transportation Service - 5</t>
  </si>
  <si>
    <t>CFG - Firm Transportation Service - 6</t>
  </si>
  <si>
    <t>CFG - Firm Transportation Service - 7</t>
  </si>
  <si>
    <t>CFG - Firm Transportation Service - 8</t>
  </si>
  <si>
    <t>CFG - Firm Transportation Service - 9</t>
  </si>
  <si>
    <t>CFG - Firm Transportation Service - 10</t>
  </si>
  <si>
    <t>CFG - Firm Transportation Service - 11</t>
  </si>
  <si>
    <t>CFG - Firm Transportation Service - 12</t>
  </si>
  <si>
    <t>CFG - Firm Transportation Service - 13</t>
  </si>
  <si>
    <t>CFG - Firm Transportation Service - NGV</t>
  </si>
  <si>
    <t>CFG Total</t>
  </si>
  <si>
    <t>Indiantown</t>
  </si>
  <si>
    <t>Indiantown - Transportation Service 1</t>
  </si>
  <si>
    <t>Indiantown - Transportation Service 2</t>
  </si>
  <si>
    <t>Indiantown - Transportation Service 3</t>
  </si>
  <si>
    <t>Indiantown - Transportation Service 4</t>
  </si>
  <si>
    <t>Indiantown - Transportation Service NGV</t>
  </si>
  <si>
    <t>Indiantown Total</t>
  </si>
  <si>
    <t xml:space="preserve">Ft. Meade </t>
  </si>
  <si>
    <t>Ft. Meade - Natural Gas Vehicle Service</t>
  </si>
  <si>
    <t>Ft. Meade - Residential Service</t>
  </si>
  <si>
    <t>Ft. Meade - General Service-1</t>
  </si>
  <si>
    <t>Ft. Meade - General Transportation Service-1</t>
  </si>
  <si>
    <t>Ft. Meade - Large Volume Service</t>
  </si>
  <si>
    <t>Ft. Meade - Large Volume Transportation Service</t>
  </si>
  <si>
    <t>Ft. Meade - Natural Gas Vehicle Transportation Service</t>
  </si>
  <si>
    <t>Ft. Meade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</si>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</sst>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_);_(* \(#,##0.000\);_(* &quot;-&quot;??_);_(@_)"/>
  </numFmts>
  <fonts count="9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33CC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2" fillId="0" borderId="0" xfId="3" applyFont="1"/>
    <xf numFmtId="164" fontId="2" fillId="0" borderId="0" xfId="1" applyNumberFormat="1" applyFont="1"/>
    <xf numFmtId="164" fontId="4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 applyBorder="1"/>
    <xf numFmtId="164" fontId="4" fillId="0" borderId="0" xfId="1" applyNumberFormat="1" applyFont="1" applyAlignment="1"/>
    <xf numFmtId="9" fontId="4" fillId="0" borderId="0" xfId="2" applyFont="1" applyAlignment="1">
      <alignment horizontal="center"/>
    </xf>
    <xf numFmtId="164" fontId="4" fillId="0" borderId="0" xfId="1" applyNumberFormat="1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9" fontId="4" fillId="0" borderId="0" xfId="2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9" fontId="2" fillId="5" borderId="3" xfId="2" applyFont="1" applyFill="1" applyBorder="1" applyAlignment="1">
      <alignment horizontal="center" vertical="center" wrapText="1"/>
    </xf>
    <xf numFmtId="9" fontId="2" fillId="3" borderId="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164" fontId="2" fillId="0" borderId="4" xfId="1" applyNumberFormat="1" applyFont="1" applyBorder="1"/>
    <xf numFmtId="9" fontId="2" fillId="0" borderId="4" xfId="2" applyFont="1" applyBorder="1" applyAlignment="1">
      <alignment horizontal="center"/>
    </xf>
    <xf numFmtId="164" fontId="2" fillId="0" borderId="0" xfId="1" applyNumberFormat="1" applyFont="1" applyFill="1"/>
    <xf numFmtId="9" fontId="4" fillId="0" borderId="0" xfId="2" applyFont="1"/>
    <xf numFmtId="0" fontId="5" fillId="0" borderId="0" xfId="0" applyFont="1"/>
    <xf numFmtId="164" fontId="5" fillId="0" borderId="5" xfId="1" applyNumberFormat="1" applyFont="1" applyBorder="1"/>
    <xf numFmtId="9" fontId="5" fillId="0" borderId="5" xfId="2" applyFont="1" applyBorder="1" applyAlignment="1">
      <alignment horizontal="center"/>
    </xf>
    <xf numFmtId="0" fontId="6" fillId="0" borderId="0" xfId="0" applyFont="1"/>
    <xf numFmtId="164" fontId="5" fillId="0" borderId="0" xfId="1" applyNumberFormat="1" applyFont="1" applyFill="1"/>
    <xf numFmtId="164" fontId="4" fillId="0" borderId="0" xfId="1" applyNumberFormat="1" applyFont="1" applyFill="1" applyBorder="1"/>
    <xf numFmtId="9" fontId="4" fillId="0" borderId="0" xfId="2" applyFont="1" applyBorder="1" applyAlignment="1">
      <alignment horizontal="center"/>
    </xf>
    <xf numFmtId="9" fontId="4" fillId="0" borderId="0" xfId="2" applyFont="1" applyBorder="1"/>
    <xf numFmtId="0" fontId="4" fillId="0" borderId="0" xfId="0" applyFont="1" applyAlignment="1">
      <alignment horizontal="left"/>
    </xf>
    <xf numFmtId="164" fontId="2" fillId="0" borderId="4" xfId="1" applyNumberFormat="1" applyFont="1" applyFill="1" applyBorder="1"/>
    <xf numFmtId="164" fontId="2" fillId="0" borderId="0" xfId="0" applyNumberFormat="1" applyFont="1"/>
    <xf numFmtId="164" fontId="5" fillId="0" borderId="5" xfId="1" applyNumberFormat="1" applyFont="1" applyFill="1" applyBorder="1"/>
    <xf numFmtId="9" fontId="5" fillId="0" borderId="5" xfId="2" applyFont="1" applyFill="1" applyBorder="1" applyAlignment="1">
      <alignment horizontal="center"/>
    </xf>
    <xf numFmtId="164" fontId="2" fillId="0" borderId="0" xfId="1" applyNumberFormat="1" applyFont="1" applyBorder="1"/>
    <xf numFmtId="164" fontId="2" fillId="0" borderId="0" xfId="1" applyNumberFormat="1" applyFont="1" applyFill="1" applyBorder="1"/>
    <xf numFmtId="164" fontId="2" fillId="0" borderId="0" xfId="1" applyNumberFormat="1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9" fontId="2" fillId="0" borderId="0" xfId="1" applyNumberFormat="1" applyFont="1" applyBorder="1" applyAlignment="1">
      <alignment horizontal="center"/>
    </xf>
    <xf numFmtId="9" fontId="4" fillId="0" borderId="0" xfId="1" applyNumberFormat="1" applyFont="1" applyAlignment="1">
      <alignment horizontal="center"/>
    </xf>
    <xf numFmtId="164" fontId="6" fillId="0" borderId="0" xfId="1" applyNumberFormat="1" applyFont="1" applyFill="1"/>
    <xf numFmtId="164" fontId="2" fillId="0" borderId="4" xfId="1" applyNumberFormat="1" applyFont="1" applyBorder="1" applyAlignment="1">
      <alignment horizontal="center"/>
    </xf>
    <xf numFmtId="9" fontId="4" fillId="0" borderId="4" xfId="2" applyFont="1" applyBorder="1" applyAlignment="1">
      <alignment horizontal="center"/>
    </xf>
    <xf numFmtId="164" fontId="5" fillId="0" borderId="6" xfId="1" applyNumberFormat="1" applyFont="1" applyBorder="1"/>
    <xf numFmtId="9" fontId="5" fillId="0" borderId="6" xfId="2" applyFont="1" applyBorder="1" applyAlignment="1">
      <alignment horizontal="center"/>
    </xf>
    <xf numFmtId="9" fontId="2" fillId="0" borderId="0" xfId="2" applyFont="1" applyBorder="1"/>
    <xf numFmtId="165" fontId="4" fillId="0" borderId="0" xfId="0" applyNumberFormat="1" applyFont="1"/>
    <xf numFmtId="0" fontId="4" fillId="6" borderId="0" xfId="0" applyFont="1" applyFill="1"/>
    <xf numFmtId="0" fontId="2" fillId="6" borderId="3" xfId="0" applyFont="1" applyFill="1" applyBorder="1" applyAlignment="1">
      <alignment horizontal="center" vertical="center" wrapText="1"/>
    </xf>
    <xf numFmtId="164" fontId="4" fillId="6" borderId="0" xfId="1" applyNumberFormat="1" applyFont="1" applyFill="1"/>
    <xf numFmtId="164" fontId="2" fillId="6" borderId="4" xfId="1" applyNumberFormat="1" applyFont="1" applyFill="1" applyBorder="1"/>
    <xf numFmtId="164" fontId="5" fillId="6" borderId="5" xfId="1" applyNumberFormat="1" applyFont="1" applyFill="1" applyBorder="1"/>
    <xf numFmtId="164" fontId="4" fillId="6" borderId="0" xfId="1" applyNumberFormat="1" applyFont="1" applyFill="1" applyBorder="1"/>
    <xf numFmtId="164" fontId="2" fillId="6" borderId="0" xfId="1" applyNumberFormat="1" applyFont="1" applyFill="1" applyBorder="1"/>
    <xf numFmtId="164" fontId="5" fillId="6" borderId="6" xfId="1" applyNumberFormat="1" applyFont="1" applyFill="1" applyBorder="1"/>
    <xf numFmtId="164" fontId="4" fillId="7" borderId="0" xfId="1" applyNumberFormat="1" applyFont="1" applyFill="1"/>
    <xf numFmtId="164" fontId="4" fillId="8" borderId="0" xfId="1" applyNumberFormat="1" applyFont="1" applyFill="1"/>
    <xf numFmtId="166" fontId="4" fillId="7" borderId="0" xfId="1" applyNumberFormat="1" applyFont="1" applyFill="1"/>
    <xf numFmtId="166" fontId="4" fillId="8" borderId="0" xfId="1" applyNumberFormat="1" applyFont="1" applyFill="1"/>
    <xf numFmtId="166" fontId="2" fillId="6" borderId="4" xfId="1" applyNumberFormat="1" applyFont="1" applyFill="1" applyBorder="1"/>
    <xf numFmtId="166" fontId="4" fillId="6" borderId="0" xfId="1" applyNumberFormat="1" applyFont="1" applyFill="1"/>
    <xf numFmtId="166" fontId="5" fillId="6" borderId="5" xfId="1" applyNumberFormat="1" applyFont="1" applyFill="1" applyBorder="1"/>
    <xf numFmtId="166" fontId="4" fillId="6" borderId="0" xfId="1" applyNumberFormat="1" applyFont="1" applyFill="1" applyBorder="1"/>
    <xf numFmtId="166" fontId="2" fillId="6" borderId="0" xfId="1" applyNumberFormat="1" applyFont="1" applyFill="1" applyBorder="1"/>
    <xf numFmtId="43" fontId="4" fillId="0" borderId="0" xfId="0" applyNumberFormat="1" applyFont="1"/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2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2.xml" Id="rId13" /><Relationship Type="http://schemas.openxmlformats.org/officeDocument/2006/relationships/externalLink" Target="externalLinks/externalLink17.xml" Id="rId18" /><Relationship Type="http://schemas.openxmlformats.org/officeDocument/2006/relationships/externalLink" Target="externalLinks/externalLink25.xml" Id="rId26" /><Relationship Type="http://schemas.openxmlformats.org/officeDocument/2006/relationships/externalLink" Target="externalLinks/externalLink38.xml" Id="rId39" /><Relationship Type="http://schemas.openxmlformats.org/officeDocument/2006/relationships/externalLink" Target="externalLinks/externalLink2.xml" Id="rId3" /><Relationship Type="http://schemas.openxmlformats.org/officeDocument/2006/relationships/externalLink" Target="externalLinks/externalLink20.xml" Id="rId21" /><Relationship Type="http://schemas.openxmlformats.org/officeDocument/2006/relationships/externalLink" Target="externalLinks/externalLink33.xml" Id="rId34" /><Relationship Type="http://schemas.openxmlformats.org/officeDocument/2006/relationships/externalLink" Target="externalLinks/externalLink41.xml" Id="rId42" /><Relationship Type="http://schemas.openxmlformats.org/officeDocument/2006/relationships/externalLink" Target="externalLinks/externalLink46.xml" Id="rId47" /><Relationship Type="http://schemas.openxmlformats.org/officeDocument/2006/relationships/sharedStrings" Target="sharedStrings.xml" Id="rId50" /><Relationship Type="http://schemas.openxmlformats.org/officeDocument/2006/relationships/externalLink" Target="externalLinks/externalLink6.xml" Id="rId7" /><Relationship Type="http://schemas.openxmlformats.org/officeDocument/2006/relationships/externalLink" Target="externalLinks/externalLink11.xml" Id="rId12" /><Relationship Type="http://schemas.openxmlformats.org/officeDocument/2006/relationships/externalLink" Target="externalLinks/externalLink16.xml" Id="rId17" /><Relationship Type="http://schemas.openxmlformats.org/officeDocument/2006/relationships/externalLink" Target="externalLinks/externalLink24.xml" Id="rId25" /><Relationship Type="http://schemas.openxmlformats.org/officeDocument/2006/relationships/externalLink" Target="externalLinks/externalLink32.xml" Id="rId33" /><Relationship Type="http://schemas.openxmlformats.org/officeDocument/2006/relationships/externalLink" Target="externalLinks/externalLink37.xml" Id="rId38" /><Relationship Type="http://schemas.openxmlformats.org/officeDocument/2006/relationships/externalLink" Target="externalLinks/externalLink45.xml" Id="rId46" /><Relationship Type="http://schemas.openxmlformats.org/officeDocument/2006/relationships/externalLink" Target="externalLinks/externalLink1.xml" Id="rId2" /><Relationship Type="http://schemas.openxmlformats.org/officeDocument/2006/relationships/externalLink" Target="externalLinks/externalLink15.xml" Id="rId16" /><Relationship Type="http://schemas.openxmlformats.org/officeDocument/2006/relationships/externalLink" Target="externalLinks/externalLink19.xml" Id="rId20" /><Relationship Type="http://schemas.openxmlformats.org/officeDocument/2006/relationships/externalLink" Target="externalLinks/externalLink28.xml" Id="rId29" /><Relationship Type="http://schemas.openxmlformats.org/officeDocument/2006/relationships/externalLink" Target="externalLinks/externalLink40.xml" Id="rId41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5.xml" Id="rId6" /><Relationship Type="http://schemas.openxmlformats.org/officeDocument/2006/relationships/externalLink" Target="externalLinks/externalLink10.xml" Id="rId11" /><Relationship Type="http://schemas.openxmlformats.org/officeDocument/2006/relationships/externalLink" Target="externalLinks/externalLink23.xml" Id="rId24" /><Relationship Type="http://schemas.openxmlformats.org/officeDocument/2006/relationships/externalLink" Target="externalLinks/externalLink31.xml" Id="rId32" /><Relationship Type="http://schemas.openxmlformats.org/officeDocument/2006/relationships/externalLink" Target="externalLinks/externalLink36.xml" Id="rId37" /><Relationship Type="http://schemas.openxmlformats.org/officeDocument/2006/relationships/externalLink" Target="externalLinks/externalLink39.xml" Id="rId40" /><Relationship Type="http://schemas.openxmlformats.org/officeDocument/2006/relationships/externalLink" Target="externalLinks/externalLink44.xml" Id="rId45" /><Relationship Type="http://schemas.openxmlformats.org/officeDocument/2006/relationships/externalLink" Target="externalLinks/externalLink4.xml" Id="rId5" /><Relationship Type="http://schemas.openxmlformats.org/officeDocument/2006/relationships/externalLink" Target="externalLinks/externalLink14.xml" Id="rId15" /><Relationship Type="http://schemas.openxmlformats.org/officeDocument/2006/relationships/externalLink" Target="externalLinks/externalLink22.xml" Id="rId23" /><Relationship Type="http://schemas.openxmlformats.org/officeDocument/2006/relationships/externalLink" Target="externalLinks/externalLink27.xml" Id="rId28" /><Relationship Type="http://schemas.openxmlformats.org/officeDocument/2006/relationships/externalLink" Target="externalLinks/externalLink35.xml" Id="rId36" /><Relationship Type="http://schemas.openxmlformats.org/officeDocument/2006/relationships/styles" Target="styles.xml" Id="rId49" /><Relationship Type="http://schemas.openxmlformats.org/officeDocument/2006/relationships/externalLink" Target="externalLinks/externalLink9.xml" Id="rId10" /><Relationship Type="http://schemas.openxmlformats.org/officeDocument/2006/relationships/externalLink" Target="externalLinks/externalLink18.xml" Id="rId19" /><Relationship Type="http://schemas.openxmlformats.org/officeDocument/2006/relationships/externalLink" Target="externalLinks/externalLink30.xml" Id="rId31" /><Relationship Type="http://schemas.openxmlformats.org/officeDocument/2006/relationships/externalLink" Target="externalLinks/externalLink43.xml" Id="rId44" /><Relationship Type="http://schemas.openxmlformats.org/officeDocument/2006/relationships/externalLink" Target="externalLinks/externalLink3.xml" Id="rId4" /><Relationship Type="http://schemas.openxmlformats.org/officeDocument/2006/relationships/externalLink" Target="externalLinks/externalLink8.xml" Id="rId9" /><Relationship Type="http://schemas.openxmlformats.org/officeDocument/2006/relationships/externalLink" Target="externalLinks/externalLink13.xml" Id="rId14" /><Relationship Type="http://schemas.openxmlformats.org/officeDocument/2006/relationships/externalLink" Target="externalLinks/externalLink21.xml" Id="rId22" /><Relationship Type="http://schemas.openxmlformats.org/officeDocument/2006/relationships/externalLink" Target="externalLinks/externalLink26.xml" Id="rId27" /><Relationship Type="http://schemas.openxmlformats.org/officeDocument/2006/relationships/externalLink" Target="externalLinks/externalLink29.xml" Id="rId30" /><Relationship Type="http://schemas.openxmlformats.org/officeDocument/2006/relationships/externalLink" Target="externalLinks/externalLink34.xml" Id="rId35" /><Relationship Type="http://schemas.openxmlformats.org/officeDocument/2006/relationships/externalLink" Target="externalLinks/externalLink42.xml" Id="rId43" /><Relationship Type="http://schemas.openxmlformats.org/officeDocument/2006/relationships/theme" Target="theme/theme1.xml" Id="rId48" /><Relationship Type="http://schemas.openxmlformats.org/officeDocument/2006/relationships/externalLink" Target="externalLinks/externalLink7.xml" Id="rId8" /><Relationship Type="http://schemas.openxmlformats.org/officeDocument/2006/relationships/calcChain" Target="calcChain.xml" Id="rId51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riumeconcom.sharepoint.com/Users/curtis_young.CPK/AppData/Local/Microsoft/Windows/Temporary%20Internet%20Files/Content.Outlook/4BJ31546/Cash%20Projections/Cash%20Projection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Gross%20Margin%20Forecast\2015\Gas\Gas%20Gross%20Margin%20Forecast%20-%2006-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Gross%20Margin%20Budget\2016\FINAL%202016%20Electric%20Margin%20Budget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riumeconcom.sharepoint.com/sites/0557-NIPSCO2021RateCaseSupport/Shared%20Documents/General/COSA%20Model/NIPSCO%20COSA%20Model%20DRAFT_2021_09_07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 refreshError="1"/>
      <sheetData sheetId="12" refreshError="1"/>
      <sheetData sheetId="13">
        <row r="14">
          <cell r="BA14">
            <v>24037.666666666668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eneral Inputs"/>
      <sheetName val="Input-Allocators"/>
      <sheetName val="Input-Accounts"/>
      <sheetName val="Functionalization"/>
      <sheetName val="Classification"/>
      <sheetName val="Template"/>
      <sheetName val="Accts_Cust"/>
      <sheetName val="OnSite_Cust"/>
      <sheetName val="Dist_Cust"/>
      <sheetName val="Storage_Comm"/>
      <sheetName val="Dist_Dem"/>
      <sheetName val="Trans_Dem"/>
      <sheetName val="LNG_Dem"/>
      <sheetName val="Storage_Dem"/>
      <sheetName val="DemandTotal"/>
      <sheetName val="EnergyTotal"/>
      <sheetName val="CustomerTotal"/>
      <sheetName val="GrandTotal"/>
      <sheetName val="Summary"/>
      <sheetName val="UnitCost"/>
      <sheetName val="Rev Apportionment"/>
      <sheetName val="Last Case v. This Case"/>
      <sheetName val="Revenue Aport. Values"/>
      <sheetName val="Summary Values"/>
      <sheetName val="Rev Apportionment_alternate"/>
      <sheetName val="Comparison"/>
      <sheetName val="Tables for Testimony"/>
      <sheetName val="ErrorCheck"/>
      <sheetName val="Required Sheets"/>
    </sheetNames>
    <sheetDataSet>
      <sheetData sheetId="0"/>
      <sheetData sheetId="1">
        <row r="19">
          <cell r="D19">
            <v>6.8699999999999997E-2</v>
          </cell>
        </row>
        <row r="32">
          <cell r="D32">
            <v>1</v>
          </cell>
        </row>
      </sheetData>
      <sheetData sheetId="2">
        <row r="9">
          <cell r="B9" t="str">
            <v>STORAGE</v>
          </cell>
        </row>
        <row r="10">
          <cell r="B10" t="str">
            <v>LNG</v>
          </cell>
        </row>
        <row r="11">
          <cell r="B11" t="str">
            <v>TRANSMISSION</v>
          </cell>
        </row>
        <row r="12">
          <cell r="B12" t="str">
            <v>DISTRIBUTION</v>
          </cell>
        </row>
        <row r="13">
          <cell r="B13" t="str">
            <v>ON-SITE</v>
          </cell>
        </row>
        <row r="14">
          <cell r="B14" t="str">
            <v>CUST. ACCOUNTS</v>
          </cell>
        </row>
        <row r="15">
          <cell r="B15"/>
        </row>
        <row r="16">
          <cell r="B16"/>
        </row>
        <row r="19">
          <cell r="B19" t="str">
            <v>DEMAND</v>
          </cell>
        </row>
        <row r="20">
          <cell r="B20" t="str">
            <v>COMMODITY</v>
          </cell>
        </row>
        <row r="21">
          <cell r="B21" t="str">
            <v>CUSTOMER</v>
          </cell>
        </row>
        <row r="22">
          <cell r="B22" t="str">
            <v>MIN_SYS</v>
          </cell>
        </row>
        <row r="23">
          <cell r="B23"/>
        </row>
        <row r="24">
          <cell r="B24"/>
        </row>
        <row r="27">
          <cell r="B27"/>
        </row>
        <row r="28">
          <cell r="B28" t="str">
            <v>DESIGN_DAY</v>
          </cell>
        </row>
        <row r="29">
          <cell r="B29" t="str">
            <v>DIST_DESIGN_DAY</v>
          </cell>
        </row>
        <row r="30">
          <cell r="B30" t="str">
            <v>PEAK_AVG</v>
          </cell>
        </row>
        <row r="31">
          <cell r="B31" t="str">
            <v>SEASxTRANSPORT</v>
          </cell>
        </row>
        <row r="32">
          <cell r="B32" t="str">
            <v>3-DAYxTRANSPORT</v>
          </cell>
        </row>
        <row r="33">
          <cell r="B33" t="str">
            <v>CUSTOMERS</v>
          </cell>
        </row>
        <row r="34">
          <cell r="B34" t="str">
            <v>DIST_CUST</v>
          </cell>
        </row>
        <row r="35">
          <cell r="B35" t="str">
            <v>METERS</v>
          </cell>
        </row>
        <row r="36">
          <cell r="B36" t="str">
            <v>SERVICES</v>
          </cell>
        </row>
        <row r="37">
          <cell r="B37" t="str">
            <v>ACCT_385</v>
          </cell>
        </row>
        <row r="38">
          <cell r="B38" t="str">
            <v>UNCOLLECT</v>
          </cell>
        </row>
        <row r="39">
          <cell r="B39" t="str">
            <v>METER_READ</v>
          </cell>
        </row>
        <row r="40">
          <cell r="B40" t="str">
            <v>CUST_RECORDS</v>
          </cell>
        </row>
        <row r="41">
          <cell r="B41" t="str">
            <v>ACCT_901</v>
          </cell>
        </row>
        <row r="42">
          <cell r="B42" t="str">
            <v>ACCT_910</v>
          </cell>
        </row>
        <row r="43">
          <cell r="B43" t="str">
            <v>ACCT_879</v>
          </cell>
        </row>
        <row r="44">
          <cell r="B44" t="str">
            <v>TOTAL_VOLUME</v>
          </cell>
        </row>
        <row r="45">
          <cell r="B45" t="str">
            <v>WINTER_SEASxT</v>
          </cell>
        </row>
        <row r="46">
          <cell r="B46" t="str">
            <v>BASE_REVENUE</v>
          </cell>
        </row>
        <row r="47">
          <cell r="B47" t="str">
            <v>TDSIC_REVENUE</v>
          </cell>
        </row>
        <row r="48">
          <cell r="B48" t="str">
            <v>FMCA_REVENUE</v>
          </cell>
        </row>
        <row r="49">
          <cell r="B49" t="str">
            <v>RIDERS</v>
          </cell>
        </row>
        <row r="50">
          <cell r="B50" t="str">
            <v>GAS_REVENUE</v>
          </cell>
        </row>
        <row r="51">
          <cell r="B51" t="str">
            <v>TOTAL_REVENUE</v>
          </cell>
        </row>
        <row r="52">
          <cell r="B52" t="str">
            <v>NONGAS_REVENUE</v>
          </cell>
        </row>
        <row r="53">
          <cell r="B53" t="str">
            <v>LATE_FEES</v>
          </cell>
        </row>
        <row r="54">
          <cell r="B54" t="str">
            <v>MISC_REVENUE</v>
          </cell>
        </row>
        <row r="55">
          <cell r="B55" t="str">
            <v>DEFERRED</v>
          </cell>
        </row>
        <row r="56">
          <cell r="B56" t="str">
            <v>SHUTOFF_RECONNECT</v>
          </cell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  <row r="62">
          <cell r="B62"/>
        </row>
        <row r="63">
          <cell r="B63"/>
        </row>
        <row r="64">
          <cell r="B64"/>
        </row>
        <row r="65">
          <cell r="B65"/>
        </row>
        <row r="66">
          <cell r="B66"/>
        </row>
        <row r="67">
          <cell r="B67"/>
        </row>
        <row r="68">
          <cell r="B68"/>
        </row>
        <row r="69">
          <cell r="B69"/>
        </row>
        <row r="70">
          <cell r="B70"/>
        </row>
        <row r="71">
          <cell r="B71"/>
        </row>
        <row r="72">
          <cell r="B72"/>
        </row>
        <row r="73">
          <cell r="B73"/>
        </row>
        <row r="74">
          <cell r="B74"/>
        </row>
        <row r="75">
          <cell r="B75"/>
        </row>
        <row r="76">
          <cell r="B76"/>
        </row>
        <row r="77">
          <cell r="B77"/>
        </row>
        <row r="78">
          <cell r="B78"/>
        </row>
        <row r="79">
          <cell r="B79"/>
        </row>
        <row r="80">
          <cell r="B80"/>
        </row>
        <row r="81">
          <cell r="B81"/>
        </row>
        <row r="82">
          <cell r="B82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4">
          <cell r="G24" t="str">
            <v>Storage_Dem</v>
          </cell>
          <cell r="H24" t="str">
            <v>Storage_Comm</v>
          </cell>
          <cell r="I24" t="str">
            <v>Dist_Cust</v>
          </cell>
        </row>
        <row r="25">
          <cell r="G25" t="str">
            <v>LNG_Dem</v>
          </cell>
          <cell r="H25" t="str">
            <v/>
          </cell>
          <cell r="I25" t="str">
            <v>OnSite_Cust</v>
          </cell>
        </row>
        <row r="26">
          <cell r="G26" t="str">
            <v>Trans_Dem</v>
          </cell>
          <cell r="H26" t="str">
            <v/>
          </cell>
          <cell r="I26" t="str">
            <v>Accts_Cust</v>
          </cell>
        </row>
        <row r="27">
          <cell r="G27" t="str">
            <v>Dist_Dem</v>
          </cell>
          <cell r="H27" t="str">
            <v/>
          </cell>
          <cell r="I27" t="str">
            <v/>
          </cell>
        </row>
        <row r="28">
          <cell r="G28" t="str">
            <v/>
          </cell>
          <cell r="H28" t="str">
            <v/>
          </cell>
          <cell r="I28" t="str">
            <v/>
          </cell>
        </row>
        <row r="29">
          <cell r="G29" t="str">
            <v/>
          </cell>
          <cell r="H29" t="str">
            <v/>
          </cell>
          <cell r="I29" t="str">
            <v/>
          </cell>
        </row>
        <row r="30">
          <cell r="G30" t="str">
            <v/>
          </cell>
          <cell r="H30" t="str">
            <v/>
          </cell>
          <cell r="I30" t="str">
            <v/>
          </cell>
        </row>
        <row r="31">
          <cell r="G31" t="str">
            <v/>
          </cell>
          <cell r="H31" t="str">
            <v/>
          </cell>
          <cell r="I31" t="str">
            <v/>
          </cell>
        </row>
        <row r="32">
          <cell r="G32" t="str">
            <v/>
          </cell>
          <cell r="H32" t="str">
            <v/>
          </cell>
          <cell r="I32" t="str">
            <v/>
          </cell>
        </row>
        <row r="33">
          <cell r="G33" t="str">
            <v/>
          </cell>
          <cell r="H33" t="str">
            <v/>
          </cell>
          <cell r="I33" t="str">
            <v/>
          </cell>
        </row>
        <row r="34">
          <cell r="G34" t="str">
            <v/>
          </cell>
          <cell r="H34" t="str">
            <v/>
          </cell>
          <cell r="I34" t="str">
            <v/>
          </cell>
        </row>
        <row r="35">
          <cell r="G35" t="str">
            <v/>
          </cell>
          <cell r="H35" t="str">
            <v/>
          </cell>
          <cell r="I35" t="str">
            <v/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02"/>
  <sheetViews>
    <sheetView tabSelected="1" workbookViewId="0">
      <pane xSplit="4" ySplit="6" topLeftCell="G7" activePane="bottomRight" state="frozen"/>
      <selection pane="topRight" activeCell="E1" sqref="E1"/>
      <selection pane="bottomLeft" activeCell="A7" sqref="A7"/>
      <selection pane="bottomRight" activeCell="U89" sqref="U89"/>
    </sheetView>
  </sheetViews>
  <sheetFormatPr defaultColWidth="8.85546875" defaultRowHeight="12.75" x14ac:dyDescent="0.2"/>
  <cols>
    <col min="1" max="1" width="8.42578125" style="10" customWidth="1"/>
    <col min="2" max="2" width="9.7109375" style="2" customWidth="1"/>
    <col min="3" max="3" width="48.42578125" style="3" customWidth="1"/>
    <col min="4" max="4" width="2.85546875" style="3" customWidth="1"/>
    <col min="5" max="6" width="10.7109375" style="3" customWidth="1"/>
    <col min="7" max="8" width="10.7109375" style="57" customWidth="1"/>
    <col min="9" max="10" width="10.7109375" style="3" customWidth="1"/>
    <col min="11" max="12" width="10.7109375" style="4" customWidth="1"/>
    <col min="13" max="13" width="10.7109375" style="5" customWidth="1"/>
    <col min="14" max="14" width="10.7109375" style="3" customWidth="1"/>
    <col min="15" max="15" width="10.7109375" style="5" customWidth="1"/>
    <col min="16" max="16" width="3.28515625" style="4" customWidth="1"/>
    <col min="17" max="17" width="3.5703125" style="4" customWidth="1"/>
    <col min="18" max="19" width="12.85546875" style="4" customWidth="1"/>
    <col min="20" max="21" width="12.85546875" style="59" customWidth="1"/>
    <col min="22" max="23" width="12.85546875" style="4" customWidth="1"/>
    <col min="24" max="25" width="12.85546875" style="3" customWidth="1"/>
    <col min="26" max="26" width="12.85546875" style="8" customWidth="1"/>
    <col min="27" max="28" width="14.140625" style="3" customWidth="1"/>
    <col min="29" max="29" width="14.140625" style="8" customWidth="1"/>
    <col min="30" max="30" width="3.140625" style="9" customWidth="1"/>
    <col min="31" max="32" width="5.28515625" style="4" customWidth="1"/>
    <col min="33" max="33" width="8.85546875" style="4"/>
    <col min="34" max="34" width="12" style="4" bestFit="1" customWidth="1"/>
    <col min="35" max="35" width="13.7109375" style="4" bestFit="1" customWidth="1"/>
    <col min="36" max="16384" width="8.85546875" style="4"/>
  </cols>
  <sheetData>
    <row r="1" spans="1:35" x14ac:dyDescent="0.2">
      <c r="A1" s="1" t="s">
        <v>0</v>
      </c>
      <c r="N1" s="6"/>
      <c r="X1" s="7"/>
      <c r="AA1" s="7"/>
    </row>
    <row r="2" spans="1:35" x14ac:dyDescent="0.2">
      <c r="A2" s="1" t="s">
        <v>1</v>
      </c>
      <c r="K2" s="74"/>
      <c r="N2" s="6"/>
      <c r="V2" s="74"/>
      <c r="X2" s="7"/>
      <c r="AA2" s="7"/>
    </row>
    <row r="3" spans="1:35" x14ac:dyDescent="0.2">
      <c r="A3" s="1" t="s">
        <v>2</v>
      </c>
      <c r="K3" s="74"/>
      <c r="N3" s="6"/>
      <c r="X3" s="7"/>
      <c r="AA3" s="7"/>
    </row>
    <row r="4" spans="1:35" x14ac:dyDescent="0.2">
      <c r="A4" s="10" t="s">
        <v>3</v>
      </c>
      <c r="N4" s="6"/>
      <c r="X4" s="7"/>
      <c r="AA4" s="7"/>
    </row>
    <row r="5" spans="1:35" s="14" customFormat="1" ht="25.5" customHeight="1" x14ac:dyDescent="0.2">
      <c r="A5" s="11"/>
      <c r="B5" s="12"/>
      <c r="C5" s="13"/>
      <c r="D5" s="3"/>
      <c r="E5" s="80"/>
      <c r="F5" s="81"/>
      <c r="G5" s="75" t="s">
        <v>4</v>
      </c>
      <c r="H5" s="76"/>
      <c r="I5" s="77"/>
      <c r="J5" s="78"/>
      <c r="N5" s="15"/>
      <c r="R5" s="80"/>
      <c r="S5" s="81"/>
      <c r="T5" s="75" t="s">
        <v>4</v>
      </c>
      <c r="U5" s="76"/>
      <c r="V5" s="77"/>
      <c r="W5" s="78"/>
      <c r="X5" s="13"/>
      <c r="Y5" s="13"/>
      <c r="Z5" s="16"/>
      <c r="AA5" s="13"/>
      <c r="AB5" s="13"/>
      <c r="AC5" s="16"/>
      <c r="AD5" s="17"/>
    </row>
    <row r="6" spans="1:35" s="14" customFormat="1" ht="38.25" x14ac:dyDescent="0.2">
      <c r="A6" s="19" t="s">
        <v>5</v>
      </c>
      <c r="B6" s="79" t="s">
        <v>6</v>
      </c>
      <c r="C6" s="79"/>
      <c r="D6" s="3"/>
      <c r="E6" s="18" t="s">
        <v>7</v>
      </c>
      <c r="F6" s="18" t="s">
        <v>8</v>
      </c>
      <c r="G6" s="58" t="s">
        <v>7</v>
      </c>
      <c r="H6" s="58" t="s">
        <v>8</v>
      </c>
      <c r="I6" s="20" t="s">
        <v>7</v>
      </c>
      <c r="J6" s="20" t="s">
        <v>8</v>
      </c>
      <c r="K6" s="21" t="s">
        <v>9</v>
      </c>
      <c r="L6" s="19" t="s">
        <v>10</v>
      </c>
      <c r="M6" s="19" t="s">
        <v>11</v>
      </c>
      <c r="N6" s="22" t="s">
        <v>12</v>
      </c>
      <c r="O6" s="19" t="s">
        <v>13</v>
      </c>
      <c r="P6" s="4"/>
      <c r="Q6" s="4"/>
      <c r="R6" s="18" t="s">
        <v>14</v>
      </c>
      <c r="S6" s="18" t="s">
        <v>15</v>
      </c>
      <c r="T6" s="58" t="s">
        <v>14</v>
      </c>
      <c r="U6" s="58" t="s">
        <v>15</v>
      </c>
      <c r="V6" s="20" t="s">
        <v>14</v>
      </c>
      <c r="W6" s="20" t="s">
        <v>15</v>
      </c>
      <c r="X6" s="21" t="s">
        <v>16</v>
      </c>
      <c r="Y6" s="21" t="s">
        <v>10</v>
      </c>
      <c r="Z6" s="23" t="s">
        <v>11</v>
      </c>
      <c r="AA6" s="21" t="s">
        <v>17</v>
      </c>
      <c r="AB6" s="19" t="s">
        <v>12</v>
      </c>
      <c r="AC6" s="24" t="s">
        <v>13</v>
      </c>
      <c r="AD6" s="25"/>
    </row>
    <row r="7" spans="1:35" x14ac:dyDescent="0.2">
      <c r="A7" s="10" t="s">
        <v>18</v>
      </c>
      <c r="B7" s="10"/>
      <c r="C7" s="4"/>
      <c r="E7" s="4"/>
      <c r="F7" s="4"/>
      <c r="G7" s="59"/>
      <c r="H7" s="59"/>
      <c r="I7" s="4"/>
      <c r="J7" s="4"/>
      <c r="K7" s="3"/>
      <c r="L7" s="3"/>
      <c r="M7" s="26"/>
      <c r="O7" s="26"/>
      <c r="R7" s="3"/>
      <c r="S7" s="3"/>
      <c r="V7" s="3"/>
      <c r="W7" s="3"/>
    </row>
    <row r="8" spans="1:35" x14ac:dyDescent="0.2">
      <c r="B8" s="10" t="s">
        <v>19</v>
      </c>
      <c r="C8" s="4"/>
      <c r="E8" s="4"/>
      <c r="F8" s="4"/>
      <c r="G8" s="59"/>
      <c r="H8" s="59"/>
      <c r="I8" s="4"/>
      <c r="J8" s="4"/>
      <c r="K8" s="9"/>
      <c r="L8" s="3"/>
      <c r="M8" s="26"/>
      <c r="O8" s="26"/>
      <c r="R8" s="3"/>
      <c r="S8" s="3"/>
      <c r="V8" s="3"/>
      <c r="W8" s="3"/>
    </row>
    <row r="9" spans="1:35" x14ac:dyDescent="0.2">
      <c r="B9" s="10"/>
      <c r="C9" s="4" t="s">
        <v>20</v>
      </c>
      <c r="E9" s="3">
        <v>62518.309225307778</v>
      </c>
      <c r="F9" s="3">
        <v>64009.525673012387</v>
      </c>
      <c r="G9" s="65">
        <v>62821.860115922485</v>
      </c>
      <c r="H9" s="66">
        <v>64632.617348390544</v>
      </c>
      <c r="I9" s="3">
        <v>63122.276915785886</v>
      </c>
      <c r="J9" s="3">
        <v>65252.247198055898</v>
      </c>
      <c r="K9" s="9">
        <v>59152.346405826429</v>
      </c>
      <c r="L9" s="3">
        <f>G9-K9</f>
        <v>3669.5137100960565</v>
      </c>
      <c r="M9" s="8">
        <f>IFERROR(L9/G9,0)</f>
        <v>5.84114144873275E-2</v>
      </c>
      <c r="N9" s="3">
        <f>H9-K9</f>
        <v>5480.2709425641151</v>
      </c>
      <c r="O9" s="8">
        <f>IFERROR(N9/H9,0)</f>
        <v>8.4791103430388662E-2</v>
      </c>
      <c r="R9" s="3">
        <v>14544238.962566726</v>
      </c>
      <c r="S9" s="3">
        <v>14891155.068089714</v>
      </c>
      <c r="T9" s="65">
        <v>15749451.392329255</v>
      </c>
      <c r="U9" s="66">
        <v>16203408.549335439</v>
      </c>
      <c r="V9" s="3">
        <v>16964786.065822333</v>
      </c>
      <c r="W9" s="3">
        <v>17537238.327224098</v>
      </c>
      <c r="X9" s="3">
        <v>15884344.661585676</v>
      </c>
      <c r="Y9" s="3">
        <f>T9-X9</f>
        <v>-134893.26925642043</v>
      </c>
      <c r="Z9" s="8">
        <f>IFERROR(Y9/T9,0)</f>
        <v>-8.5649503526275192E-3</v>
      </c>
      <c r="AA9" s="3">
        <v>16798700.519462183</v>
      </c>
      <c r="AB9" s="3">
        <f>U9-AA9</f>
        <v>-595291.97012674436</v>
      </c>
      <c r="AC9" s="8">
        <f>IFERROR(AB9/U9,0)</f>
        <v>-3.6738687931877116E-2</v>
      </c>
      <c r="AI9" s="56"/>
    </row>
    <row r="10" spans="1:35" x14ac:dyDescent="0.2">
      <c r="B10" s="10"/>
      <c r="C10" s="4" t="s">
        <v>21</v>
      </c>
      <c r="E10" s="3">
        <v>773.62448108176977</v>
      </c>
      <c r="F10" s="3">
        <v>832.39893981785474</v>
      </c>
      <c r="G10" s="65">
        <v>796.77788962150851</v>
      </c>
      <c r="H10" s="66">
        <v>882.96940944326116</v>
      </c>
      <c r="I10" s="3">
        <v>818.89570608077304</v>
      </c>
      <c r="J10" s="3">
        <v>932.67062230532383</v>
      </c>
      <c r="K10" s="9">
        <v>718.86944778529278</v>
      </c>
      <c r="L10" s="3">
        <f>G10-K10</f>
        <v>77.908441836215729</v>
      </c>
      <c r="M10" s="8">
        <f>IFERROR(L10/G10,0)</f>
        <v>9.7779372207760923E-2</v>
      </c>
      <c r="N10" s="3">
        <f>H10-K10</f>
        <v>164.09996165796838</v>
      </c>
      <c r="O10" s="8">
        <f>IFERROR(N10/H10,0)</f>
        <v>0.18585010975797944</v>
      </c>
      <c r="R10" s="3">
        <v>84385.011272403193</v>
      </c>
      <c r="S10" s="3">
        <v>90795.710759380789</v>
      </c>
      <c r="T10" s="65">
        <v>86904.511175997774</v>
      </c>
      <c r="U10" s="66">
        <v>96298.671290106227</v>
      </c>
      <c r="V10" s="3">
        <v>89311.320365288237</v>
      </c>
      <c r="W10" s="3">
        <v>101707.04132770043</v>
      </c>
      <c r="X10" s="3">
        <v>78425.852952133151</v>
      </c>
      <c r="Y10" s="3">
        <f>T10-X10</f>
        <v>8478.6582238646224</v>
      </c>
      <c r="Z10" s="8">
        <f>IFERROR(Y10/T10,0)</f>
        <v>9.7562924054584055E-2</v>
      </c>
      <c r="AA10" s="3">
        <v>79562.187495629696</v>
      </c>
      <c r="AB10" s="3">
        <f>U10-AA10</f>
        <v>16736.483794476531</v>
      </c>
      <c r="AC10" s="8">
        <f>IFERROR(AB10/U10,0)</f>
        <v>0.17379766065573998</v>
      </c>
      <c r="AI10" s="56"/>
    </row>
    <row r="11" spans="1:35" s="10" customFormat="1" x14ac:dyDescent="0.2">
      <c r="B11" s="10" t="s">
        <v>22</v>
      </c>
      <c r="D11" s="3"/>
      <c r="E11" s="27">
        <v>63291.933706389551</v>
      </c>
      <c r="F11" s="27">
        <v>64841.92461283024</v>
      </c>
      <c r="G11" s="60">
        <f>SUBTOTAL(9,G9:G10)</f>
        <v>63618.638005543995</v>
      </c>
      <c r="H11" s="60">
        <f>SUBTOTAL(9,H9:H10)</f>
        <v>65515.586757833807</v>
      </c>
      <c r="I11" s="27">
        <v>63941.172621866659</v>
      </c>
      <c r="J11" s="27">
        <v>66184.917820361225</v>
      </c>
      <c r="K11" s="27">
        <f t="shared" ref="K11:N11" si="0">SUBTOTAL(9,K9:K10)</f>
        <v>59871.21585361172</v>
      </c>
      <c r="L11" s="27">
        <f t="shared" si="0"/>
        <v>3747.4221519322723</v>
      </c>
      <c r="M11" s="28">
        <f>IFERROR(L11/G11,0)</f>
        <v>5.8904469970037808E-2</v>
      </c>
      <c r="N11" s="27">
        <f t="shared" si="0"/>
        <v>5644.3709042220835</v>
      </c>
      <c r="O11" s="28">
        <f>IFERROR(N11/H11,0)</f>
        <v>8.6153100102506167E-2</v>
      </c>
      <c r="P11" s="4"/>
      <c r="Q11" s="4"/>
      <c r="R11" s="27">
        <v>14628623.973839128</v>
      </c>
      <c r="S11" s="27">
        <v>14981950.778849095</v>
      </c>
      <c r="T11" s="60">
        <f t="shared" ref="T11:U11" si="1">SUBTOTAL(9,T9:T10)</f>
        <v>15836355.903505253</v>
      </c>
      <c r="U11" s="60">
        <f t="shared" si="1"/>
        <v>16299707.220625546</v>
      </c>
      <c r="V11" s="27">
        <v>17054097.38618762</v>
      </c>
      <c r="W11" s="27">
        <v>17638945.368551798</v>
      </c>
      <c r="X11" s="27">
        <f t="shared" ref="X11:Y11" si="2">SUBTOTAL(9,X9:X10)</f>
        <v>15962770.514537809</v>
      </c>
      <c r="Y11" s="27">
        <f t="shared" si="2"/>
        <v>-126414.61103255581</v>
      </c>
      <c r="Z11" s="28">
        <f>IFERROR(Y11/T11,"")</f>
        <v>-7.9825568333289944E-3</v>
      </c>
      <c r="AA11" s="27">
        <f t="shared" ref="AA11:AB11" si="3">SUBTOTAL(9,AA9:AA10)</f>
        <v>16878262.706957813</v>
      </c>
      <c r="AB11" s="27">
        <f t="shared" si="3"/>
        <v>-578555.48633226787</v>
      </c>
      <c r="AC11" s="28">
        <f>IFERROR(AB11/U11,0)</f>
        <v>-3.5494839171109002E-2</v>
      </c>
      <c r="AD11" s="29"/>
      <c r="AH11" s="4"/>
      <c r="AI11" s="56"/>
    </row>
    <row r="12" spans="1:35" x14ac:dyDescent="0.2">
      <c r="B12" s="10" t="s">
        <v>23</v>
      </c>
      <c r="C12" s="4"/>
      <c r="E12" s="4"/>
      <c r="F12" s="4"/>
      <c r="G12" s="59"/>
      <c r="H12" s="59"/>
      <c r="I12" s="4"/>
      <c r="J12" s="4"/>
      <c r="K12" s="9"/>
      <c r="L12" s="3"/>
      <c r="M12" s="8"/>
      <c r="O12" s="8"/>
      <c r="R12" s="30"/>
      <c r="S12" s="30"/>
      <c r="V12" s="30"/>
      <c r="W12" s="30"/>
      <c r="AI12" s="56"/>
    </row>
    <row r="13" spans="1:35" x14ac:dyDescent="0.2">
      <c r="B13" s="10"/>
      <c r="C13" s="4" t="s">
        <v>24</v>
      </c>
      <c r="E13" s="3">
        <v>283.84747441587359</v>
      </c>
      <c r="F13" s="3">
        <v>298.77400024327574</v>
      </c>
      <c r="G13" s="65">
        <v>286.00203855713715</v>
      </c>
      <c r="H13" s="66">
        <v>303.32694459396106</v>
      </c>
      <c r="I13" s="3">
        <v>288.1239681952984</v>
      </c>
      <c r="J13" s="3">
        <v>307.8445774361137</v>
      </c>
      <c r="K13" s="9">
        <v>273.33120225909357</v>
      </c>
      <c r="L13" s="3">
        <f>G13-K13</f>
        <v>12.670836298043582</v>
      </c>
      <c r="M13" s="8">
        <f>IFERROR(L13/G13,0)</f>
        <v>4.4303307633634985E-2</v>
      </c>
      <c r="N13" s="3">
        <f>H13-K13</f>
        <v>29.995742334867487</v>
      </c>
      <c r="O13" s="8">
        <f>IFERROR(N13/H13,0)</f>
        <v>9.8889145423662672E-2</v>
      </c>
      <c r="R13" s="3">
        <v>58668.885971957243</v>
      </c>
      <c r="S13" s="3">
        <v>61754.342273946997</v>
      </c>
      <c r="T13" s="65">
        <v>59113.244668375228</v>
      </c>
      <c r="U13" s="66">
        <v>62693.344449740995</v>
      </c>
      <c r="V13" s="3">
        <v>59550.872803850965</v>
      </c>
      <c r="W13" s="3">
        <v>63625.063957268299</v>
      </c>
      <c r="X13" s="3">
        <v>56732.16747287217</v>
      </c>
      <c r="Y13" s="3">
        <f t="shared" ref="Y13:Y25" si="4">T13-X13</f>
        <v>2381.0771955030577</v>
      </c>
      <c r="Z13" s="8">
        <f t="shared" ref="Z13:Z25" si="5">IFERROR(Y13/T13,0)</f>
        <v>4.0279927262678261E-2</v>
      </c>
      <c r="AA13" s="3">
        <v>58005.826533685009</v>
      </c>
      <c r="AB13" s="3">
        <f t="shared" ref="AB13:AB25" si="6">U13-AA13</f>
        <v>4687.5179160559856</v>
      </c>
      <c r="AC13" s="8">
        <f t="shared" ref="AC13:AC27" si="7">IFERROR(AB13/U13,0)</f>
        <v>7.4768987955552452E-2</v>
      </c>
      <c r="AI13" s="56"/>
    </row>
    <row r="14" spans="1:35" x14ac:dyDescent="0.2">
      <c r="B14" s="10"/>
      <c r="C14" s="4" t="s">
        <v>25</v>
      </c>
      <c r="E14" s="3">
        <v>28.833333333333332</v>
      </c>
      <c r="F14" s="3">
        <v>28.833333333333332</v>
      </c>
      <c r="G14" s="65">
        <v>28.833333333333332</v>
      </c>
      <c r="H14" s="66">
        <v>28.833333333333332</v>
      </c>
      <c r="I14" s="3">
        <v>28.833333333333332</v>
      </c>
      <c r="J14" s="3">
        <v>28.833333333333332</v>
      </c>
      <c r="K14" s="9">
        <v>31</v>
      </c>
      <c r="L14" s="3">
        <f>G14-K14</f>
        <v>-2.1666666666666679</v>
      </c>
      <c r="M14" s="8">
        <f>IFERROR(L14/G14,0)</f>
        <v>-7.5144508670520277E-2</v>
      </c>
      <c r="N14" s="3">
        <f>H14-K14</f>
        <v>-2.1666666666666679</v>
      </c>
      <c r="O14" s="8">
        <f>IFERROR(N14/H14,0)</f>
        <v>-7.5144508670520277E-2</v>
      </c>
      <c r="R14" s="3">
        <v>99722.64</v>
      </c>
      <c r="S14" s="3">
        <v>99722.64</v>
      </c>
      <c r="T14" s="65">
        <v>99722.64</v>
      </c>
      <c r="U14" s="66">
        <v>99722.64</v>
      </c>
      <c r="V14" s="3">
        <v>99722.64</v>
      </c>
      <c r="W14" s="3">
        <v>99722.64</v>
      </c>
      <c r="X14" s="3">
        <v>99658.408481581922</v>
      </c>
      <c r="Y14" s="3">
        <f t="shared" si="4"/>
        <v>64.23151841807703</v>
      </c>
      <c r="Z14" s="8">
        <f t="shared" si="5"/>
        <v>6.4410166455758724E-4</v>
      </c>
      <c r="AA14" s="3">
        <v>99464.90128836369</v>
      </c>
      <c r="AB14" s="3">
        <f t="shared" si="6"/>
        <v>257.73871163630974</v>
      </c>
      <c r="AC14" s="8">
        <f t="shared" si="7"/>
        <v>2.5845556398858848E-3</v>
      </c>
      <c r="AI14" s="56"/>
    </row>
    <row r="15" spans="1:35" x14ac:dyDescent="0.2">
      <c r="B15" s="10"/>
      <c r="C15" s="4" t="s">
        <v>26</v>
      </c>
      <c r="E15" s="3">
        <v>0</v>
      </c>
      <c r="F15" s="3">
        <v>0</v>
      </c>
      <c r="G15" s="59">
        <v>0</v>
      </c>
      <c r="H15" s="59">
        <v>0</v>
      </c>
      <c r="I15" s="3">
        <v>0</v>
      </c>
      <c r="J15" s="3">
        <v>0</v>
      </c>
      <c r="K15" s="9">
        <v>0</v>
      </c>
      <c r="L15" s="3">
        <f>G15-K15</f>
        <v>0</v>
      </c>
      <c r="M15" s="8">
        <f>IFERROR(L15/G15,0)</f>
        <v>0</v>
      </c>
      <c r="N15" s="3">
        <f>H15-K15</f>
        <v>0</v>
      </c>
      <c r="O15" s="8">
        <f>IFERROR(N15/H15,0)</f>
        <v>0</v>
      </c>
      <c r="R15" s="3">
        <v>0</v>
      </c>
      <c r="S15" s="3">
        <v>0</v>
      </c>
      <c r="T15" s="59">
        <v>0</v>
      </c>
      <c r="U15" s="59">
        <v>0</v>
      </c>
      <c r="V15" s="3">
        <v>0</v>
      </c>
      <c r="W15" s="3">
        <v>0</v>
      </c>
      <c r="X15" s="3">
        <v>0</v>
      </c>
      <c r="Y15" s="3">
        <f t="shared" si="4"/>
        <v>0</v>
      </c>
      <c r="Z15" s="8">
        <f t="shared" si="5"/>
        <v>0</v>
      </c>
      <c r="AA15" s="3">
        <v>0</v>
      </c>
      <c r="AB15" s="3">
        <f t="shared" si="6"/>
        <v>0</v>
      </c>
      <c r="AC15" s="8">
        <f t="shared" si="7"/>
        <v>0</v>
      </c>
      <c r="AI15" s="56"/>
    </row>
    <row r="16" spans="1:35" x14ac:dyDescent="0.2">
      <c r="B16" s="10"/>
      <c r="C16" s="4" t="s">
        <v>27</v>
      </c>
      <c r="E16" s="3">
        <v>836.96210284798644</v>
      </c>
      <c r="F16" s="3">
        <v>797.38823176291805</v>
      </c>
      <c r="G16" s="65">
        <v>849.21392855362228</v>
      </c>
      <c r="H16" s="66">
        <v>820.90415076775946</v>
      </c>
      <c r="I16" s="3">
        <v>860.92691252331349</v>
      </c>
      <c r="J16" s="3">
        <v>843.70534855654523</v>
      </c>
      <c r="K16" s="9">
        <v>849.28867080333703</v>
      </c>
      <c r="L16" s="3">
        <f>G16-K16</f>
        <v>-7.4742249714745412E-2</v>
      </c>
      <c r="M16" s="8">
        <f>IFERROR(L16/G16,0)</f>
        <v>-8.8013452443068266E-5</v>
      </c>
      <c r="N16" s="3">
        <f>H16-K16</f>
        <v>-28.384520035577566</v>
      </c>
      <c r="O16" s="8">
        <f>IFERROR(N16/H16,0)</f>
        <v>-3.4577142787048445E-2</v>
      </c>
      <c r="R16" s="3">
        <v>952516.26694501622</v>
      </c>
      <c r="S16" s="3">
        <v>921883.10048458783</v>
      </c>
      <c r="T16" s="65">
        <v>989309.07645755517</v>
      </c>
      <c r="U16" s="66">
        <v>994477.67567789927</v>
      </c>
      <c r="V16" s="3">
        <v>1023752.8831702331</v>
      </c>
      <c r="W16" s="3">
        <v>1064930.650715726</v>
      </c>
      <c r="X16" s="3">
        <v>961149.75764584099</v>
      </c>
      <c r="Y16" s="3">
        <f t="shared" si="4"/>
        <v>28159.318811714184</v>
      </c>
      <c r="Z16" s="8">
        <f t="shared" si="5"/>
        <v>2.8463621209809366E-2</v>
      </c>
      <c r="AA16" s="3">
        <v>965879.15740192868</v>
      </c>
      <c r="AB16" s="3">
        <f t="shared" si="6"/>
        <v>28598.518275970593</v>
      </c>
      <c r="AC16" s="8">
        <f t="shared" si="7"/>
        <v>2.8757325554317772E-2</v>
      </c>
      <c r="AI16" s="56"/>
    </row>
    <row r="17" spans="1:35" x14ac:dyDescent="0.2">
      <c r="B17" s="10"/>
      <c r="C17" s="4" t="s">
        <v>28</v>
      </c>
      <c r="E17" s="3">
        <v>2202.7365580891046</v>
      </c>
      <c r="F17" s="3">
        <v>2221.040630635393</v>
      </c>
      <c r="G17" s="65">
        <v>2225.1896162667372</v>
      </c>
      <c r="H17" s="66">
        <v>2266.5506748081521</v>
      </c>
      <c r="I17" s="3">
        <v>2247.0202038861767</v>
      </c>
      <c r="J17" s="3">
        <v>2311.2415624669879</v>
      </c>
      <c r="K17" s="9">
        <v>2125.1249967251529</v>
      </c>
      <c r="L17" s="3">
        <f>G17-K17</f>
        <v>100.06461954158431</v>
      </c>
      <c r="M17" s="8">
        <f>IFERROR(L17/G17,0)</f>
        <v>4.4969030418839324E-2</v>
      </c>
      <c r="N17" s="3">
        <f>H17-K17</f>
        <v>141.42567808299918</v>
      </c>
      <c r="O17" s="8">
        <f>IFERROR(N17/H17,0)</f>
        <v>6.2396874534900879E-2</v>
      </c>
      <c r="R17" s="3">
        <v>6468893.5534547418</v>
      </c>
      <c r="S17" s="3">
        <v>6325735.0738673238</v>
      </c>
      <c r="T17" s="65">
        <v>6614996.6434283946</v>
      </c>
      <c r="U17" s="66">
        <v>6614701.4300321369</v>
      </c>
      <c r="V17" s="3">
        <v>6748207.8288917653</v>
      </c>
      <c r="W17" s="3">
        <v>6883794.3656620793</v>
      </c>
      <c r="X17" s="3">
        <v>6674686.3780921018</v>
      </c>
      <c r="Y17" s="3">
        <f t="shared" si="4"/>
        <v>-59689.734663707204</v>
      </c>
      <c r="Z17" s="8">
        <f t="shared" si="5"/>
        <v>-9.0233960621892984E-3</v>
      </c>
      <c r="AA17" s="3">
        <v>6589036.3796919147</v>
      </c>
      <c r="AB17" s="3">
        <f t="shared" si="6"/>
        <v>25665.050340222195</v>
      </c>
      <c r="AC17" s="8">
        <f t="shared" si="7"/>
        <v>3.8800013291147902E-3</v>
      </c>
      <c r="AI17" s="56"/>
    </row>
    <row r="18" spans="1:35" x14ac:dyDescent="0.2">
      <c r="B18" s="10"/>
      <c r="C18" s="4" t="s">
        <v>29</v>
      </c>
      <c r="E18" s="3">
        <v>207.97023604726814</v>
      </c>
      <c r="F18" s="3">
        <v>198.1368310664925</v>
      </c>
      <c r="G18" s="65">
        <v>211.01459740525647</v>
      </c>
      <c r="H18" s="66">
        <v>203.98011980043123</v>
      </c>
      <c r="I18" s="3">
        <v>213.92506615014415</v>
      </c>
      <c r="J18" s="3">
        <v>209.64581299031212</v>
      </c>
      <c r="K18" s="9">
        <v>188.99507058668493</v>
      </c>
      <c r="L18" s="3">
        <f>G18-K18</f>
        <v>22.019526818571535</v>
      </c>
      <c r="M18" s="8">
        <f>IFERROR(L18/G18,0)</f>
        <v>0.10435072781378592</v>
      </c>
      <c r="N18" s="3">
        <f>H18-K18</f>
        <v>14.985049213746294</v>
      </c>
      <c r="O18" s="8">
        <f>IFERROR(N18/H18,0)</f>
        <v>7.3463282737588703E-2</v>
      </c>
      <c r="R18" s="3">
        <v>682650.39452675648</v>
      </c>
      <c r="S18" s="3">
        <v>660696.1834591754</v>
      </c>
      <c r="T18" s="65">
        <v>709019.10527858254</v>
      </c>
      <c r="U18" s="66">
        <v>712723.34259122703</v>
      </c>
      <c r="V18" s="3">
        <v>733704.33014810213</v>
      </c>
      <c r="W18" s="3">
        <v>763215.65739379672</v>
      </c>
      <c r="X18" s="3">
        <v>672165.68216600479</v>
      </c>
      <c r="Y18" s="3">
        <f t="shared" si="4"/>
        <v>36853.423112577759</v>
      </c>
      <c r="Z18" s="8">
        <f t="shared" si="5"/>
        <v>5.1978039573556463E-2</v>
      </c>
      <c r="AA18" s="3">
        <v>662982.77404420078</v>
      </c>
      <c r="AB18" s="3">
        <f t="shared" si="6"/>
        <v>49740.568547026254</v>
      </c>
      <c r="AC18" s="8">
        <f t="shared" si="7"/>
        <v>6.9789447846882569E-2</v>
      </c>
      <c r="AI18" s="56"/>
    </row>
    <row r="19" spans="1:35" x14ac:dyDescent="0.2">
      <c r="B19" s="10"/>
      <c r="C19" s="4" t="s">
        <v>30</v>
      </c>
      <c r="E19" s="3">
        <v>847.31624839864696</v>
      </c>
      <c r="F19" s="3">
        <v>854.35718936972341</v>
      </c>
      <c r="G19" s="65">
        <v>855.95316003943447</v>
      </c>
      <c r="H19" s="66">
        <v>871.86332270705327</v>
      </c>
      <c r="I19" s="3">
        <v>864.35062887614743</v>
      </c>
      <c r="J19" s="3">
        <v>889.05435498444058</v>
      </c>
      <c r="K19" s="9">
        <v>996.110861792587</v>
      </c>
      <c r="L19" s="3">
        <f>G19-K19</f>
        <v>-140.15770175315254</v>
      </c>
      <c r="M19" s="8">
        <f>IFERROR(L19/G19,0)</f>
        <v>-0.16374459292456536</v>
      </c>
      <c r="N19" s="3">
        <f>H19-K19</f>
        <v>-124.24753908553373</v>
      </c>
      <c r="O19" s="8">
        <f>IFERROR(N19/H19,0)</f>
        <v>-0.14250804667382597</v>
      </c>
      <c r="R19" s="3">
        <v>5577730.4734721845</v>
      </c>
      <c r="S19" s="3">
        <v>5454293.6898039412</v>
      </c>
      <c r="T19" s="65">
        <v>5703706.2142198849</v>
      </c>
      <c r="U19" s="66">
        <v>5703451.669800058</v>
      </c>
      <c r="V19" s="3">
        <v>5818566.0557718603</v>
      </c>
      <c r="W19" s="3">
        <v>5935474.0171855167</v>
      </c>
      <c r="X19" s="3">
        <v>5863270.8413497079</v>
      </c>
      <c r="Y19" s="3">
        <f t="shared" si="4"/>
        <v>-159564.62712982297</v>
      </c>
      <c r="Z19" s="8">
        <f t="shared" si="5"/>
        <v>-2.7975604131224904E-2</v>
      </c>
      <c r="AA19" s="3">
        <v>6188294.0202764235</v>
      </c>
      <c r="AB19" s="3">
        <f t="shared" si="6"/>
        <v>-484842.35047636554</v>
      </c>
      <c r="AC19" s="8">
        <f t="shared" si="7"/>
        <v>-8.50085840200277E-2</v>
      </c>
      <c r="AI19" s="56"/>
    </row>
    <row r="20" spans="1:35" x14ac:dyDescent="0.2">
      <c r="B20" s="10"/>
      <c r="C20" s="4" t="s">
        <v>31</v>
      </c>
      <c r="E20" s="3">
        <v>0</v>
      </c>
      <c r="F20" s="3">
        <v>0</v>
      </c>
      <c r="G20" s="59">
        <v>0</v>
      </c>
      <c r="H20" s="59">
        <v>0</v>
      </c>
      <c r="I20" s="3">
        <v>0</v>
      </c>
      <c r="J20" s="3">
        <v>0</v>
      </c>
      <c r="K20" s="9">
        <v>0</v>
      </c>
      <c r="L20" s="3">
        <f>G20-K20</f>
        <v>0</v>
      </c>
      <c r="M20" s="8">
        <f>IFERROR(L20/G20,0)</f>
        <v>0</v>
      </c>
      <c r="N20" s="3">
        <f>H20-K20</f>
        <v>0</v>
      </c>
      <c r="O20" s="8">
        <f>IFERROR(N20/H20,0)</f>
        <v>0</v>
      </c>
      <c r="R20" s="3">
        <v>0</v>
      </c>
      <c r="S20" s="3">
        <v>0</v>
      </c>
      <c r="T20" s="59">
        <v>0</v>
      </c>
      <c r="U20" s="59">
        <v>0</v>
      </c>
      <c r="V20" s="3">
        <v>0</v>
      </c>
      <c r="W20" s="3">
        <v>0</v>
      </c>
      <c r="X20" s="3">
        <v>0</v>
      </c>
      <c r="Y20" s="3">
        <f t="shared" si="4"/>
        <v>0</v>
      </c>
      <c r="Z20" s="8">
        <f t="shared" si="5"/>
        <v>0</v>
      </c>
      <c r="AA20" s="3">
        <v>0</v>
      </c>
      <c r="AB20" s="3">
        <f t="shared" si="6"/>
        <v>0</v>
      </c>
      <c r="AC20" s="8">
        <f t="shared" si="7"/>
        <v>0</v>
      </c>
      <c r="AI20" s="56"/>
    </row>
    <row r="21" spans="1:35" x14ac:dyDescent="0.2">
      <c r="B21" s="10"/>
      <c r="C21" s="4" t="s">
        <v>32</v>
      </c>
      <c r="E21" s="3">
        <v>18</v>
      </c>
      <c r="F21" s="3">
        <v>18</v>
      </c>
      <c r="G21" s="65">
        <v>18</v>
      </c>
      <c r="H21" s="66">
        <v>18</v>
      </c>
      <c r="I21" s="3">
        <v>18</v>
      </c>
      <c r="J21" s="3">
        <v>18</v>
      </c>
      <c r="K21" s="9">
        <v>18</v>
      </c>
      <c r="L21" s="3">
        <f>G21-K21</f>
        <v>0</v>
      </c>
      <c r="M21" s="8">
        <f>IFERROR(L21/G21,0)</f>
        <v>0</v>
      </c>
      <c r="N21" s="3">
        <f>H21-K21</f>
        <v>0</v>
      </c>
      <c r="O21" s="8">
        <f>IFERROR(N21/H21,0)</f>
        <v>0</v>
      </c>
      <c r="R21" s="3">
        <v>9545720.379999999</v>
      </c>
      <c r="S21" s="3">
        <v>9545720.379999999</v>
      </c>
      <c r="T21" s="65">
        <v>9545720.379999999</v>
      </c>
      <c r="U21" s="66">
        <v>9545720.379999999</v>
      </c>
      <c r="V21" s="3">
        <v>9545720.379999999</v>
      </c>
      <c r="W21" s="3">
        <v>9545720.379999999</v>
      </c>
      <c r="X21" s="3">
        <v>9871421</v>
      </c>
      <c r="Y21" s="3">
        <f t="shared" si="4"/>
        <v>-325700.62000000104</v>
      </c>
      <c r="Z21" s="8">
        <f t="shared" si="5"/>
        <v>-3.4120067112211085E-2</v>
      </c>
      <c r="AA21" s="3">
        <v>9831499</v>
      </c>
      <c r="AB21" s="3">
        <f t="shared" si="6"/>
        <v>-285778.62000000104</v>
      </c>
      <c r="AC21" s="8">
        <f t="shared" si="7"/>
        <v>-2.993787882146209E-2</v>
      </c>
      <c r="AI21" s="56"/>
    </row>
    <row r="22" spans="1:35" x14ac:dyDescent="0.2">
      <c r="B22" s="10"/>
      <c r="C22" s="4" t="s">
        <v>33</v>
      </c>
      <c r="E22" s="3">
        <v>665.20605601604018</v>
      </c>
      <c r="F22" s="3">
        <v>672.0654554518394</v>
      </c>
      <c r="G22" s="65">
        <v>665.74688071588128</v>
      </c>
      <c r="H22" s="66">
        <v>673.15870272055565</v>
      </c>
      <c r="I22" s="3">
        <v>666.28053390864363</v>
      </c>
      <c r="J22" s="3">
        <v>674.23832405860605</v>
      </c>
      <c r="K22" s="9">
        <v>633.67161633983312</v>
      </c>
      <c r="L22" s="3">
        <f>G22-K22</f>
        <v>32.075264376048153</v>
      </c>
      <c r="M22" s="8">
        <f>IFERROR(L22/G22,0)</f>
        <v>4.8179368623638828E-2</v>
      </c>
      <c r="N22" s="3">
        <f>H22-K22</f>
        <v>39.487086380722531</v>
      </c>
      <c r="O22" s="8">
        <f>IFERROR(N22/H22,0)</f>
        <v>5.8659401150332552E-2</v>
      </c>
      <c r="R22" s="3">
        <v>8029686.4416613821</v>
      </c>
      <c r="S22" s="3">
        <v>7860208.886331873</v>
      </c>
      <c r="T22" s="65">
        <v>8150149.5520123653</v>
      </c>
      <c r="U22" s="66">
        <v>8097819.0985780656</v>
      </c>
      <c r="V22" s="3">
        <v>8253687.8201439874</v>
      </c>
      <c r="W22" s="3">
        <v>8304872.9275129708</v>
      </c>
      <c r="X22" s="3">
        <v>8655168</v>
      </c>
      <c r="Y22" s="3">
        <f t="shared" si="4"/>
        <v>-505018.44798763469</v>
      </c>
      <c r="Z22" s="8">
        <f t="shared" si="5"/>
        <v>-6.1964316699310115E-2</v>
      </c>
      <c r="AA22" s="3">
        <v>8594243</v>
      </c>
      <c r="AB22" s="3">
        <f t="shared" si="6"/>
        <v>-496423.90142193437</v>
      </c>
      <c r="AC22" s="8">
        <f t="shared" si="7"/>
        <v>-6.1303407174050577E-2</v>
      </c>
      <c r="AI22" s="56"/>
    </row>
    <row r="23" spans="1:35" x14ac:dyDescent="0.2">
      <c r="B23" s="10"/>
      <c r="C23" s="4" t="s">
        <v>34</v>
      </c>
      <c r="E23" s="3">
        <v>1285.5374344144941</v>
      </c>
      <c r="F23" s="3">
        <v>1298.7934994676796</v>
      </c>
      <c r="G23" s="65">
        <v>1286.5825998798621</v>
      </c>
      <c r="H23" s="66">
        <v>1300.906243746382</v>
      </c>
      <c r="I23" s="3">
        <v>1287.6139061196152</v>
      </c>
      <c r="J23" s="3">
        <v>1302.9926553665175</v>
      </c>
      <c r="K23" s="9">
        <v>1232.4362200719886</v>
      </c>
      <c r="L23" s="3">
        <f>G23-K23</f>
        <v>54.146379807873473</v>
      </c>
      <c r="M23" s="8">
        <f>IFERROR(L23/G23,0)</f>
        <v>4.2085428337776003E-2</v>
      </c>
      <c r="N23" s="3">
        <f>H23-K23</f>
        <v>68.47002367439336</v>
      </c>
      <c r="O23" s="8">
        <f>IFERROR(N23/H23,0)</f>
        <v>5.2632558267390349E-2</v>
      </c>
      <c r="R23" s="3">
        <v>31855905.290255547</v>
      </c>
      <c r="S23" s="3">
        <v>31183542.678013388</v>
      </c>
      <c r="T23" s="65">
        <v>32333814.541406397</v>
      </c>
      <c r="U23" s="66">
        <v>32126205.691358417</v>
      </c>
      <c r="V23" s="3">
        <v>32744578.434552345</v>
      </c>
      <c r="W23" s="3">
        <v>32947643.391629372</v>
      </c>
      <c r="X23" s="3">
        <v>32087696</v>
      </c>
      <c r="Y23" s="3">
        <f t="shared" si="4"/>
        <v>246118.54140639678</v>
      </c>
      <c r="Z23" s="8">
        <f t="shared" si="5"/>
        <v>7.6118003674209098E-3</v>
      </c>
      <c r="AA23" s="3">
        <v>31800290</v>
      </c>
      <c r="AB23" s="3">
        <f t="shared" si="6"/>
        <v>325915.69135841727</v>
      </c>
      <c r="AC23" s="8">
        <f t="shared" si="7"/>
        <v>1.0144854779600844E-2</v>
      </c>
      <c r="AI23" s="56"/>
    </row>
    <row r="24" spans="1:35" x14ac:dyDescent="0.2">
      <c r="B24" s="10"/>
      <c r="C24" s="4" t="s">
        <v>35</v>
      </c>
      <c r="E24" s="3">
        <v>0</v>
      </c>
      <c r="F24" s="3">
        <v>0</v>
      </c>
      <c r="G24" s="59">
        <v>0</v>
      </c>
      <c r="H24" s="59">
        <v>0</v>
      </c>
      <c r="I24" s="3">
        <v>0</v>
      </c>
      <c r="J24" s="3">
        <v>0</v>
      </c>
      <c r="K24" s="9">
        <v>0</v>
      </c>
      <c r="L24" s="3">
        <f>G24-K24</f>
        <v>0</v>
      </c>
      <c r="M24" s="8">
        <f>IFERROR(L24/G24,0)</f>
        <v>0</v>
      </c>
      <c r="N24" s="3">
        <f>H24-K24</f>
        <v>0</v>
      </c>
      <c r="O24" s="8">
        <f>IFERROR(N24/H24,0)</f>
        <v>0</v>
      </c>
      <c r="R24" s="3">
        <v>0</v>
      </c>
      <c r="S24" s="3">
        <v>0</v>
      </c>
      <c r="T24" s="59">
        <v>0</v>
      </c>
      <c r="U24" s="59">
        <v>0</v>
      </c>
      <c r="V24" s="3">
        <v>0</v>
      </c>
      <c r="W24" s="3">
        <v>0</v>
      </c>
      <c r="X24" s="3">
        <v>0</v>
      </c>
      <c r="Y24" s="3">
        <f t="shared" si="4"/>
        <v>0</v>
      </c>
      <c r="Z24" s="8">
        <f t="shared" si="5"/>
        <v>0</v>
      </c>
      <c r="AA24" s="3">
        <v>0</v>
      </c>
      <c r="AB24" s="3">
        <f t="shared" si="6"/>
        <v>0</v>
      </c>
      <c r="AC24" s="8">
        <f t="shared" si="7"/>
        <v>0</v>
      </c>
      <c r="AI24" s="56"/>
    </row>
    <row r="25" spans="1:35" x14ac:dyDescent="0.2">
      <c r="B25" s="10"/>
      <c r="C25" s="4" t="s">
        <v>36</v>
      </c>
      <c r="E25" s="3">
        <v>2</v>
      </c>
      <c r="F25" s="3">
        <v>2</v>
      </c>
      <c r="G25" s="65">
        <v>2</v>
      </c>
      <c r="H25" s="66">
        <v>2</v>
      </c>
      <c r="I25" s="3">
        <v>2</v>
      </c>
      <c r="J25" s="3">
        <v>2</v>
      </c>
      <c r="K25" s="9">
        <v>2</v>
      </c>
      <c r="L25" s="3">
        <f>G25-K25</f>
        <v>0</v>
      </c>
      <c r="M25" s="8">
        <f>IFERROR(L25/G25,0)</f>
        <v>0</v>
      </c>
      <c r="N25" s="3">
        <f>H25-K25</f>
        <v>0</v>
      </c>
      <c r="O25" s="8">
        <f>IFERROR(N25/H25,0)</f>
        <v>0</v>
      </c>
      <c r="R25" s="3">
        <v>922146.8566666668</v>
      </c>
      <c r="S25" s="3">
        <v>922146.8566666668</v>
      </c>
      <c r="T25" s="65">
        <v>922146.8566666668</v>
      </c>
      <c r="U25" s="66">
        <v>922146.8566666668</v>
      </c>
      <c r="V25" s="3">
        <v>922146.8566666668</v>
      </c>
      <c r="W25" s="3">
        <v>922146.8566666668</v>
      </c>
      <c r="X25" s="3">
        <v>881510.84656666662</v>
      </c>
      <c r="Y25" s="3">
        <f t="shared" si="4"/>
        <v>40636.010100000189</v>
      </c>
      <c r="Z25" s="8">
        <f t="shared" si="5"/>
        <v>4.4066744690633479E-2</v>
      </c>
      <c r="AA25" s="3">
        <v>931356.5387555554</v>
      </c>
      <c r="AB25" s="3">
        <f t="shared" si="6"/>
        <v>-9209.6820888885995</v>
      </c>
      <c r="AC25" s="8">
        <f t="shared" si="7"/>
        <v>-9.98721843739654E-3</v>
      </c>
      <c r="AI25" s="56"/>
    </row>
    <row r="26" spans="1:35" s="10" customFormat="1" x14ac:dyDescent="0.2">
      <c r="B26" s="10" t="s">
        <v>37</v>
      </c>
      <c r="D26" s="3"/>
      <c r="E26" s="27">
        <v>6378.4094435627467</v>
      </c>
      <c r="F26" s="27">
        <v>6389.3891713306548</v>
      </c>
      <c r="G26" s="60">
        <f t="shared" ref="G26:H26" si="8">SUBTOTAL(9,G13:G25)</f>
        <v>6428.5361547512639</v>
      </c>
      <c r="H26" s="60">
        <f t="shared" si="8"/>
        <v>6489.5234924776278</v>
      </c>
      <c r="I26" s="27">
        <v>6477.0745529926726</v>
      </c>
      <c r="J26" s="27">
        <v>6587.5559691928556</v>
      </c>
      <c r="K26" s="27">
        <f>SUBTOTAL(9,K13:K25)</f>
        <v>6349.958638578677</v>
      </c>
      <c r="L26" s="27">
        <f>SUBTOTAL(9,L13:L25)</f>
        <v>78.577516172587082</v>
      </c>
      <c r="M26" s="28">
        <f>IFERROR(L26/G26,0)</f>
        <v>1.2223236251772693E-2</v>
      </c>
      <c r="N26" s="27">
        <f>SUBTOTAL(9,N13:N25)</f>
        <v>139.5648538989509</v>
      </c>
      <c r="O26" s="28">
        <f>IFERROR(N26/H26,0)</f>
        <v>2.1506179006937624E-2</v>
      </c>
      <c r="P26" s="4"/>
      <c r="Q26" s="4"/>
      <c r="R26" s="27">
        <v>64193641.182954252</v>
      </c>
      <c r="S26" s="27">
        <v>63035703.830900908</v>
      </c>
      <c r="T26" s="60">
        <f>SUBTOTAL(9,T13:T25)</f>
        <v>65127698.254138224</v>
      </c>
      <c r="U26" s="60">
        <f>SUBTOTAL(9,U13:U25)</f>
        <v>64879662.129154213</v>
      </c>
      <c r="V26" s="27">
        <v>65949638.102148816</v>
      </c>
      <c r="W26" s="27">
        <v>66531145.950723395</v>
      </c>
      <c r="X26" s="27">
        <f t="shared" ref="X26:Y26" si="9">SUBTOTAL(9,X13:X25)</f>
        <v>65823459.081774779</v>
      </c>
      <c r="Y26" s="27">
        <f t="shared" si="9"/>
        <v>-695760.82763655588</v>
      </c>
      <c r="Z26" s="28">
        <f>IFERROR(Y26/T26,"")</f>
        <v>-1.0683024984570941E-2</v>
      </c>
      <c r="AA26" s="27">
        <f t="shared" ref="AA26:AB26" si="10">SUBTOTAL(9,AA13:AA25)</f>
        <v>65721051.59799207</v>
      </c>
      <c r="AB26" s="27">
        <f t="shared" si="10"/>
        <v>-841389.46883786086</v>
      </c>
      <c r="AC26" s="28">
        <f t="shared" si="7"/>
        <v>-1.2968462553996186E-2</v>
      </c>
      <c r="AD26" s="29"/>
      <c r="AH26" s="4"/>
      <c r="AI26" s="56"/>
    </row>
    <row r="27" spans="1:35" s="31" customFormat="1" ht="13.5" thickBot="1" x14ac:dyDescent="0.25">
      <c r="A27" s="31" t="s">
        <v>38</v>
      </c>
      <c r="D27" s="3"/>
      <c r="E27" s="32">
        <v>69670.343149952314</v>
      </c>
      <c r="F27" s="32">
        <v>71231.313784160913</v>
      </c>
      <c r="G27" s="61">
        <f>SUBTOTAL(9,G9:G25)</f>
        <v>70047.174160295282</v>
      </c>
      <c r="H27" s="61">
        <f>SUBTOTAL(9,H9:H25)</f>
        <v>72005.110250311438</v>
      </c>
      <c r="I27" s="32">
        <v>70418.247174859338</v>
      </c>
      <c r="J27" s="32">
        <v>72772.473789554075</v>
      </c>
      <c r="K27" s="32">
        <f t="shared" ref="K27:L27" si="11">SUBTOTAL(9,K9:K25)</f>
        <v>66221.174492190388</v>
      </c>
      <c r="L27" s="32">
        <f t="shared" si="11"/>
        <v>3825.9996681048592</v>
      </c>
      <c r="M27" s="33">
        <f>IFERROR(L27/G27,0)</f>
        <v>5.462032857099243E-2</v>
      </c>
      <c r="N27" s="32">
        <f>SUBTOTAL(9,N9:N25)</f>
        <v>5783.9357581210352</v>
      </c>
      <c r="O27" s="33">
        <f>IFERROR(N27/H27,0)</f>
        <v>8.0326739838524425E-2</v>
      </c>
      <c r="P27" s="34"/>
      <c r="Q27" s="4"/>
      <c r="R27" s="32">
        <v>78822265.156793371</v>
      </c>
      <c r="S27" s="32">
        <v>78017654.609749988</v>
      </c>
      <c r="T27" s="61">
        <f>SUBTOTAL(9,T9:T25)</f>
        <v>80964054.157643467</v>
      </c>
      <c r="U27" s="61">
        <f>SUBTOTAL(9,U9:U25)</f>
        <v>81179369.34977977</v>
      </c>
      <c r="V27" s="32">
        <v>83003735.488336444</v>
      </c>
      <c r="W27" s="32">
        <v>84170091.3192752</v>
      </c>
      <c r="X27" s="32">
        <f t="shared" ref="X27:Y27" si="12">SUBTOTAL(9,X9:X25)</f>
        <v>81786229.596312582</v>
      </c>
      <c r="Y27" s="32">
        <f t="shared" si="12"/>
        <v>-822175.4386691117</v>
      </c>
      <c r="Z27" s="33">
        <f>IFERROR(Y27/T27,"")</f>
        <v>-1.0154820521564675E-2</v>
      </c>
      <c r="AA27" s="32">
        <f t="shared" ref="AA27:AB27" si="13">SUBTOTAL(9,AA9:AA25)</f>
        <v>82599314.30494988</v>
      </c>
      <c r="AB27" s="32">
        <f t="shared" si="13"/>
        <v>-1419944.955170129</v>
      </c>
      <c r="AC27" s="33">
        <f t="shared" si="7"/>
        <v>-1.7491450925813098E-2</v>
      </c>
      <c r="AD27" s="35"/>
      <c r="AH27" s="4"/>
      <c r="AI27" s="56"/>
    </row>
    <row r="28" spans="1:35" ht="13.5" thickTop="1" x14ac:dyDescent="0.2">
      <c r="B28" s="10"/>
      <c r="C28" s="4"/>
      <c r="E28" s="4"/>
      <c r="F28" s="4"/>
      <c r="G28" s="72"/>
      <c r="H28" s="72"/>
      <c r="I28" s="4"/>
      <c r="J28" s="4"/>
      <c r="K28" s="36"/>
      <c r="L28" s="6"/>
      <c r="M28" s="37"/>
      <c r="N28" s="6"/>
      <c r="O28" s="37"/>
      <c r="R28" s="38"/>
      <c r="S28" s="38"/>
      <c r="T28" s="62"/>
      <c r="U28" s="62"/>
      <c r="V28" s="38"/>
      <c r="W28" s="38"/>
      <c r="X28" s="6"/>
      <c r="Y28" s="6"/>
      <c r="Z28" s="37"/>
      <c r="AA28" s="6"/>
      <c r="AB28" s="6"/>
      <c r="AC28" s="37"/>
      <c r="AI28" s="56"/>
    </row>
    <row r="29" spans="1:35" x14ac:dyDescent="0.2">
      <c r="A29" s="10" t="s">
        <v>39</v>
      </c>
      <c r="B29" s="10"/>
      <c r="C29" s="4"/>
      <c r="E29" s="4"/>
      <c r="F29" s="4"/>
      <c r="G29" s="70"/>
      <c r="H29" s="70"/>
      <c r="I29" s="4"/>
      <c r="J29" s="4"/>
      <c r="K29" s="9"/>
      <c r="L29" s="3"/>
      <c r="M29" s="26"/>
      <c r="O29" s="26"/>
      <c r="R29" s="3"/>
      <c r="S29" s="3"/>
      <c r="V29" s="3"/>
      <c r="W29" s="3"/>
      <c r="AI29" s="56"/>
    </row>
    <row r="30" spans="1:35" x14ac:dyDescent="0.2">
      <c r="B30" s="10" t="s">
        <v>19</v>
      </c>
      <c r="C30" s="4"/>
      <c r="E30" s="4"/>
      <c r="F30" s="4"/>
      <c r="G30" s="70"/>
      <c r="H30" s="70"/>
      <c r="I30" s="4"/>
      <c r="J30" s="4"/>
      <c r="K30" s="9"/>
      <c r="L30" s="3"/>
      <c r="M30" s="26"/>
      <c r="O30" s="26"/>
      <c r="R30" s="3"/>
      <c r="S30" s="3"/>
      <c r="V30" s="3"/>
      <c r="W30" s="3"/>
      <c r="AI30" s="56"/>
    </row>
    <row r="31" spans="1:35" x14ac:dyDescent="0.2">
      <c r="B31" s="10"/>
      <c r="C31" s="39" t="s">
        <v>40</v>
      </c>
      <c r="E31" s="3">
        <v>30.249439629065233</v>
      </c>
      <c r="F31" s="3">
        <v>30.000937635162689</v>
      </c>
      <c r="G31" s="65">
        <v>30.270284795054405</v>
      </c>
      <c r="H31" s="66">
        <v>30.042299723727925</v>
      </c>
      <c r="I31" s="3">
        <v>30.290889215416367</v>
      </c>
      <c r="J31" s="3">
        <v>30.083212113463201</v>
      </c>
      <c r="K31" s="9">
        <v>32</v>
      </c>
      <c r="L31" s="3">
        <f>G31-K31</f>
        <v>-1.7297152049455953</v>
      </c>
      <c r="M31" s="8">
        <f>IFERROR(L31/G31,0)</f>
        <v>-5.7142349887246459E-2</v>
      </c>
      <c r="N31" s="3">
        <f>H31-K31</f>
        <v>-1.9577002762720745</v>
      </c>
      <c r="O31" s="8">
        <f>IFERROR(N31/H31,0)</f>
        <v>-6.5164794116139152E-2</v>
      </c>
      <c r="R31" s="3">
        <v>2586.138649152962</v>
      </c>
      <c r="S31" s="3">
        <v>2564.8932767195029</v>
      </c>
      <c r="T31" s="65">
        <v>2587.9207809899035</v>
      </c>
      <c r="U31" s="66">
        <v>2568.4294776263605</v>
      </c>
      <c r="V31" s="3">
        <v>2589.682330575446</v>
      </c>
      <c r="W31" s="3">
        <v>2571.927232084659</v>
      </c>
      <c r="X31" s="3">
        <v>2600.7332540506595</v>
      </c>
      <c r="Y31" s="3">
        <f t="shared" ref="Y31:Y42" si="14">T31-X31</f>
        <v>-12.81247306075602</v>
      </c>
      <c r="Z31" s="8">
        <f t="shared" ref="Z31:Z42" si="15">IFERROR(Y31/T31,0)</f>
        <v>-4.950875295284398E-3</v>
      </c>
      <c r="AA31" s="3">
        <v>2660.3683995841084</v>
      </c>
      <c r="AB31" s="3">
        <f t="shared" ref="AB31:AB42" si="16">U31-AA31</f>
        <v>-91.93892195774788</v>
      </c>
      <c r="AC31" s="8">
        <f t="shared" ref="AC31:AC43" si="17">IFERROR(AB31/U31,0)</f>
        <v>-3.5795774327708675E-2</v>
      </c>
      <c r="AI31" s="56"/>
    </row>
    <row r="32" spans="1:35" x14ac:dyDescent="0.2">
      <c r="B32" s="10"/>
      <c r="C32" s="39" t="s">
        <v>41</v>
      </c>
      <c r="E32" s="3">
        <v>1110.2205533804188</v>
      </c>
      <c r="F32" s="3">
        <v>1101.0999870304383</v>
      </c>
      <c r="G32" s="65">
        <v>1110.9856165354256</v>
      </c>
      <c r="H32" s="66">
        <v>1102.6180660897201</v>
      </c>
      <c r="I32" s="3">
        <v>1111.7418437996942</v>
      </c>
      <c r="J32" s="3">
        <v>1104.1196402189921</v>
      </c>
      <c r="K32" s="9">
        <v>1143</v>
      </c>
      <c r="L32" s="3">
        <f>G32-K32</f>
        <v>-32.014383464574394</v>
      </c>
      <c r="M32" s="8">
        <f>IFERROR(L32/G32,0)</f>
        <v>-2.8816199767203343E-2</v>
      </c>
      <c r="N32" s="3">
        <f>H32-K32</f>
        <v>-40.38193391027994</v>
      </c>
      <c r="O32" s="8">
        <f>IFERROR(N32/H32,0)</f>
        <v>-3.6623682444718857E-2</v>
      </c>
      <c r="R32" s="3">
        <v>90668.936423329724</v>
      </c>
      <c r="S32" s="3">
        <v>89924.082576034969</v>
      </c>
      <c r="T32" s="65">
        <v>90731.417218114104</v>
      </c>
      <c r="U32" s="66">
        <v>90048.060296761192</v>
      </c>
      <c r="V32" s="3">
        <v>90793.17640779652</v>
      </c>
      <c r="W32" s="3">
        <v>90170.690101125219</v>
      </c>
      <c r="X32" s="3">
        <v>84139.628900662181</v>
      </c>
      <c r="Y32" s="3">
        <f t="shared" si="14"/>
        <v>6591.7883174519229</v>
      </c>
      <c r="Z32" s="8">
        <f t="shared" si="15"/>
        <v>7.2651662671658387E-2</v>
      </c>
      <c r="AA32" s="3">
        <v>86076.271750738058</v>
      </c>
      <c r="AB32" s="3">
        <f t="shared" si="16"/>
        <v>3971.7885460231337</v>
      </c>
      <c r="AC32" s="8">
        <f t="shared" si="17"/>
        <v>4.4107430331466996E-2</v>
      </c>
      <c r="AI32" s="56"/>
    </row>
    <row r="33" spans="2:35" x14ac:dyDescent="0.2">
      <c r="B33" s="10"/>
      <c r="C33" s="39" t="s">
        <v>42</v>
      </c>
      <c r="E33" s="3">
        <v>61.160069195377794</v>
      </c>
      <c r="F33" s="3">
        <v>60.65763347000108</v>
      </c>
      <c r="G33" s="65">
        <v>61.202215159399607</v>
      </c>
      <c r="H33" s="66">
        <v>60.741261736499077</v>
      </c>
      <c r="I33" s="3">
        <v>61.243874369967521</v>
      </c>
      <c r="J33" s="3">
        <v>60.823980775854551</v>
      </c>
      <c r="K33" s="9">
        <v>63</v>
      </c>
      <c r="L33" s="3">
        <f>G33-K33</f>
        <v>-1.7977848406003929</v>
      </c>
      <c r="M33" s="8">
        <f>IFERROR(L33/G33,0)</f>
        <v>-2.9374506068417756E-2</v>
      </c>
      <c r="N33" s="3">
        <f>H33-K33</f>
        <v>-2.2587382635009234</v>
      </c>
      <c r="O33" s="8">
        <f>IFERROR(N33/H33,0)</f>
        <v>-3.7186225622041373E-2</v>
      </c>
      <c r="R33" s="3">
        <v>8065.7899254864224</v>
      </c>
      <c r="S33" s="3">
        <v>7999.5287020237411</v>
      </c>
      <c r="T33" s="65">
        <v>8071.3481352216195</v>
      </c>
      <c r="U33" s="66">
        <v>8010.5575978094976</v>
      </c>
      <c r="V33" s="3">
        <v>8076.8421519113153</v>
      </c>
      <c r="W33" s="3">
        <v>8021.4665847196975</v>
      </c>
      <c r="X33" s="3">
        <v>8129.7554774591108</v>
      </c>
      <c r="Y33" s="3">
        <f t="shared" si="14"/>
        <v>-58.407342237491321</v>
      </c>
      <c r="Z33" s="8">
        <f t="shared" si="15"/>
        <v>-7.2363800023213347E-3</v>
      </c>
      <c r="AA33" s="3">
        <v>8146.6905880769946</v>
      </c>
      <c r="AB33" s="3">
        <f t="shared" si="16"/>
        <v>-136.13299026749701</v>
      </c>
      <c r="AC33" s="8">
        <f t="shared" si="17"/>
        <v>-1.6994196546907401E-2</v>
      </c>
      <c r="AI33" s="56"/>
    </row>
    <row r="34" spans="2:35" x14ac:dyDescent="0.2">
      <c r="B34" s="10"/>
      <c r="C34" s="39" t="s">
        <v>43</v>
      </c>
      <c r="E34" s="3">
        <v>2217.6310495275361</v>
      </c>
      <c r="F34" s="3">
        <v>2199.4130017122548</v>
      </c>
      <c r="G34" s="65">
        <v>2219.1592394013655</v>
      </c>
      <c r="H34" s="66">
        <v>2202.4453174510049</v>
      </c>
      <c r="I34" s="3">
        <v>2220.6697798580653</v>
      </c>
      <c r="J34" s="3">
        <v>2205.4446651050398</v>
      </c>
      <c r="K34" s="9">
        <v>2256</v>
      </c>
      <c r="L34" s="3">
        <f>G34-K34</f>
        <v>-36.840760598634461</v>
      </c>
      <c r="M34" s="8">
        <f>IFERROR(L34/G34,0)</f>
        <v>-1.6601224438752997E-2</v>
      </c>
      <c r="N34" s="3">
        <f>H34-K34</f>
        <v>-53.554682548995061</v>
      </c>
      <c r="O34" s="8">
        <f>IFERROR(N34/H34,0)</f>
        <v>-2.4316010084180637E-2</v>
      </c>
      <c r="R34" s="3">
        <v>284914.32450250332</v>
      </c>
      <c r="S34" s="3">
        <v>282573.72650801233</v>
      </c>
      <c r="T34" s="65">
        <v>285110.66157385992</v>
      </c>
      <c r="U34" s="66">
        <v>282963.30898187263</v>
      </c>
      <c r="V34" s="3">
        <v>285304.73110311996</v>
      </c>
      <c r="W34" s="3">
        <v>283348.65581897588</v>
      </c>
      <c r="X34" s="3">
        <v>281574.6442522885</v>
      </c>
      <c r="Y34" s="3">
        <f t="shared" si="14"/>
        <v>3536.0173215714167</v>
      </c>
      <c r="Z34" s="8">
        <f t="shared" si="15"/>
        <v>1.2402262693552013E-2</v>
      </c>
      <c r="AA34" s="3">
        <v>285323.25919743412</v>
      </c>
      <c r="AB34" s="3">
        <f t="shared" si="16"/>
        <v>-2359.95021556149</v>
      </c>
      <c r="AC34" s="8">
        <f t="shared" si="17"/>
        <v>-8.3401279976997814E-3</v>
      </c>
      <c r="AI34" s="56"/>
    </row>
    <row r="35" spans="2:35" x14ac:dyDescent="0.2">
      <c r="B35" s="10"/>
      <c r="C35" s="39" t="s">
        <v>44</v>
      </c>
      <c r="E35" s="3">
        <v>167.51397307340764</v>
      </c>
      <c r="F35" s="3">
        <v>171.88931806945382</v>
      </c>
      <c r="G35" s="65">
        <v>168.77780933379589</v>
      </c>
      <c r="H35" s="66">
        <v>174.4927958561419</v>
      </c>
      <c r="I35" s="3">
        <v>170.01994019441898</v>
      </c>
      <c r="J35" s="3">
        <v>177.07062826164656</v>
      </c>
      <c r="K35" s="9">
        <v>174.46571287133057</v>
      </c>
      <c r="L35" s="3">
        <f>G35-K35</f>
        <v>-5.6879035375346803</v>
      </c>
      <c r="M35" s="8">
        <f>IFERROR(L35/G35,0)</f>
        <v>-3.3700541321078401E-2</v>
      </c>
      <c r="N35" s="3">
        <f>H35-K35</f>
        <v>2.7082984811329425E-2</v>
      </c>
      <c r="O35" s="8">
        <f>IFERROR(N35/H35,0)</f>
        <v>1.5520975911038532E-4</v>
      </c>
      <c r="R35" s="3">
        <v>34697.936266859535</v>
      </c>
      <c r="S35" s="3">
        <v>35604.221510012387</v>
      </c>
      <c r="T35" s="65">
        <v>34959.720458411604</v>
      </c>
      <c r="U35" s="66">
        <v>36143.491784947</v>
      </c>
      <c r="V35" s="3">
        <v>35217.008711124181</v>
      </c>
      <c r="W35" s="3">
        <v>36677.450014650327</v>
      </c>
      <c r="X35" s="3">
        <v>30911.60554551626</v>
      </c>
      <c r="Y35" s="3">
        <f t="shared" si="14"/>
        <v>4048.1149128953439</v>
      </c>
      <c r="Z35" s="8">
        <f t="shared" si="15"/>
        <v>0.1157936865573916</v>
      </c>
      <c r="AA35" s="3">
        <v>31555.809803030443</v>
      </c>
      <c r="AB35" s="3">
        <f t="shared" si="16"/>
        <v>4587.6819819165576</v>
      </c>
      <c r="AC35" s="8">
        <f t="shared" si="17"/>
        <v>0.12692968375089952</v>
      </c>
      <c r="AI35" s="56"/>
    </row>
    <row r="36" spans="2:35" x14ac:dyDescent="0.2">
      <c r="B36" s="10"/>
      <c r="C36" s="39" t="s">
        <v>45</v>
      </c>
      <c r="E36" s="3">
        <v>14118.888284860963</v>
      </c>
      <c r="F36" s="3">
        <v>14487.663534313322</v>
      </c>
      <c r="G36" s="65">
        <v>14225.410520847561</v>
      </c>
      <c r="H36" s="66">
        <v>14707.097240934665</v>
      </c>
      <c r="I36" s="3">
        <v>14330.1033207051</v>
      </c>
      <c r="J36" s="3">
        <v>14924.369430726651</v>
      </c>
      <c r="K36" s="9">
        <v>13734.36279905572</v>
      </c>
      <c r="L36" s="3">
        <f>G36-K36</f>
        <v>491.04772179184147</v>
      </c>
      <c r="M36" s="8">
        <f>IFERROR(L36/G36,0)</f>
        <v>3.4519054551867122E-2</v>
      </c>
      <c r="N36" s="3">
        <f>H36-K36</f>
        <v>972.73444187894529</v>
      </c>
      <c r="O36" s="8">
        <f>IFERROR(N36/H36,0)</f>
        <v>6.6140478025229002E-2</v>
      </c>
      <c r="R36" s="3">
        <v>2631103.6905535446</v>
      </c>
      <c r="S36" s="3">
        <v>2699826.2344424496</v>
      </c>
      <c r="T36" s="65">
        <v>2650954.4778517825</v>
      </c>
      <c r="U36" s="66">
        <v>2740718.4650256699</v>
      </c>
      <c r="V36" s="3">
        <v>2670464.3433965729</v>
      </c>
      <c r="W36" s="3">
        <v>2781207.8894677712</v>
      </c>
      <c r="X36" s="3">
        <v>2507231.8934851517</v>
      </c>
      <c r="Y36" s="3">
        <f t="shared" si="14"/>
        <v>143722.58436663076</v>
      </c>
      <c r="Z36" s="8">
        <f t="shared" si="15"/>
        <v>5.4215410172979379E-2</v>
      </c>
      <c r="AA36" s="3">
        <v>2657803.7671426935</v>
      </c>
      <c r="AB36" s="3">
        <f t="shared" si="16"/>
        <v>82914.697882976383</v>
      </c>
      <c r="AC36" s="8">
        <f t="shared" si="17"/>
        <v>3.0252905922681043E-2</v>
      </c>
      <c r="AI36" s="56"/>
    </row>
    <row r="37" spans="2:35" x14ac:dyDescent="0.2">
      <c r="B37" s="10"/>
      <c r="C37" s="39" t="s">
        <v>46</v>
      </c>
      <c r="E37" s="3">
        <v>19.635123095645213</v>
      </c>
      <c r="F37" s="3">
        <v>19.603630117685089</v>
      </c>
      <c r="G37" s="65">
        <v>19.787316549432152</v>
      </c>
      <c r="H37" s="66">
        <v>19.908706587835503</v>
      </c>
      <c r="I37" s="3">
        <v>19.934657728550238</v>
      </c>
      <c r="J37" s="3">
        <v>20.206300614632934</v>
      </c>
      <c r="K37" s="9">
        <v>21.006199181988922</v>
      </c>
      <c r="L37" s="3">
        <f>G37-K37</f>
        <v>-1.2188826325567703</v>
      </c>
      <c r="M37" s="8">
        <f>IFERROR(L37/G37,0)</f>
        <v>-6.1599188020861236E-2</v>
      </c>
      <c r="N37" s="3">
        <f>H37-K37</f>
        <v>-1.0974925941534188</v>
      </c>
      <c r="O37" s="8">
        <f>IFERROR(N37/H37,0)</f>
        <v>-5.5126262939853767E-2</v>
      </c>
      <c r="R37" s="3">
        <v>10997.892028854181</v>
      </c>
      <c r="S37" s="3">
        <v>10980.252395550871</v>
      </c>
      <c r="T37" s="65">
        <v>11083.137594369296</v>
      </c>
      <c r="U37" s="66">
        <v>11151.129759696471</v>
      </c>
      <c r="V37" s="3">
        <v>11165.66533669367</v>
      </c>
      <c r="W37" s="3">
        <v>11317.816108399626</v>
      </c>
      <c r="X37" s="3">
        <v>10422.391598677887</v>
      </c>
      <c r="Y37" s="3">
        <f t="shared" si="14"/>
        <v>660.74599569140992</v>
      </c>
      <c r="Z37" s="8">
        <f t="shared" si="15"/>
        <v>5.9617232941969148E-2</v>
      </c>
      <c r="AA37" s="3">
        <v>10292.106151661776</v>
      </c>
      <c r="AB37" s="3">
        <f t="shared" si="16"/>
        <v>859.02360803469492</v>
      </c>
      <c r="AC37" s="8">
        <f t="shared" si="17"/>
        <v>7.7034670616018125E-2</v>
      </c>
      <c r="AI37" s="56"/>
    </row>
    <row r="38" spans="2:35" x14ac:dyDescent="0.2">
      <c r="B38" s="10"/>
      <c r="C38" s="39" t="s">
        <v>47</v>
      </c>
      <c r="E38" s="3">
        <v>732.32353172825924</v>
      </c>
      <c r="F38" s="3">
        <v>731.14895040620411</v>
      </c>
      <c r="G38" s="65">
        <v>737.9998316444993</v>
      </c>
      <c r="H38" s="66">
        <v>742.52726858528865</v>
      </c>
      <c r="I38" s="3">
        <v>743.49515816397968</v>
      </c>
      <c r="J38" s="3">
        <v>753.6265169915215</v>
      </c>
      <c r="K38" s="9">
        <v>772.8347673942618</v>
      </c>
      <c r="L38" s="3">
        <f>G38-K38</f>
        <v>-34.834935749762508</v>
      </c>
      <c r="M38" s="8">
        <f>IFERROR(L38/G38,0)</f>
        <v>-4.7201820726895216E-2</v>
      </c>
      <c r="N38" s="3">
        <f>H38-K38</f>
        <v>-30.307498808973151</v>
      </c>
      <c r="O38" s="8">
        <f>IFERROR(N38/H38,0)</f>
        <v>-4.081668120649222E-2</v>
      </c>
      <c r="R38" s="3">
        <v>452080.51850047841</v>
      </c>
      <c r="S38" s="3">
        <v>451355.42185932241</v>
      </c>
      <c r="T38" s="65">
        <v>455584.6317757162</v>
      </c>
      <c r="U38" s="66">
        <v>458379.52494928386</v>
      </c>
      <c r="V38" s="3">
        <v>458977.0259220482</v>
      </c>
      <c r="W38" s="3">
        <v>465231.35171308275</v>
      </c>
      <c r="X38" s="3">
        <v>458558.67182412825</v>
      </c>
      <c r="Y38" s="3">
        <f t="shared" si="14"/>
        <v>-2974.0400484120473</v>
      </c>
      <c r="Z38" s="8">
        <f t="shared" si="15"/>
        <v>-6.5279639412335663E-3</v>
      </c>
      <c r="AA38" s="3">
        <v>456542.06373199529</v>
      </c>
      <c r="AB38" s="3">
        <f t="shared" si="16"/>
        <v>1837.4612172885682</v>
      </c>
      <c r="AC38" s="8">
        <f t="shared" si="17"/>
        <v>4.0086022984815234E-3</v>
      </c>
      <c r="AI38" s="56"/>
    </row>
    <row r="39" spans="2:35" x14ac:dyDescent="0.2">
      <c r="B39" s="10"/>
      <c r="C39" s="39" t="s">
        <v>48</v>
      </c>
      <c r="E39" s="3">
        <v>6.6662285518988069</v>
      </c>
      <c r="F39" s="3">
        <v>6.2736851443977679</v>
      </c>
      <c r="G39" s="65">
        <v>6.9388269062375114</v>
      </c>
      <c r="H39" s="66">
        <v>6.7972685413730298</v>
      </c>
      <c r="I39" s="3">
        <v>7.1823851014213842</v>
      </c>
      <c r="J39" s="3">
        <v>7.2828219875463347</v>
      </c>
      <c r="K39" s="9">
        <v>7.7497262530946402</v>
      </c>
      <c r="L39" s="3">
        <f>G39-K39</f>
        <v>-0.81089934685712883</v>
      </c>
      <c r="M39" s="8">
        <f>IFERROR(L39/G39,0)</f>
        <v>-0.11686404024982783</v>
      </c>
      <c r="N39" s="3">
        <f>H39-K39</f>
        <v>-0.95245771172161042</v>
      </c>
      <c r="O39" s="8">
        <f>IFERROR(N39/H39,0)</f>
        <v>-0.14012359610691746</v>
      </c>
      <c r="R39" s="3">
        <v>8095.8200252117576</v>
      </c>
      <c r="S39" s="3">
        <v>6896.1698751514796</v>
      </c>
      <c r="T39" s="65">
        <v>8912.9604146553302</v>
      </c>
      <c r="U39" s="66">
        <v>8358.5359835285726</v>
      </c>
      <c r="V39" s="3">
        <v>9555.9483054881021</v>
      </c>
      <c r="W39" s="3">
        <v>9608.0188062028556</v>
      </c>
      <c r="X39" s="3">
        <v>7852.9915702043063</v>
      </c>
      <c r="Y39" s="3">
        <f t="shared" si="14"/>
        <v>1059.9688444510239</v>
      </c>
      <c r="Z39" s="8">
        <f t="shared" si="15"/>
        <v>0.11892444206395744</v>
      </c>
      <c r="AA39" s="3">
        <v>7925.7748398931017</v>
      </c>
      <c r="AB39" s="3">
        <f t="shared" si="16"/>
        <v>432.76114363547094</v>
      </c>
      <c r="AC39" s="8">
        <f t="shared" si="17"/>
        <v>5.1774753914833299E-2</v>
      </c>
      <c r="AI39" s="56"/>
    </row>
    <row r="40" spans="2:35" x14ac:dyDescent="0.2">
      <c r="B40" s="10"/>
      <c r="C40" s="39" t="s">
        <v>49</v>
      </c>
      <c r="E40" s="3">
        <v>452.67613178305777</v>
      </c>
      <c r="F40" s="3">
        <v>426.02012533486959</v>
      </c>
      <c r="G40" s="65">
        <v>471.18716356238724</v>
      </c>
      <c r="H40" s="66">
        <v>461.57451789182505</v>
      </c>
      <c r="I40" s="3">
        <v>487.72619771063802</v>
      </c>
      <c r="J40" s="3">
        <v>494.54645308373466</v>
      </c>
      <c r="K40" s="9">
        <v>465.30648044622404</v>
      </c>
      <c r="L40" s="3">
        <f>G40-K40</f>
        <v>5.8806831161631976</v>
      </c>
      <c r="M40" s="8">
        <f>IFERROR(L40/G40,0)</f>
        <v>1.2480567322128608E-2</v>
      </c>
      <c r="N40" s="3">
        <f>H40-K40</f>
        <v>-3.7319625543989901</v>
      </c>
      <c r="O40" s="8">
        <f>IFERROR(N40/H40,0)</f>
        <v>-8.0852872282555586E-3</v>
      </c>
      <c r="R40" s="3">
        <v>406818.66167769075</v>
      </c>
      <c r="S40" s="3">
        <v>346535.69256410829</v>
      </c>
      <c r="T40" s="65">
        <v>447880.3402477412</v>
      </c>
      <c r="U40" s="66">
        <v>420020.25882671145</v>
      </c>
      <c r="V40" s="3">
        <v>480190.77605399012</v>
      </c>
      <c r="W40" s="3">
        <v>482807.34254727862</v>
      </c>
      <c r="X40" s="3">
        <v>468501.43229636282</v>
      </c>
      <c r="Y40" s="3">
        <f t="shared" si="14"/>
        <v>-20621.09204862162</v>
      </c>
      <c r="Z40" s="8">
        <f t="shared" si="15"/>
        <v>-4.6041520905372266E-2</v>
      </c>
      <c r="AA40" s="3">
        <v>453570.48908752418</v>
      </c>
      <c r="AB40" s="3">
        <f t="shared" si="16"/>
        <v>-33550.230260812736</v>
      </c>
      <c r="AC40" s="8">
        <f t="shared" si="17"/>
        <v>-7.9877647698547369E-2</v>
      </c>
      <c r="AI40" s="56"/>
    </row>
    <row r="41" spans="2:35" x14ac:dyDescent="0.2">
      <c r="B41" s="10"/>
      <c r="C41" s="39" t="s">
        <v>50</v>
      </c>
      <c r="E41" s="3">
        <v>0</v>
      </c>
      <c r="F41" s="3">
        <v>0</v>
      </c>
      <c r="G41" s="59">
        <v>0</v>
      </c>
      <c r="H41" s="59">
        <v>0</v>
      </c>
      <c r="I41" s="3">
        <v>0</v>
      </c>
      <c r="J41" s="3">
        <v>0</v>
      </c>
      <c r="K41" s="9">
        <v>0</v>
      </c>
      <c r="L41" s="3">
        <f>G41-K41</f>
        <v>0</v>
      </c>
      <c r="M41" s="8">
        <f>IFERROR(L41/G41,0)</f>
        <v>0</v>
      </c>
      <c r="N41" s="3">
        <f>H41-K41</f>
        <v>0</v>
      </c>
      <c r="O41" s="8">
        <f>IFERROR(N41/H41,0)</f>
        <v>0</v>
      </c>
      <c r="R41" s="3">
        <v>0</v>
      </c>
      <c r="S41" s="3">
        <v>0</v>
      </c>
      <c r="T41" s="9">
        <v>0</v>
      </c>
      <c r="U41" s="59">
        <v>0</v>
      </c>
      <c r="V41" s="3">
        <v>0</v>
      </c>
      <c r="W41" s="3">
        <v>0</v>
      </c>
      <c r="X41" s="3">
        <v>0</v>
      </c>
      <c r="Y41" s="3">
        <f t="shared" si="14"/>
        <v>0</v>
      </c>
      <c r="Z41" s="8">
        <f t="shared" si="15"/>
        <v>0</v>
      </c>
      <c r="AA41" s="3">
        <v>0</v>
      </c>
      <c r="AB41" s="3">
        <f t="shared" si="16"/>
        <v>0</v>
      </c>
      <c r="AC41" s="8">
        <f t="shared" si="17"/>
        <v>0</v>
      </c>
      <c r="AI41" s="56"/>
    </row>
    <row r="42" spans="2:35" x14ac:dyDescent="0.2">
      <c r="B42" s="10"/>
      <c r="C42" s="39" t="s">
        <v>51</v>
      </c>
      <c r="E42" s="3">
        <v>16.273637608352193</v>
      </c>
      <c r="F42" s="3">
        <v>16.638614513590042</v>
      </c>
      <c r="G42" s="65">
        <v>16.342983184280239</v>
      </c>
      <c r="H42" s="66">
        <v>16.780718284502619</v>
      </c>
      <c r="I42" s="3">
        <v>16.41040682516439</v>
      </c>
      <c r="J42" s="3">
        <v>16.919462963396985</v>
      </c>
      <c r="K42" s="9">
        <v>0</v>
      </c>
      <c r="L42" s="3">
        <f>G42-K42</f>
        <v>16.342983184280239</v>
      </c>
      <c r="M42" s="8">
        <f>IFERROR(L42/G42,0)</f>
        <v>1</v>
      </c>
      <c r="N42" s="3">
        <f>H42-K42</f>
        <v>16.780718284502619</v>
      </c>
      <c r="O42" s="8">
        <f>IFERROR(N42/H42,0)</f>
        <v>1</v>
      </c>
      <c r="R42" s="3">
        <v>35090.432212288077</v>
      </c>
      <c r="S42" s="3">
        <v>35897.865636182119</v>
      </c>
      <c r="T42" s="65">
        <v>35263.096957941532</v>
      </c>
      <c r="U42" s="66">
        <v>36252.01034207546</v>
      </c>
      <c r="V42" s="3">
        <v>35428.754828635218</v>
      </c>
      <c r="W42" s="3">
        <v>36593.417502718374</v>
      </c>
      <c r="X42" s="3">
        <v>35288.094450624994</v>
      </c>
      <c r="Y42" s="3">
        <f t="shared" si="14"/>
        <v>-24.997492683462042</v>
      </c>
      <c r="Z42" s="8">
        <f t="shared" si="15"/>
        <v>-7.0888534586955514E-4</v>
      </c>
      <c r="AA42" s="3">
        <v>35019.458358541669</v>
      </c>
      <c r="AB42" s="3">
        <f t="shared" si="16"/>
        <v>1232.5519835337909</v>
      </c>
      <c r="AC42" s="8">
        <f t="shared" si="17"/>
        <v>3.3999548491335504E-2</v>
      </c>
      <c r="AI42" s="56"/>
    </row>
    <row r="43" spans="2:35" s="10" customFormat="1" x14ac:dyDescent="0.2">
      <c r="B43" s="10" t="s">
        <v>22</v>
      </c>
      <c r="D43" s="3"/>
      <c r="E43" s="27">
        <v>18933.238022433979</v>
      </c>
      <c r="F43" s="27">
        <v>19250.409417747382</v>
      </c>
      <c r="G43" s="60">
        <f>SUBTOTAL(9,G31:G42)</f>
        <v>19068.061807919436</v>
      </c>
      <c r="H43" s="60">
        <f>SUBTOTAL(9,H31:H42)</f>
        <v>19525.02546168258</v>
      </c>
      <c r="I43" s="27">
        <v>19198.818453672418</v>
      </c>
      <c r="J43" s="27">
        <v>19794.493112842476</v>
      </c>
      <c r="K43" s="27">
        <f t="shared" ref="K43:N43" si="18">SUBTOTAL(9,K31:K42)</f>
        <v>18669.725685202622</v>
      </c>
      <c r="L43" s="27">
        <f t="shared" si="18"/>
        <v>398.33612271681898</v>
      </c>
      <c r="M43" s="28">
        <f>IFERROR(L43/G43,0)</f>
        <v>2.0890226113667209E-2</v>
      </c>
      <c r="N43" s="27">
        <f t="shared" si="18"/>
        <v>855.29977647996407</v>
      </c>
      <c r="O43" s="28">
        <f>IFERROR(N43/H43,0)</f>
        <v>4.3805309148429561E-2</v>
      </c>
      <c r="P43" s="4"/>
      <c r="Q43" s="4"/>
      <c r="R43" s="27">
        <v>3965120.1407653997</v>
      </c>
      <c r="S43" s="27">
        <v>3970158.0893455679</v>
      </c>
      <c r="T43" s="60">
        <f t="shared" ref="T43:U43" si="19">SUBTOTAL(9,T31:T42)</f>
        <v>4031139.7130088033</v>
      </c>
      <c r="U43" s="60">
        <f t="shared" si="19"/>
        <v>4094613.7730259821</v>
      </c>
      <c r="V43" s="27">
        <v>4087763.9545479557</v>
      </c>
      <c r="W43" s="27">
        <v>4207556.0258970084</v>
      </c>
      <c r="X43" s="27">
        <f t="shared" ref="X43:Y43" si="20">SUBTOTAL(9,X31:X42)</f>
        <v>3895211.8426551269</v>
      </c>
      <c r="Y43" s="27">
        <f t="shared" si="20"/>
        <v>135927.8703536765</v>
      </c>
      <c r="Z43" s="28">
        <f>IFERROR(Y43/T43,"")</f>
        <v>3.3719463980627272E-2</v>
      </c>
      <c r="AA43" s="27">
        <f t="shared" ref="AA43:AB43" si="21">SUBTOTAL(9,AA31:AA42)</f>
        <v>4034916.0590511733</v>
      </c>
      <c r="AB43" s="27">
        <f t="shared" si="21"/>
        <v>59697.713974809143</v>
      </c>
      <c r="AC43" s="28">
        <f t="shared" si="17"/>
        <v>1.457957142822084E-2</v>
      </c>
      <c r="AD43" s="40"/>
      <c r="AH43" s="4"/>
      <c r="AI43" s="56"/>
    </row>
    <row r="44" spans="2:35" x14ac:dyDescent="0.2">
      <c r="B44" s="10" t="s">
        <v>23</v>
      </c>
      <c r="C44" s="4"/>
      <c r="E44" s="4"/>
      <c r="F44" s="4"/>
      <c r="G44" s="70"/>
      <c r="H44" s="70"/>
      <c r="I44" s="4"/>
      <c r="J44" s="4"/>
      <c r="K44" s="9"/>
      <c r="L44" s="3"/>
      <c r="M44" s="8"/>
      <c r="O44" s="8"/>
      <c r="R44" s="30"/>
      <c r="S44" s="30"/>
      <c r="V44" s="30"/>
      <c r="W44" s="30"/>
      <c r="AI44" s="56"/>
    </row>
    <row r="45" spans="2:35" x14ac:dyDescent="0.2">
      <c r="B45" s="10"/>
      <c r="C45" s="4" t="s">
        <v>52</v>
      </c>
      <c r="E45" s="3">
        <v>0</v>
      </c>
      <c r="F45" s="3">
        <v>0</v>
      </c>
      <c r="G45" s="70">
        <v>0</v>
      </c>
      <c r="H45" s="70">
        <v>0</v>
      </c>
      <c r="I45" s="3">
        <v>0</v>
      </c>
      <c r="J45" s="3">
        <v>0</v>
      </c>
      <c r="K45" s="9"/>
      <c r="L45" s="3">
        <f>G45-K45</f>
        <v>0</v>
      </c>
      <c r="M45" s="8">
        <f>IFERROR(L45/G45,0)</f>
        <v>0</v>
      </c>
      <c r="N45" s="3">
        <f>H45-K45</f>
        <v>0</v>
      </c>
      <c r="O45" s="8">
        <f>IFERROR(N45/H45,0)</f>
        <v>0</v>
      </c>
      <c r="R45" s="3">
        <v>0</v>
      </c>
      <c r="S45" s="3">
        <v>0</v>
      </c>
      <c r="T45" s="59">
        <v>0</v>
      </c>
      <c r="U45" s="59">
        <v>0</v>
      </c>
      <c r="V45" s="3">
        <v>0</v>
      </c>
      <c r="W45" s="3">
        <v>0</v>
      </c>
      <c r="X45" s="3">
        <v>0</v>
      </c>
      <c r="Y45" s="3">
        <f t="shared" ref="Y45:Y69" si="22">T45-X45</f>
        <v>0</v>
      </c>
      <c r="Z45" s="8">
        <f t="shared" ref="Z45:Z69" si="23">IFERROR(Y45/T45,0)</f>
        <v>0</v>
      </c>
      <c r="AA45" s="3">
        <v>0</v>
      </c>
      <c r="AB45" s="3">
        <f t="shared" ref="AB45:AB69" si="24">U45-AA45</f>
        <v>0</v>
      </c>
      <c r="AC45" s="8">
        <f t="shared" ref="AC45:AC71" si="25">IFERROR(AB45/U45,0)</f>
        <v>0</v>
      </c>
      <c r="AI45" s="56"/>
    </row>
    <row r="46" spans="2:35" x14ac:dyDescent="0.2">
      <c r="B46" s="10"/>
      <c r="C46" s="4" t="s">
        <v>53</v>
      </c>
      <c r="E46" s="3">
        <v>9.0322863879623334</v>
      </c>
      <c r="F46" s="3">
        <v>7.4165633994699682</v>
      </c>
      <c r="G46" s="65">
        <v>10.0168263961595</v>
      </c>
      <c r="H46" s="66">
        <v>9.1215282773452451</v>
      </c>
      <c r="I46" s="3">
        <v>10.736874513751125</v>
      </c>
      <c r="J46" s="3">
        <v>10.480043120367133</v>
      </c>
      <c r="K46" s="9">
        <v>0</v>
      </c>
      <c r="L46" s="3">
        <f>G46-K46</f>
        <v>10.0168263961595</v>
      </c>
      <c r="M46" s="8">
        <f>IFERROR(L46/G46,0)</f>
        <v>1</v>
      </c>
      <c r="N46" s="3">
        <f>H46-K46</f>
        <v>9.1215282773452451</v>
      </c>
      <c r="O46" s="8">
        <f>IFERROR(N46/H46,0)</f>
        <v>1</v>
      </c>
      <c r="R46" s="3">
        <v>316.87514912690955</v>
      </c>
      <c r="S46" s="3">
        <v>246.15086324328581</v>
      </c>
      <c r="T46" s="65">
        <v>359.2729951086036</v>
      </c>
      <c r="U46" s="66">
        <v>316.42744904468196</v>
      </c>
      <c r="V46" s="3">
        <v>390.83982417017268</v>
      </c>
      <c r="W46" s="3">
        <v>374.47481897767079</v>
      </c>
      <c r="X46" s="3">
        <v>376.54505833333332</v>
      </c>
      <c r="Y46" s="3">
        <f t="shared" si="22"/>
        <v>-17.27206322472972</v>
      </c>
      <c r="Z46" s="8">
        <f t="shared" si="23"/>
        <v>-4.8075038925507324E-2</v>
      </c>
      <c r="AA46" s="3">
        <v>386.35978070370368</v>
      </c>
      <c r="AB46" s="3">
        <f t="shared" si="24"/>
        <v>-69.932331659021713</v>
      </c>
      <c r="AC46" s="8">
        <f t="shared" si="25"/>
        <v>-0.2210058952538809</v>
      </c>
      <c r="AI46" s="56"/>
    </row>
    <row r="47" spans="2:35" x14ac:dyDescent="0.2">
      <c r="B47" s="10"/>
      <c r="C47" s="4" t="s">
        <v>54</v>
      </c>
      <c r="E47" s="3">
        <v>0.8211169443602121</v>
      </c>
      <c r="F47" s="3">
        <v>0.67423303631545162</v>
      </c>
      <c r="G47" s="65">
        <v>0.91062058146904545</v>
      </c>
      <c r="H47" s="66">
        <v>0.82922984339502237</v>
      </c>
      <c r="I47" s="3">
        <v>0.97607950125010234</v>
      </c>
      <c r="J47" s="3">
        <v>0.95273119276064866</v>
      </c>
      <c r="K47" s="9">
        <v>0</v>
      </c>
      <c r="L47" s="3">
        <f>G47-K47</f>
        <v>0.91062058146904545</v>
      </c>
      <c r="M47" s="8">
        <f>IFERROR(L47/G47,0)</f>
        <v>1</v>
      </c>
      <c r="N47" s="3">
        <f>H47-K47</f>
        <v>0.82922984339502237</v>
      </c>
      <c r="O47" s="8">
        <f>IFERROR(N47/H47,0)</f>
        <v>1</v>
      </c>
      <c r="R47" s="3">
        <v>16.934394614058213</v>
      </c>
      <c r="S47" s="3">
        <v>13.154757841497423</v>
      </c>
      <c r="T47" s="65">
        <v>19.200213996292302</v>
      </c>
      <c r="U47" s="66">
        <v>16.910468692817378</v>
      </c>
      <c r="V47" s="3">
        <v>20.887203782383217</v>
      </c>
      <c r="W47" s="3">
        <v>20.012627607651552</v>
      </c>
      <c r="X47" s="3">
        <v>20.101230000000005</v>
      </c>
      <c r="Y47" s="3">
        <f t="shared" si="22"/>
        <v>-0.90101600370770285</v>
      </c>
      <c r="Z47" s="8">
        <f t="shared" si="23"/>
        <v>-4.6927393823927979E-2</v>
      </c>
      <c r="AA47" s="3">
        <v>20.248306666666664</v>
      </c>
      <c r="AB47" s="3">
        <f t="shared" si="24"/>
        <v>-3.337837973849286</v>
      </c>
      <c r="AC47" s="8">
        <f t="shared" si="25"/>
        <v>-0.19738293683527608</v>
      </c>
      <c r="AI47" s="56"/>
    </row>
    <row r="48" spans="2:35" x14ac:dyDescent="0.2">
      <c r="B48" s="10"/>
      <c r="C48" s="4" t="s">
        <v>55</v>
      </c>
      <c r="E48" s="3">
        <v>5.2688337263113612</v>
      </c>
      <c r="F48" s="3">
        <v>4.3263286496908142</v>
      </c>
      <c r="G48" s="65">
        <v>5.8431487310930414</v>
      </c>
      <c r="H48" s="66">
        <v>5.3208914951180599</v>
      </c>
      <c r="I48" s="3">
        <v>6.2631767996881571</v>
      </c>
      <c r="J48" s="3">
        <v>6.1133584868808279</v>
      </c>
      <c r="K48" s="9">
        <v>0</v>
      </c>
      <c r="L48" s="3">
        <f>G48-K48</f>
        <v>5.8431487310930414</v>
      </c>
      <c r="M48" s="8">
        <f>IFERROR(L48/G48,0)</f>
        <v>1</v>
      </c>
      <c r="N48" s="3">
        <f>H48-K48</f>
        <v>5.3208914951180599</v>
      </c>
      <c r="O48" s="8">
        <f>IFERROR(N48/H48,0)</f>
        <v>1</v>
      </c>
      <c r="R48" s="3">
        <v>579.46701863774604</v>
      </c>
      <c r="S48" s="3">
        <v>450.13408988272556</v>
      </c>
      <c r="T48" s="65">
        <v>656.99961617771578</v>
      </c>
      <c r="U48" s="66">
        <v>578.64831312358035</v>
      </c>
      <c r="V48" s="3">
        <v>714.72562080305431</v>
      </c>
      <c r="W48" s="3">
        <v>684.79906835797021</v>
      </c>
      <c r="X48" s="3">
        <v>789.00565952380941</v>
      </c>
      <c r="Y48" s="3">
        <f t="shared" si="22"/>
        <v>-132.00604334609363</v>
      </c>
      <c r="Z48" s="8">
        <f t="shared" si="23"/>
        <v>-0.20092255778485343</v>
      </c>
      <c r="AA48" s="3">
        <v>783.77389523809529</v>
      </c>
      <c r="AB48" s="3">
        <f t="shared" si="24"/>
        <v>-205.12558211451494</v>
      </c>
      <c r="AC48" s="8">
        <f t="shared" si="25"/>
        <v>-0.35449093596632819</v>
      </c>
      <c r="AI48" s="56"/>
    </row>
    <row r="49" spans="2:35" x14ac:dyDescent="0.2">
      <c r="B49" s="10"/>
      <c r="C49" s="4" t="s">
        <v>56</v>
      </c>
      <c r="E49" s="3">
        <v>41.528918756899195</v>
      </c>
      <c r="F49" s="3">
        <v>38.325579847047422</v>
      </c>
      <c r="G49" s="65">
        <v>42.767748054567988</v>
      </c>
      <c r="H49" s="66">
        <v>40.646228303533412</v>
      </c>
      <c r="I49" s="3">
        <v>43.898231056295607</v>
      </c>
      <c r="J49" s="3">
        <v>42.823437552709258</v>
      </c>
      <c r="K49" s="9">
        <v>41.225394309017211</v>
      </c>
      <c r="L49" s="3"/>
      <c r="M49" s="8">
        <f>IFERROR(L49/G49,0)</f>
        <v>0</v>
      </c>
      <c r="N49" s="3">
        <f>H49-K49</f>
        <v>-0.57916600548379904</v>
      </c>
      <c r="O49" s="8">
        <f>IFERROR(N49/H49,0)</f>
        <v>-1.4248948294999652E-2</v>
      </c>
      <c r="R49" s="3">
        <v>4605.2770001403105</v>
      </c>
      <c r="S49" s="3">
        <v>2954.186318179472</v>
      </c>
      <c r="T49" s="65">
        <v>6262.842028637051</v>
      </c>
      <c r="U49" s="66">
        <v>5463.4790526555544</v>
      </c>
      <c r="V49" s="3">
        <v>7172.8840817636737</v>
      </c>
      <c r="W49" s="3">
        <v>7166.6136498446494</v>
      </c>
      <c r="X49" s="3">
        <v>7557.5655896210928</v>
      </c>
      <c r="Y49" s="3">
        <f t="shared" si="22"/>
        <v>-1294.7235609840418</v>
      </c>
      <c r="Z49" s="8">
        <f t="shared" si="23"/>
        <v>-0.20673099450119861</v>
      </c>
      <c r="AA49" s="3">
        <v>7317.8029075184195</v>
      </c>
      <c r="AB49" s="3">
        <f t="shared" si="24"/>
        <v>-1854.3238548628651</v>
      </c>
      <c r="AC49" s="8">
        <f t="shared" si="25"/>
        <v>-0.33940348942338505</v>
      </c>
      <c r="AI49" s="56"/>
    </row>
    <row r="50" spans="2:35" x14ac:dyDescent="0.2">
      <c r="B50" s="10"/>
      <c r="C50" s="4" t="s">
        <v>57</v>
      </c>
      <c r="E50" s="3">
        <v>208.56745864576041</v>
      </c>
      <c r="F50" s="3">
        <v>192.47957878739371</v>
      </c>
      <c r="G50" s="65">
        <v>214.78913467405255</v>
      </c>
      <c r="H50" s="66">
        <v>204.13439103552335</v>
      </c>
      <c r="I50" s="3">
        <v>220.4666715271735</v>
      </c>
      <c r="J50" s="3">
        <v>215.068819709162</v>
      </c>
      <c r="K50" s="9">
        <v>235.41417875211701</v>
      </c>
      <c r="L50" s="3"/>
      <c r="M50" s="8">
        <f>IFERROR(L50/G50,0)</f>
        <v>0</v>
      </c>
      <c r="N50" s="3">
        <f>H50-K50</f>
        <v>-31.27978771659366</v>
      </c>
      <c r="O50" s="8">
        <f>IFERROR(N50/H50,0)</f>
        <v>-0.15323134704504723</v>
      </c>
      <c r="R50" s="3">
        <v>37621.52902230608</v>
      </c>
      <c r="S50" s="3">
        <v>24133.403116316866</v>
      </c>
      <c r="T50" s="65">
        <v>51162.545300816535</v>
      </c>
      <c r="U50" s="66">
        <v>44632.371893369251</v>
      </c>
      <c r="V50" s="3">
        <v>58596.880632258952</v>
      </c>
      <c r="W50" s="3">
        <v>58545.656083460512</v>
      </c>
      <c r="X50" s="3">
        <v>54106.426933131464</v>
      </c>
      <c r="Y50" s="3">
        <f t="shared" si="22"/>
        <v>-2943.8816323149294</v>
      </c>
      <c r="Z50" s="8">
        <f t="shared" si="23"/>
        <v>-5.7539780615018507E-2</v>
      </c>
      <c r="AA50" s="3">
        <v>55168.334402318389</v>
      </c>
      <c r="AB50" s="3">
        <f t="shared" si="24"/>
        <v>-10535.962508949138</v>
      </c>
      <c r="AC50" s="8">
        <f t="shared" si="25"/>
        <v>-0.23606100375127945</v>
      </c>
      <c r="AI50" s="56"/>
    </row>
    <row r="51" spans="2:35" x14ac:dyDescent="0.2">
      <c r="B51" s="10"/>
      <c r="C51" s="4" t="s">
        <v>58</v>
      </c>
      <c r="E51" s="3">
        <v>5.8821550916728897</v>
      </c>
      <c r="F51" s="3">
        <v>6.1969698846256662</v>
      </c>
      <c r="G51" s="65">
        <v>5.9039702665900196</v>
      </c>
      <c r="H51" s="66">
        <v>6.2430205806768413</v>
      </c>
      <c r="I51" s="3">
        <v>5.9242070784645549</v>
      </c>
      <c r="J51" s="3">
        <v>6.285891852273946</v>
      </c>
      <c r="K51" s="9">
        <v>5.754377955633653</v>
      </c>
      <c r="L51" s="3">
        <f>G51-K51</f>
        <v>0.1495923109563666</v>
      </c>
      <c r="M51" s="8">
        <f>IFERROR(L51/G51,0)</f>
        <v>2.5337578646507521E-2</v>
      </c>
      <c r="N51" s="3">
        <f>H51-K51</f>
        <v>0.48864262504318834</v>
      </c>
      <c r="O51" s="8">
        <f>IFERROR(N51/H51,0)</f>
        <v>7.8270224922150078E-2</v>
      </c>
      <c r="R51" s="3">
        <v>3370.3696613635066</v>
      </c>
      <c r="S51" s="3">
        <v>3461.6460930183016</v>
      </c>
      <c r="T51" s="65">
        <v>3401.575008484564</v>
      </c>
      <c r="U51" s="66">
        <v>3526.0437416872664</v>
      </c>
      <c r="V51" s="3">
        <v>3428.2679558880641</v>
      </c>
      <c r="W51" s="3">
        <v>3581.6002368943859</v>
      </c>
      <c r="X51" s="3">
        <v>3631.0190285555555</v>
      </c>
      <c r="Y51" s="3">
        <f t="shared" si="22"/>
        <v>-229.44402007099143</v>
      </c>
      <c r="Z51" s="8">
        <f t="shared" si="23"/>
        <v>-6.7452288865801333E-2</v>
      </c>
      <c r="AA51" s="3">
        <v>3205.402519555556</v>
      </c>
      <c r="AB51" s="3">
        <f t="shared" si="24"/>
        <v>320.64122213171049</v>
      </c>
      <c r="AC51" s="8">
        <f t="shared" si="25"/>
        <v>9.093512322064351E-2</v>
      </c>
      <c r="AI51" s="56"/>
    </row>
    <row r="52" spans="2:35" x14ac:dyDescent="0.2">
      <c r="B52" s="10"/>
      <c r="C52" s="4" t="s">
        <v>59</v>
      </c>
      <c r="E52" s="3">
        <v>103.1571975032186</v>
      </c>
      <c r="F52" s="3">
        <v>108.67820320052476</v>
      </c>
      <c r="G52" s="65">
        <v>103.53977706333244</v>
      </c>
      <c r="H52" s="66">
        <v>109.48580869097445</v>
      </c>
      <c r="I52" s="3">
        <v>103.89467637605748</v>
      </c>
      <c r="J52" s="3">
        <v>110.2376556182371</v>
      </c>
      <c r="K52" s="9">
        <v>103.40703072511816</v>
      </c>
      <c r="L52" s="3">
        <f>G52-K52</f>
        <v>0.13274633821427528</v>
      </c>
      <c r="M52" s="8">
        <f>IFERROR(L52/G52,0)</f>
        <v>1.2820805875704948E-3</v>
      </c>
      <c r="N52" s="3">
        <f>H52-K52</f>
        <v>6.0787779658562897</v>
      </c>
      <c r="O52" s="8">
        <f>IFERROR(N52/H52,0)</f>
        <v>5.5521149622356478E-2</v>
      </c>
      <c r="R52" s="3">
        <v>69863.762595582477</v>
      </c>
      <c r="S52" s="3">
        <v>71755.814682570082</v>
      </c>
      <c r="T52" s="65">
        <v>70510.612401991049</v>
      </c>
      <c r="U52" s="66">
        <v>73090.701502225973</v>
      </c>
      <c r="V52" s="3">
        <v>71063.92551827991</v>
      </c>
      <c r="W52" s="3">
        <v>74242.321704688438</v>
      </c>
      <c r="X52" s="3">
        <v>76259.227130731088</v>
      </c>
      <c r="Y52" s="3">
        <f t="shared" si="22"/>
        <v>-5748.6147287400381</v>
      </c>
      <c r="Z52" s="8">
        <f t="shared" si="23"/>
        <v>-8.1528361943112429E-2</v>
      </c>
      <c r="AA52" s="3">
        <v>78511.120647149073</v>
      </c>
      <c r="AB52" s="3">
        <f t="shared" si="24"/>
        <v>-5420.4191449231002</v>
      </c>
      <c r="AC52" s="8">
        <f t="shared" si="25"/>
        <v>-7.4160174051114039E-2</v>
      </c>
      <c r="AI52" s="56"/>
    </row>
    <row r="53" spans="2:35" x14ac:dyDescent="0.2">
      <c r="B53" s="10"/>
      <c r="C53" s="4" t="s">
        <v>60</v>
      </c>
      <c r="E53" s="3">
        <v>10.42654577173778</v>
      </c>
      <c r="F53" s="3">
        <v>10.693067875096032</v>
      </c>
      <c r="G53" s="65">
        <v>10.446138832769597</v>
      </c>
      <c r="H53" s="66">
        <v>10.733293427557079</v>
      </c>
      <c r="I53" s="3">
        <v>10.464957473357511</v>
      </c>
      <c r="J53" s="3">
        <v>10.77200015598504</v>
      </c>
      <c r="K53" s="9">
        <v>10.019245760157089</v>
      </c>
      <c r="L53" s="3">
        <f>G53-K53</f>
        <v>0.42689307261250775</v>
      </c>
      <c r="M53" s="8">
        <f>IFERROR(L53/G53,0)</f>
        <v>4.0866111339947137E-2</v>
      </c>
      <c r="N53" s="3">
        <f>H53-K53</f>
        <v>0.71404766739999026</v>
      </c>
      <c r="O53" s="8">
        <f>IFERROR(N53/H53,0)</f>
        <v>6.6526427533110777E-2</v>
      </c>
      <c r="R53" s="3">
        <v>18043.324831287835</v>
      </c>
      <c r="S53" s="3">
        <v>18133.124371231996</v>
      </c>
      <c r="T53" s="65">
        <v>18114.363904261179</v>
      </c>
      <c r="U53" s="66">
        <v>18276.190706345187</v>
      </c>
      <c r="V53" s="3">
        <v>18177.325755210692</v>
      </c>
      <c r="W53" s="3">
        <v>18403.460160123137</v>
      </c>
      <c r="X53" s="3">
        <v>17599.852689680134</v>
      </c>
      <c r="Y53" s="3">
        <f t="shared" si="22"/>
        <v>514.51121458104535</v>
      </c>
      <c r="Z53" s="8">
        <f t="shared" si="23"/>
        <v>2.8403493343755394E-2</v>
      </c>
      <c r="AA53" s="3">
        <v>17685.640919088666</v>
      </c>
      <c r="AB53" s="3">
        <f t="shared" si="24"/>
        <v>590.54978725652109</v>
      </c>
      <c r="AC53" s="8">
        <f t="shared" si="25"/>
        <v>3.2312520521658381E-2</v>
      </c>
      <c r="AI53" s="56"/>
    </row>
    <row r="54" spans="2:35" x14ac:dyDescent="0.2">
      <c r="B54" s="10"/>
      <c r="C54" s="4" t="s">
        <v>61</v>
      </c>
      <c r="E54" s="3">
        <v>224.93990550175275</v>
      </c>
      <c r="F54" s="3">
        <v>230.68979219059634</v>
      </c>
      <c r="G54" s="65">
        <v>225.3626017036851</v>
      </c>
      <c r="H54" s="66">
        <v>231.55760902729699</v>
      </c>
      <c r="I54" s="3">
        <v>225.7685907366965</v>
      </c>
      <c r="J54" s="3">
        <v>232.39265910289035</v>
      </c>
      <c r="K54" s="9">
        <v>212.93002123896872</v>
      </c>
      <c r="L54" s="3">
        <f>G54-K54</f>
        <v>12.432580464716381</v>
      </c>
      <c r="M54" s="8">
        <f>IFERROR(L54/G54,0)</f>
        <v>5.5167008060473081E-2</v>
      </c>
      <c r="N54" s="3">
        <f>H54-K54</f>
        <v>18.62758778832827</v>
      </c>
      <c r="O54" s="8">
        <f>IFERROR(N54/H54,0)</f>
        <v>8.0444723309145816E-2</v>
      </c>
      <c r="R54" s="3">
        <v>399869.2274148718</v>
      </c>
      <c r="S54" s="3">
        <v>401859.33029199869</v>
      </c>
      <c r="T54" s="65">
        <v>401443.56803622254</v>
      </c>
      <c r="U54" s="66">
        <v>405029.91140305815</v>
      </c>
      <c r="V54" s="3">
        <v>402838.90436870017</v>
      </c>
      <c r="W54" s="3">
        <v>407850.40810372471</v>
      </c>
      <c r="X54" s="3">
        <v>410967.92352337902</v>
      </c>
      <c r="Y54" s="3">
        <f t="shared" si="22"/>
        <v>-9524.3554871564847</v>
      </c>
      <c r="Z54" s="8">
        <f t="shared" si="23"/>
        <v>-2.3725266128306968E-2</v>
      </c>
      <c r="AA54" s="3">
        <v>417888.0513803619</v>
      </c>
      <c r="AB54" s="3">
        <f t="shared" si="24"/>
        <v>-12858.139977303741</v>
      </c>
      <c r="AC54" s="8">
        <f t="shared" si="25"/>
        <v>-3.174614914923702E-2</v>
      </c>
      <c r="AI54" s="56"/>
    </row>
    <row r="55" spans="2:35" x14ac:dyDescent="0.2">
      <c r="B55" s="10"/>
      <c r="C55" s="4" t="s">
        <v>62</v>
      </c>
      <c r="E55" s="3">
        <v>17.296065102070653</v>
      </c>
      <c r="F55" s="3">
        <v>17.683972493501461</v>
      </c>
      <c r="G55" s="65">
        <v>17.369767468109366</v>
      </c>
      <c r="H55" s="66">
        <v>17.835004250021111</v>
      </c>
      <c r="I55" s="3">
        <v>17.441427149258487</v>
      </c>
      <c r="J55" s="3">
        <v>17.982465872092082</v>
      </c>
      <c r="K55" s="9">
        <v>17.851873395393966</v>
      </c>
      <c r="L55" s="3">
        <f>G55-K55</f>
        <v>-0.4821059272846</v>
      </c>
      <c r="M55" s="8">
        <f>IFERROR(L55/G55,0)</f>
        <v>-2.7755462366997101E-2</v>
      </c>
      <c r="N55" s="3">
        <f>H55-K55</f>
        <v>-1.6869145372854888E-2</v>
      </c>
      <c r="O55" s="8">
        <f>IFERROR(N55/H55,0)</f>
        <v>-9.458447632741618E-4</v>
      </c>
      <c r="R55" s="3">
        <v>60882.245051918602</v>
      </c>
      <c r="S55" s="3">
        <v>62283.149984614545</v>
      </c>
      <c r="T55" s="65">
        <v>61181.820084027197</v>
      </c>
      <c r="U55" s="66">
        <v>62897.594532849194</v>
      </c>
      <c r="V55" s="3">
        <v>61469.238119158159</v>
      </c>
      <c r="W55" s="3">
        <v>63489.939314782721</v>
      </c>
      <c r="X55" s="3">
        <v>57653.391044273878</v>
      </c>
      <c r="Y55" s="3">
        <f t="shared" si="22"/>
        <v>3528.4290397533186</v>
      </c>
      <c r="Z55" s="8">
        <f t="shared" si="23"/>
        <v>5.7671200936934688E-2</v>
      </c>
      <c r="AA55" s="3">
        <v>56705.854173926913</v>
      </c>
      <c r="AB55" s="3">
        <f t="shared" si="24"/>
        <v>6191.7403589222813</v>
      </c>
      <c r="AC55" s="8">
        <f t="shared" si="25"/>
        <v>9.8441608219032195E-2</v>
      </c>
      <c r="AI55" s="56"/>
    </row>
    <row r="56" spans="2:35" x14ac:dyDescent="0.2">
      <c r="B56" s="10"/>
      <c r="C56" s="4" t="s">
        <v>63</v>
      </c>
      <c r="E56" s="3">
        <v>295.39634339349237</v>
      </c>
      <c r="F56" s="3">
        <v>302.02134302940669</v>
      </c>
      <c r="G56" s="65">
        <v>296.65509266963136</v>
      </c>
      <c r="H56" s="66">
        <v>304.60078687105016</v>
      </c>
      <c r="I56" s="3">
        <v>297.87895530285311</v>
      </c>
      <c r="J56" s="3">
        <v>307.11925703715889</v>
      </c>
      <c r="K56" s="9">
        <v>295.72379059192343</v>
      </c>
      <c r="L56" s="3">
        <f>G56-K56</f>
        <v>0.93130207770792595</v>
      </c>
      <c r="M56" s="8">
        <f>IFERROR(L56/G56,0)</f>
        <v>3.139342963328347E-3</v>
      </c>
      <c r="N56" s="3">
        <f>H56-K56</f>
        <v>8.876996279126729</v>
      </c>
      <c r="O56" s="8">
        <f>IFERROR(N56/H56,0)</f>
        <v>2.9143051041705684E-2</v>
      </c>
      <c r="R56" s="3">
        <v>1122170.7979635803</v>
      </c>
      <c r="S56" s="3">
        <v>1147992.0304896464</v>
      </c>
      <c r="T56" s="65">
        <v>1127692.5120945983</v>
      </c>
      <c r="U56" s="66">
        <v>1159317.3639823396</v>
      </c>
      <c r="V56" s="3">
        <v>1132990.1506024585</v>
      </c>
      <c r="W56" s="3">
        <v>1170235.3584821329</v>
      </c>
      <c r="X56" s="3">
        <v>1105712.5649576522</v>
      </c>
      <c r="Y56" s="3">
        <f t="shared" si="22"/>
        <v>21979.947136946023</v>
      </c>
      <c r="Z56" s="8">
        <f t="shared" si="23"/>
        <v>1.9491081922784106E-2</v>
      </c>
      <c r="AA56" s="3">
        <v>1121107.3176884418</v>
      </c>
      <c r="AB56" s="3">
        <f t="shared" si="24"/>
        <v>38210.046293897787</v>
      </c>
      <c r="AC56" s="8">
        <f t="shared" si="25"/>
        <v>3.2959090824486136E-2</v>
      </c>
      <c r="AI56" s="56"/>
    </row>
    <row r="57" spans="2:35" x14ac:dyDescent="0.2">
      <c r="B57" s="10"/>
      <c r="C57" s="4" t="s">
        <v>64</v>
      </c>
      <c r="E57" s="3">
        <v>6.602970285550934</v>
      </c>
      <c r="F57" s="3">
        <v>6.4591431987953447</v>
      </c>
      <c r="G57" s="65">
        <v>6.6789062061896445</v>
      </c>
      <c r="H57" s="66">
        <v>6.6085612016412663</v>
      </c>
      <c r="I57" s="3">
        <v>6.7524164068338761</v>
      </c>
      <c r="J57" s="3">
        <v>6.7548336787080459</v>
      </c>
      <c r="K57" s="9">
        <v>6.6764604900819657</v>
      </c>
      <c r="L57" s="3">
        <f>G57-K57</f>
        <v>2.4457161076787415E-3</v>
      </c>
      <c r="M57" s="8">
        <f>IFERROR(L57/G57,0)</f>
        <v>3.6618512555426901E-4</v>
      </c>
      <c r="N57" s="3">
        <f>H57-K57</f>
        <v>-6.7899288440699479E-2</v>
      </c>
      <c r="O57" s="8">
        <f>IFERROR(N57/H57,0)</f>
        <v>-1.0274443463402651E-2</v>
      </c>
      <c r="R57" s="3">
        <v>46195.366685563189</v>
      </c>
      <c r="S57" s="3">
        <v>44886.385980668267</v>
      </c>
      <c r="T57" s="65">
        <v>46788.918853149255</v>
      </c>
      <c r="U57" s="66">
        <v>46047.263111980305</v>
      </c>
      <c r="V57" s="3">
        <v>47356.533570831838</v>
      </c>
      <c r="W57" s="3">
        <v>47171.274720930291</v>
      </c>
      <c r="X57" s="3">
        <v>44176</v>
      </c>
      <c r="Y57" s="3">
        <f t="shared" si="22"/>
        <v>2612.9188531492546</v>
      </c>
      <c r="Z57" s="8">
        <f t="shared" si="23"/>
        <v>5.5844822175740119E-2</v>
      </c>
      <c r="AA57" s="3">
        <v>43271.074059999999</v>
      </c>
      <c r="AB57" s="3">
        <f t="shared" si="24"/>
        <v>2776.1890519803055</v>
      </c>
      <c r="AC57" s="8">
        <f t="shared" si="25"/>
        <v>6.0289990421993463E-2</v>
      </c>
      <c r="AI57" s="56"/>
    </row>
    <row r="58" spans="2:35" x14ac:dyDescent="0.2">
      <c r="B58" s="10"/>
      <c r="C58" s="4" t="s">
        <v>65</v>
      </c>
      <c r="E58" s="3">
        <v>326.07260669387324</v>
      </c>
      <c r="F58" s="3">
        <v>318.97003450841203</v>
      </c>
      <c r="G58" s="65">
        <v>329.82252870072318</v>
      </c>
      <c r="H58" s="66">
        <v>326.34870131561814</v>
      </c>
      <c r="I58" s="3">
        <v>333.45266206587041</v>
      </c>
      <c r="J58" s="3">
        <v>333.57203351644677</v>
      </c>
      <c r="K58" s="9">
        <v>320.54958519643532</v>
      </c>
      <c r="L58" s="3">
        <f>G58-K58</f>
        <v>9.2729435042878663</v>
      </c>
      <c r="M58" s="8">
        <f>IFERROR(L58/G58,0)</f>
        <v>2.8114948790238702E-2</v>
      </c>
      <c r="N58" s="3">
        <f>H58-K58</f>
        <v>5.7991161191828269</v>
      </c>
      <c r="O58" s="8">
        <f>IFERROR(N58/H58,0)</f>
        <v>1.7769692650237912E-2</v>
      </c>
      <c r="R58" s="3">
        <v>2309498.9500835496</v>
      </c>
      <c r="S58" s="3">
        <v>2244057.5480439975</v>
      </c>
      <c r="T58" s="65">
        <v>2339173.0972158909</v>
      </c>
      <c r="U58" s="66">
        <v>2302094.6350572947</v>
      </c>
      <c r="V58" s="3">
        <v>2367550.5231050025</v>
      </c>
      <c r="W58" s="3">
        <v>2358288.6609305213</v>
      </c>
      <c r="X58" s="3">
        <v>2349048.8704753174</v>
      </c>
      <c r="Y58" s="3">
        <f t="shared" si="22"/>
        <v>-9875.7732594264671</v>
      </c>
      <c r="Z58" s="8">
        <f t="shared" si="23"/>
        <v>-4.2219078490517521E-3</v>
      </c>
      <c r="AA58" s="3">
        <v>2369716.8198407879</v>
      </c>
      <c r="AB58" s="3">
        <f t="shared" si="24"/>
        <v>-67622.184783493169</v>
      </c>
      <c r="AC58" s="8">
        <f t="shared" si="25"/>
        <v>-2.9374198503273163E-2</v>
      </c>
      <c r="AI58" s="56"/>
    </row>
    <row r="59" spans="2:35" x14ac:dyDescent="0.2">
      <c r="B59" s="10"/>
      <c r="C59" s="4" t="s">
        <v>66</v>
      </c>
      <c r="E59" s="3">
        <v>215.704114705514</v>
      </c>
      <c r="F59" s="3">
        <v>218.4425591591058</v>
      </c>
      <c r="G59" s="65">
        <v>217.04154584465763</v>
      </c>
      <c r="H59" s="66">
        <v>221.15977757107299</v>
      </c>
      <c r="I59" s="3">
        <v>218.33233707619763</v>
      </c>
      <c r="J59" s="3">
        <v>223.79816625894077</v>
      </c>
      <c r="K59" s="9">
        <v>207.97885413671159</v>
      </c>
      <c r="L59" s="3">
        <f>G59-K59</f>
        <v>9.0626917079460441</v>
      </c>
      <c r="M59" s="8">
        <f>IFERROR(L59/G59,0)</f>
        <v>4.1755561925606872E-2</v>
      </c>
      <c r="N59" s="3">
        <f>H59-K59</f>
        <v>13.180923434361404</v>
      </c>
      <c r="O59" s="8">
        <f>IFERROR(N59/H59,0)</f>
        <v>5.9599098801433353E-2</v>
      </c>
      <c r="R59" s="3">
        <v>3049835.7754491302</v>
      </c>
      <c r="S59" s="3">
        <v>3065425.3333102851</v>
      </c>
      <c r="T59" s="65">
        <v>3091840.9473842033</v>
      </c>
      <c r="U59" s="66">
        <v>3150446.5964253508</v>
      </c>
      <c r="V59" s="3">
        <v>3128115.6536931419</v>
      </c>
      <c r="W59" s="3">
        <v>3224804.8348405845</v>
      </c>
      <c r="X59" s="3">
        <v>3079122.8655898976</v>
      </c>
      <c r="Y59" s="3">
        <f t="shared" si="22"/>
        <v>12718.081794305705</v>
      </c>
      <c r="Z59" s="8">
        <f t="shared" si="23"/>
        <v>4.1134333915415697E-3</v>
      </c>
      <c r="AA59" s="3">
        <v>3068681.5111307846</v>
      </c>
      <c r="AB59" s="3">
        <f t="shared" si="24"/>
        <v>81765.085294566117</v>
      </c>
      <c r="AC59" s="8">
        <f t="shared" si="25"/>
        <v>2.5953490336049732E-2</v>
      </c>
      <c r="AI59" s="56"/>
    </row>
    <row r="60" spans="2:35" x14ac:dyDescent="0.2">
      <c r="B60" s="10"/>
      <c r="C60" s="4" t="s">
        <v>67</v>
      </c>
      <c r="E60" s="3">
        <v>36</v>
      </c>
      <c r="F60" s="3">
        <v>36</v>
      </c>
      <c r="G60" s="65">
        <v>36</v>
      </c>
      <c r="H60" s="66">
        <v>36</v>
      </c>
      <c r="I60" s="3">
        <v>36</v>
      </c>
      <c r="J60" s="3">
        <v>36</v>
      </c>
      <c r="K60" s="9">
        <v>36</v>
      </c>
      <c r="L60" s="3">
        <f>G60-K60</f>
        <v>0</v>
      </c>
      <c r="M60" s="8">
        <f>IFERROR(L60/G60,0)</f>
        <v>0</v>
      </c>
      <c r="N60" s="3">
        <f>H60-K60</f>
        <v>0</v>
      </c>
      <c r="O60" s="8">
        <f>IFERROR(N60/H60,0)</f>
        <v>0</v>
      </c>
      <c r="R60" s="3">
        <v>1046613.74</v>
      </c>
      <c r="S60" s="3">
        <v>1046613.74</v>
      </c>
      <c r="T60" s="65">
        <v>1046613.74</v>
      </c>
      <c r="U60" s="66">
        <v>1046613.74</v>
      </c>
      <c r="V60" s="3">
        <v>1046613.74</v>
      </c>
      <c r="W60" s="3">
        <v>1046613.74</v>
      </c>
      <c r="X60" s="3">
        <v>1174636.1628485096</v>
      </c>
      <c r="Y60" s="3">
        <f t="shared" si="22"/>
        <v>-128022.42284850962</v>
      </c>
      <c r="Z60" s="8">
        <f t="shared" si="23"/>
        <v>-0.1223206021053284</v>
      </c>
      <c r="AA60" s="3">
        <v>1269581.44850558</v>
      </c>
      <c r="AB60" s="3">
        <f t="shared" si="24"/>
        <v>-222967.70850557997</v>
      </c>
      <c r="AC60" s="8">
        <f t="shared" si="25"/>
        <v>-0.21303724572312607</v>
      </c>
      <c r="AI60" s="56"/>
    </row>
    <row r="61" spans="2:35" x14ac:dyDescent="0.2">
      <c r="B61" s="10"/>
      <c r="C61" s="4" t="s">
        <v>68</v>
      </c>
      <c r="E61" s="3">
        <v>30</v>
      </c>
      <c r="F61" s="3">
        <v>30</v>
      </c>
      <c r="G61" s="65">
        <v>30</v>
      </c>
      <c r="H61" s="66">
        <v>30</v>
      </c>
      <c r="I61" s="3">
        <v>30</v>
      </c>
      <c r="J61" s="3">
        <v>30</v>
      </c>
      <c r="K61" s="9">
        <v>29</v>
      </c>
      <c r="L61" s="3">
        <f>G61-K61</f>
        <v>1</v>
      </c>
      <c r="M61" s="8">
        <f>IFERROR(L61/G61,0)</f>
        <v>3.3333333333333333E-2</v>
      </c>
      <c r="N61" s="3">
        <f>H61-K61</f>
        <v>1</v>
      </c>
      <c r="O61" s="8">
        <f>IFERROR(N61/H61,0)</f>
        <v>3.3333333333333333E-2</v>
      </c>
      <c r="R61" s="3">
        <v>2481663.19</v>
      </c>
      <c r="S61" s="3">
        <v>2481663.19</v>
      </c>
      <c r="T61" s="65">
        <v>2481663.19</v>
      </c>
      <c r="U61" s="66">
        <v>2481663.19</v>
      </c>
      <c r="V61" s="3">
        <v>2481663.19</v>
      </c>
      <c r="W61" s="3">
        <v>2481663.19</v>
      </c>
      <c r="X61" s="3">
        <v>2128502.9822696317</v>
      </c>
      <c r="Y61" s="3">
        <f t="shared" si="22"/>
        <v>353160.20773036825</v>
      </c>
      <c r="Z61" s="8">
        <f t="shared" si="23"/>
        <v>0.14230787205671058</v>
      </c>
      <c r="AA61" s="3">
        <v>2147580.7960389652</v>
      </c>
      <c r="AB61" s="3">
        <f t="shared" si="24"/>
        <v>334082.39396103472</v>
      </c>
      <c r="AC61" s="8">
        <f t="shared" si="25"/>
        <v>0.13462036077548248</v>
      </c>
      <c r="AI61" s="56"/>
    </row>
    <row r="62" spans="2:35" x14ac:dyDescent="0.2">
      <c r="B62" s="10"/>
      <c r="C62" s="4" t="s">
        <v>69</v>
      </c>
      <c r="E62" s="3">
        <v>26</v>
      </c>
      <c r="F62" s="3">
        <v>26</v>
      </c>
      <c r="G62" s="65">
        <v>26</v>
      </c>
      <c r="H62" s="66">
        <v>26</v>
      </c>
      <c r="I62" s="3">
        <v>26</v>
      </c>
      <c r="J62" s="3">
        <v>26</v>
      </c>
      <c r="K62" s="9">
        <v>26</v>
      </c>
      <c r="L62" s="3">
        <f>G62-K62</f>
        <v>0</v>
      </c>
      <c r="M62" s="8">
        <f>IFERROR(L62/G62,0)</f>
        <v>0</v>
      </c>
      <c r="N62" s="3">
        <f>H62-K62</f>
        <v>0</v>
      </c>
      <c r="O62" s="8">
        <f>IFERROR(N62/H62,0)</f>
        <v>0</v>
      </c>
      <c r="R62" s="3">
        <v>4294439.17</v>
      </c>
      <c r="S62" s="3">
        <v>4294439.17</v>
      </c>
      <c r="T62" s="65">
        <v>4294439.17</v>
      </c>
      <c r="U62" s="66">
        <v>4294439.17</v>
      </c>
      <c r="V62" s="3">
        <v>4294439.17</v>
      </c>
      <c r="W62" s="3">
        <v>4294439.17</v>
      </c>
      <c r="X62" s="3">
        <v>4100106.8630677359</v>
      </c>
      <c r="Y62" s="3">
        <f t="shared" si="22"/>
        <v>194332.30693226401</v>
      </c>
      <c r="Z62" s="8">
        <f t="shared" si="23"/>
        <v>4.5252080478826298E-2</v>
      </c>
      <c r="AA62" s="3">
        <v>4201417.1846112059</v>
      </c>
      <c r="AB62" s="3">
        <f t="shared" si="24"/>
        <v>93021.985388793983</v>
      </c>
      <c r="AC62" s="8">
        <f t="shared" si="25"/>
        <v>2.1661032257395785E-2</v>
      </c>
      <c r="AI62" s="56"/>
    </row>
    <row r="63" spans="2:35" x14ac:dyDescent="0.2">
      <c r="B63" s="10"/>
      <c r="C63" s="4" t="s">
        <v>70</v>
      </c>
      <c r="E63" s="3">
        <v>17</v>
      </c>
      <c r="F63" s="3">
        <v>17</v>
      </c>
      <c r="G63" s="65">
        <v>17</v>
      </c>
      <c r="H63" s="66">
        <v>17</v>
      </c>
      <c r="I63" s="3">
        <v>17</v>
      </c>
      <c r="J63" s="3">
        <v>17</v>
      </c>
      <c r="K63" s="9">
        <v>17</v>
      </c>
      <c r="L63" s="3">
        <f>G63-K63</f>
        <v>0</v>
      </c>
      <c r="M63" s="8">
        <f>IFERROR(L63/G63,0)</f>
        <v>0</v>
      </c>
      <c r="N63" s="3">
        <f>H63-K63</f>
        <v>0</v>
      </c>
      <c r="O63" s="8">
        <f>IFERROR(N63/H63,0)</f>
        <v>0</v>
      </c>
      <c r="R63" s="3">
        <v>4981990.38</v>
      </c>
      <c r="S63" s="3">
        <v>4981990.38</v>
      </c>
      <c r="T63" s="65">
        <v>4981990.38</v>
      </c>
      <c r="U63" s="66">
        <v>4981990.38</v>
      </c>
      <c r="V63" s="3">
        <v>4981990.38</v>
      </c>
      <c r="W63" s="3">
        <v>4981990.38</v>
      </c>
      <c r="X63" s="3">
        <v>5283227.7581572244</v>
      </c>
      <c r="Y63" s="3">
        <f t="shared" si="22"/>
        <v>-301237.37815722451</v>
      </c>
      <c r="Z63" s="8">
        <f t="shared" si="23"/>
        <v>-6.046526692755768E-2</v>
      </c>
      <c r="AA63" s="3">
        <v>5337081.6314884815</v>
      </c>
      <c r="AB63" s="3">
        <f t="shared" si="24"/>
        <v>-355091.25148848165</v>
      </c>
      <c r="AC63" s="8">
        <f t="shared" si="25"/>
        <v>-7.12749773492099E-2</v>
      </c>
      <c r="AI63" s="56"/>
    </row>
    <row r="64" spans="2:35" x14ac:dyDescent="0.2">
      <c r="B64" s="10"/>
      <c r="C64" s="4" t="s">
        <v>71</v>
      </c>
      <c r="E64" s="3">
        <v>7.083333333333333</v>
      </c>
      <c r="F64" s="3">
        <v>7.083333333333333</v>
      </c>
      <c r="G64" s="65">
        <v>7.083333333333333</v>
      </c>
      <c r="H64" s="66">
        <v>7.083333333333333</v>
      </c>
      <c r="I64" s="3">
        <v>7.083333333333333</v>
      </c>
      <c r="J64" s="3">
        <v>7.083333333333333</v>
      </c>
      <c r="K64" s="9">
        <v>6</v>
      </c>
      <c r="L64" s="3">
        <f>G64-K64</f>
        <v>1.083333333333333</v>
      </c>
      <c r="M64" s="8">
        <f>IFERROR(L64/G64,0)</f>
        <v>0.15294117647058819</v>
      </c>
      <c r="N64" s="3">
        <f>H64-K64</f>
        <v>1.083333333333333</v>
      </c>
      <c r="O64" s="8">
        <f>IFERROR(N64/H64,0)</f>
        <v>0.15294117647058819</v>
      </c>
      <c r="R64" s="3">
        <v>3703322.77</v>
      </c>
      <c r="S64" s="3">
        <v>3703322.77</v>
      </c>
      <c r="T64" s="65">
        <v>3703322.77</v>
      </c>
      <c r="U64" s="66">
        <v>3703322.77</v>
      </c>
      <c r="V64" s="3">
        <v>3703322.77</v>
      </c>
      <c r="W64" s="3">
        <v>3703322.77</v>
      </c>
      <c r="X64" s="3">
        <v>5064446.0478085717</v>
      </c>
      <c r="Y64" s="3">
        <f t="shared" si="22"/>
        <v>-1361123.2778085717</v>
      </c>
      <c r="Z64" s="8">
        <f t="shared" si="23"/>
        <v>-0.36754108738098779</v>
      </c>
      <c r="AA64" s="3">
        <v>5030364.182554286</v>
      </c>
      <c r="AB64" s="3">
        <f t="shared" si="24"/>
        <v>-1327041.412554286</v>
      </c>
      <c r="AC64" s="8">
        <f t="shared" si="25"/>
        <v>-0.35833803720929408</v>
      </c>
      <c r="AI64" s="56"/>
    </row>
    <row r="65" spans="1:35" x14ac:dyDescent="0.2">
      <c r="B65" s="10"/>
      <c r="C65" s="4" t="s">
        <v>72</v>
      </c>
      <c r="E65" s="3">
        <v>3</v>
      </c>
      <c r="F65" s="3">
        <v>3</v>
      </c>
      <c r="G65" s="65">
        <v>3</v>
      </c>
      <c r="H65" s="66">
        <v>3</v>
      </c>
      <c r="I65" s="3">
        <v>3</v>
      </c>
      <c r="J65" s="3">
        <v>3</v>
      </c>
      <c r="K65" s="9">
        <v>3</v>
      </c>
      <c r="L65" s="3"/>
      <c r="M65" s="8">
        <f>IFERROR(L65/G65,0)</f>
        <v>0</v>
      </c>
      <c r="N65" s="3">
        <f>H65-K65</f>
        <v>0</v>
      </c>
      <c r="O65" s="8">
        <f>IFERROR(N65/H65,0)</f>
        <v>0</v>
      </c>
      <c r="R65" s="3">
        <v>3630889.0000000005</v>
      </c>
      <c r="S65" s="3">
        <v>3630889.0000000005</v>
      </c>
      <c r="T65" s="65">
        <v>3630889.0000000005</v>
      </c>
      <c r="U65" s="66">
        <v>3630889.0000000005</v>
      </c>
      <c r="V65" s="3">
        <v>3630889.0000000005</v>
      </c>
      <c r="W65" s="3">
        <v>3630889.0000000005</v>
      </c>
      <c r="X65" s="3">
        <v>3750620.5350000001</v>
      </c>
      <c r="Y65" s="3">
        <f t="shared" si="22"/>
        <v>-119731.53499999968</v>
      </c>
      <c r="Z65" s="8">
        <f t="shared" si="23"/>
        <v>-3.2975818043459788E-2</v>
      </c>
      <c r="AA65" s="3">
        <v>3909078.3533333335</v>
      </c>
      <c r="AB65" s="3">
        <f t="shared" si="24"/>
        <v>-278189.35333333304</v>
      </c>
      <c r="AC65" s="8">
        <f t="shared" si="25"/>
        <v>-7.6617421610336481E-2</v>
      </c>
      <c r="AI65" s="56"/>
    </row>
    <row r="66" spans="1:35" x14ac:dyDescent="0.2">
      <c r="B66" s="10"/>
      <c r="C66" s="4" t="s">
        <v>73</v>
      </c>
      <c r="E66" s="3">
        <v>1</v>
      </c>
      <c r="F66" s="3">
        <v>1</v>
      </c>
      <c r="G66" s="65">
        <v>1</v>
      </c>
      <c r="H66" s="66">
        <v>1</v>
      </c>
      <c r="I66" s="3">
        <v>1</v>
      </c>
      <c r="J66" s="3">
        <v>1</v>
      </c>
      <c r="K66" s="9">
        <v>1</v>
      </c>
      <c r="L66" s="3">
        <f>G66-K66</f>
        <v>0</v>
      </c>
      <c r="M66" s="8">
        <f>IFERROR(L66/G66,0)</f>
        <v>0</v>
      </c>
      <c r="N66" s="3">
        <f>H66-K66</f>
        <v>0</v>
      </c>
      <c r="O66" s="8">
        <f>IFERROR(N66/H66,0)</f>
        <v>0</v>
      </c>
      <c r="R66" s="3">
        <v>1527248.62</v>
      </c>
      <c r="S66" s="3">
        <v>1527248.62</v>
      </c>
      <c r="T66" s="65">
        <v>1527248.62</v>
      </c>
      <c r="U66" s="66">
        <v>1527248.62</v>
      </c>
      <c r="V66" s="3">
        <v>1527248.62</v>
      </c>
      <c r="W66" s="3">
        <v>1527248.62</v>
      </c>
      <c r="X66" s="3">
        <v>8309175.3326423457</v>
      </c>
      <c r="Y66" s="3">
        <f t="shared" si="22"/>
        <v>-6781926.7126423456</v>
      </c>
      <c r="Z66" s="8">
        <f t="shared" si="23"/>
        <v>-4.4406173453555615</v>
      </c>
      <c r="AA66" s="3">
        <v>9042496.9838499241</v>
      </c>
      <c r="AB66" s="3">
        <f t="shared" si="24"/>
        <v>-7515248.3638499239</v>
      </c>
      <c r="AC66" s="8">
        <f t="shared" si="25"/>
        <v>-4.9207760055791852</v>
      </c>
      <c r="AI66" s="56"/>
    </row>
    <row r="67" spans="1:35" x14ac:dyDescent="0.2">
      <c r="B67" s="10"/>
      <c r="C67" s="4" t="s">
        <v>74</v>
      </c>
      <c r="E67" s="3">
        <v>5</v>
      </c>
      <c r="F67" s="3">
        <v>5</v>
      </c>
      <c r="G67" s="65">
        <v>5</v>
      </c>
      <c r="H67" s="66">
        <v>5</v>
      </c>
      <c r="I67" s="3">
        <v>5</v>
      </c>
      <c r="J67" s="3">
        <v>5</v>
      </c>
      <c r="K67" s="9">
        <v>5</v>
      </c>
      <c r="L67" s="3">
        <f>G67-K67</f>
        <v>0</v>
      </c>
      <c r="M67" s="8">
        <f>IFERROR(L67/G67,0)</f>
        <v>0</v>
      </c>
      <c r="N67" s="3">
        <f>H67-K67</f>
        <v>0</v>
      </c>
      <c r="O67" s="8">
        <f>IFERROR(N67/H67,0)</f>
        <v>0</v>
      </c>
      <c r="R67" s="3">
        <v>17027033.560000002</v>
      </c>
      <c r="S67" s="3">
        <v>17027033.560000002</v>
      </c>
      <c r="T67" s="65">
        <v>17027033.560000002</v>
      </c>
      <c r="U67" s="66">
        <v>17027033.560000002</v>
      </c>
      <c r="V67" s="3">
        <v>17027033.560000002</v>
      </c>
      <c r="W67" s="3">
        <v>17027033.560000002</v>
      </c>
      <c r="X67" s="3">
        <v>17477342.308049999</v>
      </c>
      <c r="Y67" s="3">
        <f t="shared" si="22"/>
        <v>-450308.74804999679</v>
      </c>
      <c r="Z67" s="8">
        <f t="shared" si="23"/>
        <v>-2.6446694103420605E-2</v>
      </c>
      <c r="AA67" s="3">
        <v>16994313.853233334</v>
      </c>
      <c r="AB67" s="3">
        <f t="shared" si="24"/>
        <v>32719.706766668707</v>
      </c>
      <c r="AC67" s="8">
        <f t="shared" si="25"/>
        <v>1.9216328347137351E-3</v>
      </c>
      <c r="AI67" s="56"/>
    </row>
    <row r="68" spans="1:35" x14ac:dyDescent="0.2">
      <c r="B68" s="10"/>
      <c r="C68" s="4" t="s">
        <v>75</v>
      </c>
      <c r="E68" s="3">
        <v>0</v>
      </c>
      <c r="F68" s="3">
        <v>0</v>
      </c>
      <c r="G68" s="59">
        <v>0</v>
      </c>
      <c r="H68" s="59">
        <v>0</v>
      </c>
      <c r="I68" s="3">
        <v>0</v>
      </c>
      <c r="J68" s="3">
        <v>0</v>
      </c>
      <c r="K68" s="9">
        <v>0</v>
      </c>
      <c r="L68" s="3">
        <f>G68-K68</f>
        <v>0</v>
      </c>
      <c r="M68" s="8">
        <f>IFERROR(L68/G68,0)</f>
        <v>0</v>
      </c>
      <c r="N68" s="3">
        <f>H68-K68</f>
        <v>0</v>
      </c>
      <c r="O68" s="8">
        <f>IFERROR(N68/H68,0)</f>
        <v>0</v>
      </c>
      <c r="R68" s="3">
        <v>0</v>
      </c>
      <c r="S68" s="3">
        <v>0</v>
      </c>
      <c r="T68" s="65">
        <v>0</v>
      </c>
      <c r="U68" s="59">
        <v>0</v>
      </c>
      <c r="V68" s="3">
        <v>0</v>
      </c>
      <c r="W68" s="3">
        <v>0</v>
      </c>
      <c r="X68" s="3">
        <v>0</v>
      </c>
      <c r="Y68" s="3">
        <f t="shared" si="22"/>
        <v>0</v>
      </c>
      <c r="Z68" s="8">
        <f t="shared" si="23"/>
        <v>0</v>
      </c>
      <c r="AA68" s="3">
        <v>0</v>
      </c>
      <c r="AB68" s="3">
        <f t="shared" si="24"/>
        <v>0</v>
      </c>
      <c r="AC68" s="8">
        <f t="shared" si="25"/>
        <v>0</v>
      </c>
      <c r="AI68" s="56"/>
    </row>
    <row r="69" spans="1:35" x14ac:dyDescent="0.2">
      <c r="B69" s="10"/>
      <c r="C69" s="4" t="s">
        <v>76</v>
      </c>
      <c r="E69" s="3">
        <v>1</v>
      </c>
      <c r="F69" s="3">
        <v>1</v>
      </c>
      <c r="G69" s="65">
        <v>1</v>
      </c>
      <c r="H69" s="66">
        <v>1</v>
      </c>
      <c r="I69" s="3">
        <v>1</v>
      </c>
      <c r="J69" s="3">
        <v>1</v>
      </c>
      <c r="K69" s="9">
        <v>1</v>
      </c>
      <c r="L69" s="3"/>
      <c r="M69" s="8">
        <f>IFERROR(L69/G69,0)</f>
        <v>0</v>
      </c>
      <c r="N69" s="3">
        <f>H69-K69</f>
        <v>0</v>
      </c>
      <c r="O69" s="8">
        <f>IFERROR(N69/H69,0)</f>
        <v>0</v>
      </c>
      <c r="R69" s="3">
        <v>100131</v>
      </c>
      <c r="S69" s="3">
        <v>100131</v>
      </c>
      <c r="T69" s="65">
        <v>100131</v>
      </c>
      <c r="U69" s="66">
        <v>100131</v>
      </c>
      <c r="V69" s="3">
        <v>100131</v>
      </c>
      <c r="W69" s="3">
        <v>100131</v>
      </c>
      <c r="X69" s="3">
        <v>1589998.3803066667</v>
      </c>
      <c r="Y69" s="3">
        <f t="shared" si="22"/>
        <v>-1489867.3803066667</v>
      </c>
      <c r="Z69" s="8">
        <f t="shared" si="23"/>
        <v>-14.879182074549007</v>
      </c>
      <c r="AA69" s="3">
        <v>1519604.8420755556</v>
      </c>
      <c r="AB69" s="3">
        <f t="shared" si="24"/>
        <v>-1419473.8420755556</v>
      </c>
      <c r="AC69" s="8">
        <f t="shared" si="25"/>
        <v>-14.176167641145655</v>
      </c>
      <c r="AI69" s="56"/>
    </row>
    <row r="70" spans="1:35" s="10" customFormat="1" x14ac:dyDescent="0.2">
      <c r="B70" s="10" t="s">
        <v>37</v>
      </c>
      <c r="D70" s="3"/>
      <c r="E70" s="27">
        <v>1596.7798518435097</v>
      </c>
      <c r="F70" s="27">
        <v>1589.1407025933147</v>
      </c>
      <c r="G70" s="60">
        <f>SUBTOTAL(9,G45:G69)</f>
        <v>1613.2311405263636</v>
      </c>
      <c r="H70" s="60">
        <f>SUBTOTAL(9,H45:H69)</f>
        <v>1620.7081652241573</v>
      </c>
      <c r="I70" s="27">
        <v>1628.3345963970812</v>
      </c>
      <c r="J70" s="27">
        <v>1650.4366864879462</v>
      </c>
      <c r="K70" s="27">
        <f t="shared" ref="K70:N70" si="26">SUBTOTAL(9,K45:K69)</f>
        <v>1581.530812551558</v>
      </c>
      <c r="L70" s="27">
        <f t="shared" si="26"/>
        <v>50.783018307319367</v>
      </c>
      <c r="M70" s="28">
        <f>IFERROR(L70/G70,0)</f>
        <v>3.1479071430985349E-2</v>
      </c>
      <c r="N70" s="27">
        <f t="shared" si="26"/>
        <v>39.177352672599348</v>
      </c>
      <c r="O70" s="28">
        <f>IFERROR(N70/H70,0)</f>
        <v>2.4172984077723083E-2</v>
      </c>
      <c r="P70" s="4"/>
      <c r="Q70" s="4"/>
      <c r="R70" s="27">
        <v>45916201.332321674</v>
      </c>
      <c r="S70" s="27">
        <v>45880982.822393492</v>
      </c>
      <c r="T70" s="60">
        <f>SUBTOTAL(9,T45:T69)</f>
        <v>46011939.705137566</v>
      </c>
      <c r="U70" s="60">
        <f>SUBTOTAL(9,U45:U69)</f>
        <v>46065065.567640021</v>
      </c>
      <c r="V70" s="27">
        <v>46093218.170051455</v>
      </c>
      <c r="W70" s="27">
        <v>46228190.844742633</v>
      </c>
      <c r="X70" s="27">
        <f t="shared" ref="X70:AB70" si="27">SUBTOTAL(9,X45:X69)</f>
        <v>56085077.729060784</v>
      </c>
      <c r="Y70" s="27">
        <f t="shared" si="27"/>
        <v>-10073138.023923215</v>
      </c>
      <c r="Z70" s="28">
        <f>IFERROR(Y70/T70,"")</f>
        <v>-0.21892443762370825</v>
      </c>
      <c r="AA70" s="27">
        <f t="shared" si="27"/>
        <v>56691968.587343216</v>
      </c>
      <c r="AB70" s="27">
        <f t="shared" si="27"/>
        <v>-10626903.019703187</v>
      </c>
      <c r="AC70" s="28">
        <f t="shared" si="25"/>
        <v>-0.23069332234204867</v>
      </c>
      <c r="AD70" s="29"/>
      <c r="AE70" s="41"/>
      <c r="AH70" s="4"/>
      <c r="AI70" s="56"/>
    </row>
    <row r="71" spans="1:35" s="31" customFormat="1" ht="13.5" thickBot="1" x14ac:dyDescent="0.25">
      <c r="A71" s="31" t="s">
        <v>77</v>
      </c>
      <c r="D71" s="3"/>
      <c r="E71" s="42">
        <v>20530.017874277488</v>
      </c>
      <c r="F71" s="42">
        <v>20839.5501203407</v>
      </c>
      <c r="G71" s="61">
        <f>SUBTOTAL(9,G31:G70)</f>
        <v>20681.292948445796</v>
      </c>
      <c r="H71" s="61">
        <f>SUBTOTAL(9,H31:H70)</f>
        <v>21145.733626906735</v>
      </c>
      <c r="I71" s="42">
        <v>20827.153050069501</v>
      </c>
      <c r="J71" s="42">
        <v>21444.929799330421</v>
      </c>
      <c r="K71" s="42">
        <f t="shared" ref="K71:N71" si="28">SUBTOTAL(9,K31:K70)</f>
        <v>20251.256497754184</v>
      </c>
      <c r="L71" s="42">
        <f t="shared" si="28"/>
        <v>449.11914102413834</v>
      </c>
      <c r="M71" s="43">
        <f>IFERROR(L71/G71,0)</f>
        <v>2.1716202277280237E-2</v>
      </c>
      <c r="N71" s="42">
        <f t="shared" si="28"/>
        <v>894.47712915256341</v>
      </c>
      <c r="O71" s="43">
        <f>IFERROR(N71/H71,0)</f>
        <v>4.2300595710445935E-2</v>
      </c>
      <c r="P71" s="34"/>
      <c r="Q71" s="34"/>
      <c r="R71" s="42">
        <v>49881321.473087072</v>
      </c>
      <c r="S71" s="42">
        <v>49851140.911739066</v>
      </c>
      <c r="T71" s="61">
        <f>SUBTOTAL(9,T31:T70)</f>
        <v>50043079.418146372</v>
      </c>
      <c r="U71" s="61">
        <f>SUBTOTAL(9,U31:U70)</f>
        <v>50159679.340665996</v>
      </c>
      <c r="V71" s="42">
        <v>50180982.124599412</v>
      </c>
      <c r="W71" s="42">
        <v>50435746.870639637</v>
      </c>
      <c r="X71" s="42">
        <f t="shared" ref="X71:Y71" si="29">SUBTOTAL(9,X31:X70)</f>
        <v>59980289.571715914</v>
      </c>
      <c r="Y71" s="42">
        <f t="shared" si="29"/>
        <v>-9937210.1535695381</v>
      </c>
      <c r="Z71" s="43">
        <f>IFERROR(Y71/T71,"")</f>
        <v>-0.19857311478650047</v>
      </c>
      <c r="AA71" s="42">
        <f t="shared" ref="AA71:AB71" si="30">SUBTOTAL(9,AA31:AA70)</f>
        <v>60726884.646394387</v>
      </c>
      <c r="AB71" s="42">
        <f t="shared" si="30"/>
        <v>-10567205.30572838</v>
      </c>
      <c r="AC71" s="43">
        <f t="shared" si="25"/>
        <v>-0.2106713090001997</v>
      </c>
      <c r="AD71" s="35"/>
      <c r="AH71" s="4"/>
      <c r="AI71" s="56"/>
    </row>
    <row r="72" spans="1:35" s="10" customFormat="1" ht="13.5" thickTop="1" x14ac:dyDescent="0.2">
      <c r="D72" s="3"/>
      <c r="G72" s="73"/>
      <c r="H72" s="73"/>
      <c r="K72" s="45"/>
      <c r="L72" s="44"/>
      <c r="M72" s="46"/>
      <c r="N72" s="44"/>
      <c r="O72" s="46"/>
      <c r="P72" s="4"/>
      <c r="Q72" s="4"/>
      <c r="R72" s="44"/>
      <c r="S72" s="44"/>
      <c r="T72" s="63"/>
      <c r="U72" s="63"/>
      <c r="V72" s="44"/>
      <c r="W72" s="44"/>
      <c r="X72" s="44"/>
      <c r="Y72" s="44"/>
      <c r="Z72" s="47"/>
      <c r="AA72" s="44"/>
      <c r="AB72" s="44"/>
      <c r="AC72" s="48"/>
      <c r="AD72" s="44"/>
      <c r="AH72" s="4"/>
      <c r="AI72" s="56"/>
    </row>
    <row r="73" spans="1:35" x14ac:dyDescent="0.2">
      <c r="A73" s="10" t="s">
        <v>78</v>
      </c>
      <c r="B73" s="10"/>
      <c r="C73" s="4"/>
      <c r="E73" s="4"/>
      <c r="F73" s="4"/>
      <c r="G73" s="70"/>
      <c r="H73" s="70"/>
      <c r="I73" s="4"/>
      <c r="J73" s="4"/>
      <c r="K73" s="9"/>
      <c r="L73" s="3"/>
      <c r="M73" s="8"/>
      <c r="O73" s="8"/>
      <c r="R73" s="30"/>
      <c r="S73" s="30"/>
      <c r="V73" s="30"/>
      <c r="W73" s="30"/>
      <c r="AC73" s="49"/>
      <c r="AD73" s="3"/>
      <c r="AI73" s="56"/>
    </row>
    <row r="74" spans="1:35" x14ac:dyDescent="0.2">
      <c r="B74" s="10" t="s">
        <v>19</v>
      </c>
      <c r="C74" s="4"/>
      <c r="E74" s="4"/>
      <c r="F74" s="4"/>
      <c r="G74" s="70"/>
      <c r="H74" s="70"/>
      <c r="I74" s="4"/>
      <c r="J74" s="4"/>
      <c r="K74" s="9"/>
      <c r="L74" s="3"/>
      <c r="M74" s="8"/>
      <c r="O74" s="8"/>
      <c r="R74" s="30"/>
      <c r="S74" s="30"/>
      <c r="V74" s="30"/>
      <c r="W74" s="30"/>
      <c r="AC74" s="49"/>
      <c r="AD74" s="3"/>
      <c r="AI74" s="56"/>
    </row>
    <row r="75" spans="1:35" x14ac:dyDescent="0.2">
      <c r="B75" s="10"/>
      <c r="C75" s="4" t="s">
        <v>79</v>
      </c>
      <c r="E75" s="3">
        <v>676.31542016900198</v>
      </c>
      <c r="F75" s="3">
        <v>677.80076200302346</v>
      </c>
      <c r="G75" s="67">
        <v>676.5239057636386</v>
      </c>
      <c r="H75" s="68">
        <v>678.2187133658017</v>
      </c>
      <c r="I75" s="3">
        <v>676.72911864041373</v>
      </c>
      <c r="J75" s="3">
        <v>678.6302297098016</v>
      </c>
      <c r="K75" s="9">
        <v>658.82304889166642</v>
      </c>
      <c r="L75" s="3">
        <f>G75-K75</f>
        <v>17.700856871972178</v>
      </c>
      <c r="M75" s="8">
        <f>IFERROR(L75/G75,0)</f>
        <v>2.6164421864726298E-2</v>
      </c>
      <c r="N75" s="3">
        <f>H75-K75</f>
        <v>19.395664474135287</v>
      </c>
      <c r="O75" s="8">
        <f>IFERROR(N75/H75,0)</f>
        <v>2.8597949440056381E-2</v>
      </c>
      <c r="R75" s="3">
        <v>89863.030971597502</v>
      </c>
      <c r="S75" s="3">
        <v>90060.39053971252</v>
      </c>
      <c r="T75" s="65">
        <v>99998.162151096345</v>
      </c>
      <c r="U75" s="66">
        <v>100248.67457788889</v>
      </c>
      <c r="V75" s="3">
        <v>110138.99033891124</v>
      </c>
      <c r="W75" s="3">
        <v>110448.39989132591</v>
      </c>
      <c r="X75" s="3">
        <v>115900.82097890013</v>
      </c>
      <c r="Y75" s="3">
        <f>T75-X75</f>
        <v>-15902.658827803782</v>
      </c>
      <c r="Z75" s="8">
        <f>IFERROR(Y75/T75,0)</f>
        <v>-0.15902951100016222</v>
      </c>
      <c r="AA75" s="3">
        <v>117511.83945804913</v>
      </c>
      <c r="AB75" s="3">
        <f>U75-AA75</f>
        <v>-17263.164880160242</v>
      </c>
      <c r="AC75" s="8">
        <f>IFERROR(AB75/U75,0)</f>
        <v>-0.17220342266717462</v>
      </c>
      <c r="AI75" s="56"/>
    </row>
    <row r="76" spans="1:35" s="10" customFormat="1" x14ac:dyDescent="0.2">
      <c r="B76" s="10" t="s">
        <v>22</v>
      </c>
      <c r="D76" s="3"/>
      <c r="E76" s="27">
        <v>676.31542016900198</v>
      </c>
      <c r="F76" s="27">
        <v>677.80076200302346</v>
      </c>
      <c r="G76" s="69">
        <f>SUBTOTAL(9,G75:G75)</f>
        <v>676.5239057636386</v>
      </c>
      <c r="H76" s="69">
        <f>SUBTOTAL(9,H75:H75)</f>
        <v>678.2187133658017</v>
      </c>
      <c r="I76" s="27">
        <v>676.72911864041373</v>
      </c>
      <c r="J76" s="27">
        <v>678.6302297098016</v>
      </c>
      <c r="K76" s="27">
        <f t="shared" ref="K76:N76" si="31">SUBTOTAL(9,K75:K75)</f>
        <v>658.82304889166642</v>
      </c>
      <c r="L76" s="27">
        <f t="shared" si="31"/>
        <v>17.700856871972178</v>
      </c>
      <c r="M76" s="28">
        <f>IFERROR(L76/G76,0)</f>
        <v>2.6164421864726298E-2</v>
      </c>
      <c r="N76" s="27">
        <f t="shared" si="31"/>
        <v>19.395664474135287</v>
      </c>
      <c r="O76" s="28">
        <f>IFERROR(N76/H76,0)</f>
        <v>2.8597949440056381E-2</v>
      </c>
      <c r="P76" s="4"/>
      <c r="Q76" s="4"/>
      <c r="R76" s="27">
        <v>89863.030971597502</v>
      </c>
      <c r="S76" s="27">
        <v>90060.39053971252</v>
      </c>
      <c r="T76" s="60">
        <f>SUBTOTAL(9,T75:T75)</f>
        <v>99998.162151096345</v>
      </c>
      <c r="U76" s="60">
        <f>SUBTOTAL(9,U75:U75)</f>
        <v>100248.67457788889</v>
      </c>
      <c r="V76" s="27">
        <v>110138.99033891124</v>
      </c>
      <c r="W76" s="27">
        <v>110448.39989132591</v>
      </c>
      <c r="X76" s="27">
        <f t="shared" ref="X76:AB76" si="32">SUBTOTAL(9,X75:X75)</f>
        <v>115900.82097890013</v>
      </c>
      <c r="Y76" s="27">
        <f t="shared" si="32"/>
        <v>-15902.658827803782</v>
      </c>
      <c r="Z76" s="28">
        <f t="shared" si="32"/>
        <v>-0.15902951100016222</v>
      </c>
      <c r="AA76" s="27">
        <f t="shared" si="32"/>
        <v>117511.83945804913</v>
      </c>
      <c r="AB76" s="27">
        <f t="shared" si="32"/>
        <v>-17263.164880160242</v>
      </c>
      <c r="AC76" s="28">
        <f>IFERROR(AB76/U76,0)</f>
        <v>-0.17220342266717462</v>
      </c>
      <c r="AD76" s="29"/>
      <c r="AH76" s="4"/>
      <c r="AI76" s="56"/>
    </row>
    <row r="77" spans="1:35" x14ac:dyDescent="0.2">
      <c r="B77" s="10" t="s">
        <v>23</v>
      </c>
      <c r="C77" s="4"/>
      <c r="G77" s="70"/>
      <c r="H77" s="70"/>
      <c r="K77" s="9"/>
      <c r="L77" s="3"/>
      <c r="M77" s="8"/>
      <c r="O77" s="8"/>
      <c r="R77" s="3"/>
      <c r="S77" s="3"/>
      <c r="V77" s="3"/>
      <c r="W77" s="3"/>
      <c r="AI77" s="56"/>
    </row>
    <row r="78" spans="1:35" x14ac:dyDescent="0.2">
      <c r="B78" s="10"/>
      <c r="C78" s="4" t="s">
        <v>80</v>
      </c>
      <c r="E78" s="3">
        <v>21.75</v>
      </c>
      <c r="F78" s="3">
        <v>21.75</v>
      </c>
      <c r="G78" s="67">
        <v>21.75</v>
      </c>
      <c r="H78" s="68">
        <v>21.75</v>
      </c>
      <c r="I78" s="3">
        <v>21.75</v>
      </c>
      <c r="J78" s="3">
        <v>21.75</v>
      </c>
      <c r="K78" s="9">
        <v>21</v>
      </c>
      <c r="L78" s="3">
        <f>G78-K78</f>
        <v>0.75</v>
      </c>
      <c r="M78" s="8">
        <f>IFERROR(L78/G78,0)</f>
        <v>3.4482758620689655E-2</v>
      </c>
      <c r="N78" s="3">
        <f>H78-K78</f>
        <v>0.75</v>
      </c>
      <c r="O78" s="8">
        <f>IFERROR(N78/H78,0)</f>
        <v>3.4482758620689655E-2</v>
      </c>
      <c r="R78" s="3">
        <v>80956.95</v>
      </c>
      <c r="S78" s="3">
        <v>80956.95</v>
      </c>
      <c r="T78" s="65">
        <v>80956.95</v>
      </c>
      <c r="U78" s="66">
        <v>80956.95</v>
      </c>
      <c r="V78" s="3">
        <v>80956.95</v>
      </c>
      <c r="W78" s="3">
        <v>80956.95</v>
      </c>
      <c r="X78" s="3">
        <v>80329.564185149633</v>
      </c>
      <c r="Y78" s="3">
        <f>T78-X78</f>
        <v>627.38581485036411</v>
      </c>
      <c r="Z78" s="8">
        <f>IFERROR(Y78/T78,0)</f>
        <v>7.7496226679780317E-3</v>
      </c>
      <c r="AA78" s="3">
        <v>80788.754733822687</v>
      </c>
      <c r="AB78" s="3">
        <f>U78-AA78</f>
        <v>168.19526617731026</v>
      </c>
      <c r="AC78" s="8">
        <f t="shared" ref="AC78:AC83" si="33">IFERROR(AB78/U78,0)</f>
        <v>2.0775889676835683E-3</v>
      </c>
      <c r="AI78" s="56"/>
    </row>
    <row r="79" spans="1:35" x14ac:dyDescent="0.2">
      <c r="B79" s="10"/>
      <c r="C79" s="4" t="s">
        <v>81</v>
      </c>
      <c r="E79" s="3">
        <v>1</v>
      </c>
      <c r="F79" s="3">
        <v>1</v>
      </c>
      <c r="G79" s="67">
        <v>1</v>
      </c>
      <c r="H79" s="68">
        <v>1</v>
      </c>
      <c r="I79" s="3">
        <v>1</v>
      </c>
      <c r="J79" s="3">
        <v>1</v>
      </c>
      <c r="K79" s="9">
        <v>1</v>
      </c>
      <c r="L79" s="3">
        <f>G79-K79</f>
        <v>0</v>
      </c>
      <c r="M79" s="8">
        <f>IFERROR(L79/G79,0)</f>
        <v>0</v>
      </c>
      <c r="N79" s="3">
        <f>H79-K79</f>
        <v>0</v>
      </c>
      <c r="O79" s="8">
        <f>IFERROR(N79/H79,0)</f>
        <v>0</v>
      </c>
      <c r="R79" s="3">
        <v>7985.92</v>
      </c>
      <c r="S79" s="3">
        <v>7985.92</v>
      </c>
      <c r="T79" s="65">
        <v>7985.92</v>
      </c>
      <c r="U79" s="66">
        <v>7985.92</v>
      </c>
      <c r="V79" s="3">
        <v>7985.92</v>
      </c>
      <c r="W79" s="3">
        <v>7985.92</v>
      </c>
      <c r="X79" s="3">
        <v>5080.4183000000003</v>
      </c>
      <c r="Y79" s="3">
        <f>T79-X79</f>
        <v>2905.5016999999998</v>
      </c>
      <c r="Z79" s="8">
        <f>IFERROR(Y79/T79,0)</f>
        <v>0.36382804986776723</v>
      </c>
      <c r="AA79" s="3">
        <v>5483.8610666666673</v>
      </c>
      <c r="AB79" s="3">
        <f>U79-AA79</f>
        <v>2502.0589333333328</v>
      </c>
      <c r="AC79" s="8">
        <f t="shared" si="33"/>
        <v>0.31330879013730828</v>
      </c>
      <c r="AI79" s="56"/>
    </row>
    <row r="80" spans="1:35" x14ac:dyDescent="0.2">
      <c r="B80" s="10"/>
      <c r="C80" s="4" t="s">
        <v>82</v>
      </c>
      <c r="E80" s="3">
        <v>0</v>
      </c>
      <c r="F80" s="3">
        <v>0</v>
      </c>
      <c r="G80" s="70">
        <v>0</v>
      </c>
      <c r="H80" s="70">
        <v>0</v>
      </c>
      <c r="I80" s="3">
        <v>0</v>
      </c>
      <c r="J80" s="3">
        <v>0</v>
      </c>
      <c r="K80" s="9">
        <v>0</v>
      </c>
      <c r="L80" s="3">
        <f>G80-K80</f>
        <v>0</v>
      </c>
      <c r="M80" s="8">
        <f>IFERROR(L80/G80,0)</f>
        <v>0</v>
      </c>
      <c r="N80" s="3">
        <f>H80-K80</f>
        <v>0</v>
      </c>
      <c r="O80" s="8">
        <f>IFERROR(N80/H80,0)</f>
        <v>0</v>
      </c>
      <c r="R80" s="3">
        <v>0</v>
      </c>
      <c r="S80" s="3">
        <v>0</v>
      </c>
      <c r="T80" s="59">
        <v>0</v>
      </c>
      <c r="U80" s="59">
        <v>0</v>
      </c>
      <c r="V80" s="3">
        <v>0</v>
      </c>
      <c r="W80" s="3">
        <v>0</v>
      </c>
      <c r="X80" s="3">
        <v>0</v>
      </c>
      <c r="Y80" s="3">
        <f>T80-X80</f>
        <v>0</v>
      </c>
      <c r="Z80" s="8">
        <f>IFERROR(Y80/T80,0)</f>
        <v>0</v>
      </c>
      <c r="AA80" s="3">
        <v>0</v>
      </c>
      <c r="AB80" s="3">
        <f>U80-AA80</f>
        <v>0</v>
      </c>
      <c r="AC80" s="8">
        <f t="shared" si="33"/>
        <v>0</v>
      </c>
      <c r="AI80" s="56"/>
    </row>
    <row r="81" spans="1:35" x14ac:dyDescent="0.2">
      <c r="B81" s="10"/>
      <c r="C81" s="4" t="s">
        <v>83</v>
      </c>
      <c r="E81" s="3">
        <v>0</v>
      </c>
      <c r="F81" s="3">
        <v>0</v>
      </c>
      <c r="G81" s="70">
        <v>0</v>
      </c>
      <c r="H81" s="70">
        <v>0</v>
      </c>
      <c r="I81" s="3">
        <v>0</v>
      </c>
      <c r="J81" s="3">
        <v>0</v>
      </c>
      <c r="K81" s="9">
        <v>0</v>
      </c>
      <c r="L81" s="3">
        <f>G81-K81</f>
        <v>0</v>
      </c>
      <c r="M81" s="8">
        <f>IFERROR(L81/G81,0)</f>
        <v>0</v>
      </c>
      <c r="N81" s="3">
        <f>H81-K81</f>
        <v>0</v>
      </c>
      <c r="O81" s="8">
        <f>IFERROR(N81/H81,0)</f>
        <v>0</v>
      </c>
      <c r="R81" s="3">
        <v>0</v>
      </c>
      <c r="S81" s="3">
        <v>0</v>
      </c>
      <c r="T81" s="59">
        <v>0</v>
      </c>
      <c r="U81" s="59">
        <v>0</v>
      </c>
      <c r="V81" s="3">
        <v>0</v>
      </c>
      <c r="W81" s="3">
        <v>0</v>
      </c>
      <c r="X81" s="3">
        <v>0</v>
      </c>
      <c r="Y81" s="3">
        <f>T81-X81</f>
        <v>0</v>
      </c>
      <c r="Z81" s="8">
        <f>IFERROR(Y81/T81,0)</f>
        <v>0</v>
      </c>
      <c r="AA81" s="3">
        <v>0</v>
      </c>
      <c r="AB81" s="3">
        <f>U81-AA81</f>
        <v>0</v>
      </c>
      <c r="AC81" s="8">
        <f t="shared" si="33"/>
        <v>0</v>
      </c>
      <c r="AI81" s="56"/>
    </row>
    <row r="82" spans="1:35" x14ac:dyDescent="0.2">
      <c r="B82" s="10" t="s">
        <v>37</v>
      </c>
      <c r="C82" s="4"/>
      <c r="E82" s="27">
        <v>22.75</v>
      </c>
      <c r="F82" s="27">
        <v>22.75</v>
      </c>
      <c r="G82" s="69">
        <f>SUBTOTAL(9,G78:G81)</f>
        <v>22.75</v>
      </c>
      <c r="H82" s="69">
        <f>SUBTOTAL(9,H78:H81)</f>
        <v>22.75</v>
      </c>
      <c r="I82" s="27">
        <v>22.75</v>
      </c>
      <c r="J82" s="27">
        <v>22.75</v>
      </c>
      <c r="K82" s="27">
        <f t="shared" ref="K82:L82" si="34">SUBTOTAL(9,K78:K81)</f>
        <v>22</v>
      </c>
      <c r="L82" s="27">
        <f t="shared" si="34"/>
        <v>0.75</v>
      </c>
      <c r="M82" s="28">
        <f>IFERROR(L82/G82,0)</f>
        <v>3.2967032967032968E-2</v>
      </c>
      <c r="N82" s="27">
        <f t="shared" ref="N82" si="35">SUBTOTAL(9,N78:N81)</f>
        <v>0.75</v>
      </c>
      <c r="O82" s="28">
        <f>IFERROR(N82/H82,0)</f>
        <v>3.2967032967032968E-2</v>
      </c>
      <c r="R82" s="27">
        <v>88942.87</v>
      </c>
      <c r="S82" s="27">
        <v>88942.87</v>
      </c>
      <c r="T82" s="60">
        <f>SUBTOTAL(9,T78:T81)</f>
        <v>88942.87</v>
      </c>
      <c r="U82" s="60">
        <f>SUBTOTAL(9,U78:U81)</f>
        <v>88942.87</v>
      </c>
      <c r="V82" s="27">
        <v>88942.87</v>
      </c>
      <c r="W82" s="27">
        <v>88942.87</v>
      </c>
      <c r="X82" s="27">
        <f t="shared" ref="X82:Y82" si="36">SUBTOTAL(9,X78:X81)</f>
        <v>85409.982485149638</v>
      </c>
      <c r="Y82" s="27">
        <f t="shared" si="36"/>
        <v>3532.8875148503639</v>
      </c>
      <c r="Z82" s="28">
        <f>IFERROR(Y82/T82,"")</f>
        <v>3.9720862558745455E-2</v>
      </c>
      <c r="AA82" s="27">
        <f t="shared" ref="AA82:AB82" si="37">SUBTOTAL(9,AA78:AA81)</f>
        <v>86272.615800489351</v>
      </c>
      <c r="AB82" s="27">
        <f t="shared" si="37"/>
        <v>2670.254199510643</v>
      </c>
      <c r="AC82" s="28">
        <f t="shared" si="33"/>
        <v>3.0022127681630279E-2</v>
      </c>
      <c r="AI82" s="56"/>
    </row>
    <row r="83" spans="1:35" s="34" customFormat="1" ht="13.5" thickBot="1" x14ac:dyDescent="0.25">
      <c r="A83" s="31" t="s">
        <v>84</v>
      </c>
      <c r="B83" s="31"/>
      <c r="D83" s="3"/>
      <c r="E83" s="32">
        <v>699.06542016900198</v>
      </c>
      <c r="F83" s="32">
        <v>700.55076200302346</v>
      </c>
      <c r="G83" s="71">
        <f>SUBTOTAL(9,G75:G82)</f>
        <v>699.2739057636386</v>
      </c>
      <c r="H83" s="71">
        <f>SUBTOTAL(9,H75:H82)</f>
        <v>700.9687133658017</v>
      </c>
      <c r="I83" s="32">
        <v>699.47911864041373</v>
      </c>
      <c r="J83" s="32">
        <v>701.3802297098016</v>
      </c>
      <c r="K83" s="32">
        <f t="shared" ref="K83:L83" si="38">SUBTOTAL(9,K75:K82)</f>
        <v>680.82304889166642</v>
      </c>
      <c r="L83" s="32">
        <f t="shared" si="38"/>
        <v>18.450856871972178</v>
      </c>
      <c r="M83" s="33">
        <f>IFERROR(L83/G83,0)</f>
        <v>2.6385736290020733E-2</v>
      </c>
      <c r="N83" s="32">
        <f>SUBTOTAL(9,N75:N82)</f>
        <v>20.145664474135287</v>
      </c>
      <c r="O83" s="33">
        <f>IFERROR(N83/H83,0)</f>
        <v>2.8739748422440987E-2</v>
      </c>
      <c r="R83" s="32">
        <v>178805.9009715975</v>
      </c>
      <c r="S83" s="32">
        <v>179003.26053971253</v>
      </c>
      <c r="T83" s="61">
        <f>SUBTOTAL(9,T74:T82)</f>
        <v>188941.03215109635</v>
      </c>
      <c r="U83" s="61">
        <f>SUBTOTAL(9,U74:U82)</f>
        <v>189191.54457788888</v>
      </c>
      <c r="V83" s="32">
        <v>199081.86033891127</v>
      </c>
      <c r="W83" s="32">
        <v>199391.26989132594</v>
      </c>
      <c r="X83" s="32">
        <f t="shared" ref="X83:AB83" si="39">SUBTOTAL(9,X74:X82)</f>
        <v>201310.80346404974</v>
      </c>
      <c r="Y83" s="32">
        <f t="shared" si="39"/>
        <v>-12369.771312953417</v>
      </c>
      <c r="Z83" s="33">
        <f>IFERROR(Y83/T83,"")</f>
        <v>-6.5468951725961233E-2</v>
      </c>
      <c r="AA83" s="32">
        <f t="shared" si="39"/>
        <v>203784.45525853848</v>
      </c>
      <c r="AB83" s="32">
        <f t="shared" si="39"/>
        <v>-14592.910680649598</v>
      </c>
      <c r="AC83" s="33">
        <f t="shared" si="33"/>
        <v>-7.7132996155870992E-2</v>
      </c>
      <c r="AD83" s="50"/>
      <c r="AH83" s="4"/>
      <c r="AI83" s="56"/>
    </row>
    <row r="84" spans="1:35" ht="13.5" thickTop="1" x14ac:dyDescent="0.2">
      <c r="B84" s="10"/>
      <c r="C84" s="4"/>
      <c r="E84" s="4"/>
      <c r="F84" s="4"/>
      <c r="G84" s="70"/>
      <c r="H84" s="70"/>
      <c r="I84" s="4"/>
      <c r="J84" s="4"/>
      <c r="K84" s="9"/>
      <c r="L84" s="3"/>
      <c r="M84" s="8"/>
      <c r="O84" s="8"/>
      <c r="R84" s="30"/>
      <c r="S84" s="30"/>
      <c r="V84" s="30"/>
      <c r="W84" s="30"/>
      <c r="AC84" s="49"/>
      <c r="AD84" s="3"/>
      <c r="AE84" s="3"/>
      <c r="AI84" s="56"/>
    </row>
    <row r="85" spans="1:35" x14ac:dyDescent="0.2">
      <c r="A85" s="10" t="s">
        <v>85</v>
      </c>
      <c r="B85" s="10"/>
      <c r="C85" s="4"/>
      <c r="E85" s="4"/>
      <c r="F85" s="4"/>
      <c r="G85" s="70"/>
      <c r="H85" s="70"/>
      <c r="I85" s="4"/>
      <c r="J85" s="4"/>
      <c r="K85" s="9"/>
      <c r="L85" s="3"/>
      <c r="M85" s="8"/>
      <c r="O85" s="8"/>
      <c r="R85" s="30"/>
      <c r="S85" s="30"/>
      <c r="V85" s="30"/>
      <c r="W85" s="30"/>
      <c r="AC85" s="49"/>
      <c r="AD85" s="3"/>
      <c r="AE85" s="3"/>
      <c r="AI85" s="56"/>
    </row>
    <row r="86" spans="1:35" x14ac:dyDescent="0.2">
      <c r="B86" s="10" t="s">
        <v>19</v>
      </c>
      <c r="C86" s="4"/>
      <c r="E86" s="4"/>
      <c r="F86" s="4"/>
      <c r="G86" s="70"/>
      <c r="H86" s="70"/>
      <c r="I86" s="4"/>
      <c r="J86" s="4"/>
      <c r="K86" s="9"/>
      <c r="L86" s="3"/>
      <c r="M86" s="8"/>
      <c r="O86" s="8"/>
      <c r="R86" s="30"/>
      <c r="S86" s="30"/>
      <c r="V86" s="30"/>
      <c r="W86" s="30"/>
      <c r="AC86" s="49"/>
      <c r="AD86" s="3"/>
      <c r="AE86" s="3"/>
      <c r="AI86" s="56"/>
    </row>
    <row r="87" spans="1:35" x14ac:dyDescent="0.2">
      <c r="B87" s="10"/>
      <c r="C87" s="4" t="s">
        <v>86</v>
      </c>
      <c r="E87" s="3">
        <v>0</v>
      </c>
      <c r="F87" s="3">
        <v>0</v>
      </c>
      <c r="G87" s="70">
        <v>0</v>
      </c>
      <c r="H87" s="70">
        <v>0</v>
      </c>
      <c r="I87" s="3">
        <v>0</v>
      </c>
      <c r="J87" s="3">
        <v>0</v>
      </c>
      <c r="K87" s="9">
        <v>0</v>
      </c>
      <c r="L87" s="3">
        <f>G87-K87</f>
        <v>0</v>
      </c>
      <c r="M87" s="8">
        <f>IFERROR(L87/G87,0)</f>
        <v>0</v>
      </c>
      <c r="N87" s="3">
        <f>H87-K87</f>
        <v>0</v>
      </c>
      <c r="O87" s="8">
        <f>IFERROR(N87/H87,0)</f>
        <v>0</v>
      </c>
      <c r="R87" s="3">
        <v>0</v>
      </c>
      <c r="S87" s="3">
        <v>0</v>
      </c>
      <c r="T87" s="59">
        <v>0</v>
      </c>
      <c r="U87" s="59">
        <v>0</v>
      </c>
      <c r="V87" s="3">
        <v>0</v>
      </c>
      <c r="W87" s="3">
        <v>0</v>
      </c>
      <c r="X87" s="3">
        <v>0</v>
      </c>
      <c r="Y87" s="3">
        <f>T87-X87</f>
        <v>0</v>
      </c>
      <c r="Z87" s="8">
        <f>IFERROR(Y87/T87,0)</f>
        <v>0</v>
      </c>
      <c r="AA87" s="3">
        <v>0</v>
      </c>
      <c r="AB87" s="3">
        <f>U87-AA87</f>
        <v>0</v>
      </c>
      <c r="AC87" s="8">
        <f>IFERROR(AB87/U87,0)</f>
        <v>0</v>
      </c>
      <c r="AI87" s="56"/>
    </row>
    <row r="88" spans="1:35" x14ac:dyDescent="0.2">
      <c r="B88" s="10"/>
      <c r="C88" s="4" t="s">
        <v>87</v>
      </c>
      <c r="E88" s="3">
        <v>500.88016742111569</v>
      </c>
      <c r="F88" s="3">
        <v>454.01467431603965</v>
      </c>
      <c r="G88" s="65">
        <v>523.69330269737759</v>
      </c>
      <c r="H88" s="66">
        <v>496.31369378390065</v>
      </c>
      <c r="I88" s="3">
        <v>544.85565281660104</v>
      </c>
      <c r="J88" s="3">
        <v>537.23604115132775</v>
      </c>
      <c r="K88" s="9">
        <v>490.83771645309236</v>
      </c>
      <c r="L88" s="3">
        <f>G88-K88</f>
        <v>32.855586244285234</v>
      </c>
      <c r="M88" s="8">
        <f>IFERROR(L88/G88,0)</f>
        <v>6.2738221159324675E-2</v>
      </c>
      <c r="N88" s="3">
        <f>H88-K88</f>
        <v>5.4759773308082913</v>
      </c>
      <c r="O88" s="8">
        <f>IFERROR(N88/H88,0)</f>
        <v>1.1033298898241926E-2</v>
      </c>
      <c r="R88" s="3">
        <v>251884.15411626277</v>
      </c>
      <c r="S88" s="3">
        <v>228316.29127036009</v>
      </c>
      <c r="T88" s="65">
        <v>60094</v>
      </c>
      <c r="U88" s="66">
        <v>56952</v>
      </c>
      <c r="V88" s="3">
        <v>376889.61727813922</v>
      </c>
      <c r="W88" s="3">
        <v>371618.95061718504</v>
      </c>
      <c r="X88" s="3">
        <v>68000.477109401196</v>
      </c>
      <c r="Y88" s="3">
        <f>T88-X88</f>
        <v>-7906.4771094011958</v>
      </c>
      <c r="Z88" s="8">
        <f>IFERROR(Y88/T88,0)</f>
        <v>-0.13156849451527933</v>
      </c>
      <c r="AA88" s="3">
        <v>68595.703996133001</v>
      </c>
      <c r="AB88" s="3">
        <f>U88-AA88</f>
        <v>-11643.703996133001</v>
      </c>
      <c r="AC88" s="8">
        <f>IFERROR(AB88/U88,0)</f>
        <v>-0.2044476751673866</v>
      </c>
      <c r="AI88" s="56"/>
    </row>
    <row r="89" spans="1:35" s="10" customFormat="1" x14ac:dyDescent="0.2">
      <c r="B89" s="10" t="s">
        <v>22</v>
      </c>
      <c r="D89" s="3"/>
      <c r="E89" s="27">
        <v>500.88016742111569</v>
      </c>
      <c r="F89" s="27">
        <v>454.01467431603965</v>
      </c>
      <c r="G89" s="60">
        <f>SUBTOTAL(9,G87:G88)</f>
        <v>523.69330269737759</v>
      </c>
      <c r="H89" s="60">
        <f>SUBTOTAL(9,H87:H88)</f>
        <v>496.31369378390065</v>
      </c>
      <c r="I89" s="27">
        <v>544.85565281660104</v>
      </c>
      <c r="J89" s="27">
        <v>537.23604115132775</v>
      </c>
      <c r="K89" s="27">
        <f t="shared" ref="K89" si="40">SUBTOTAL(9,K87:K88)</f>
        <v>490.83771645309236</v>
      </c>
      <c r="L89" s="27">
        <f>SUBTOTAL(9,L87:L88)</f>
        <v>32.855586244285234</v>
      </c>
      <c r="M89" s="51">
        <f>IFERROR(L89/G89,0)</f>
        <v>6.2738221159324675E-2</v>
      </c>
      <c r="N89" s="27">
        <f t="shared" ref="N89" si="41">SUBTOTAL(9,N87:N88)</f>
        <v>5.4759773308082913</v>
      </c>
      <c r="O89" s="28">
        <f>IFERROR(N89/H89,0)</f>
        <v>1.1033298898241926E-2</v>
      </c>
      <c r="P89" s="4"/>
      <c r="Q89" s="4"/>
      <c r="R89" s="27">
        <v>251884.15411626277</v>
      </c>
      <c r="S89" s="27">
        <v>228316.29127036009</v>
      </c>
      <c r="T89" s="60">
        <f t="shared" ref="T89:U89" si="42">SUBTOTAL(9,T87:T88)</f>
        <v>60094</v>
      </c>
      <c r="U89" s="60">
        <f t="shared" si="42"/>
        <v>56952</v>
      </c>
      <c r="V89" s="27">
        <v>376889.61727813922</v>
      </c>
      <c r="W89" s="27">
        <v>371618.95061718504</v>
      </c>
      <c r="X89" s="27">
        <f t="shared" ref="X89" si="43">SUBTOTAL(9,X87:X88)</f>
        <v>68000.477109401196</v>
      </c>
      <c r="Y89" s="27">
        <f>SUBTOTAL(9,Y87:Y88)</f>
        <v>-7906.4771094011958</v>
      </c>
      <c r="Z89" s="28">
        <f>IFERROR(Y89/T89,"")</f>
        <v>-0.13156849451527933</v>
      </c>
      <c r="AA89" s="27">
        <f t="shared" ref="AA89:AB89" si="44">SUBTOTAL(9,AA88:AA88)</f>
        <v>68595.703996133001</v>
      </c>
      <c r="AB89" s="27">
        <f t="shared" si="44"/>
        <v>-11643.703996133001</v>
      </c>
      <c r="AC89" s="28">
        <f>IFERROR(AB89/U89,0)</f>
        <v>-0.2044476751673866</v>
      </c>
      <c r="AD89" s="29"/>
      <c r="AH89" s="4"/>
      <c r="AI89" s="56"/>
    </row>
    <row r="90" spans="1:35" x14ac:dyDescent="0.2">
      <c r="B90" s="10" t="s">
        <v>23</v>
      </c>
      <c r="C90" s="4"/>
      <c r="G90" s="59"/>
      <c r="H90" s="59"/>
      <c r="K90" s="9"/>
      <c r="L90" s="3"/>
      <c r="M90" s="8"/>
      <c r="O90" s="8"/>
      <c r="R90" s="30"/>
      <c r="S90" s="30"/>
      <c r="V90" s="30"/>
      <c r="W90" s="30"/>
      <c r="AI90" s="56"/>
    </row>
    <row r="91" spans="1:35" x14ac:dyDescent="0.2">
      <c r="B91" s="10"/>
      <c r="C91" s="4" t="s">
        <v>88</v>
      </c>
      <c r="E91" s="3">
        <v>21.60404302691698</v>
      </c>
      <c r="F91" s="3">
        <v>20.292811961255655</v>
      </c>
      <c r="G91" s="65">
        <v>22.364674234906719</v>
      </c>
      <c r="H91" s="66">
        <v>21.746897984065239</v>
      </c>
      <c r="I91" s="3">
        <v>22.996733943868261</v>
      </c>
      <c r="J91" s="3">
        <v>22.993468351524459</v>
      </c>
      <c r="K91" s="9">
        <v>22</v>
      </c>
      <c r="L91" s="3">
        <f>G91-K91</f>
        <v>0.36467423490671891</v>
      </c>
      <c r="M91" s="8">
        <f>IFERROR(L91/G91,0)</f>
        <v>1.6305814745002475E-2</v>
      </c>
      <c r="N91" s="3">
        <f>H91-K91</f>
        <v>-0.25310201593476123</v>
      </c>
      <c r="O91" s="8">
        <f>IFERROR(N91/H91,0)</f>
        <v>-1.1638534200152062E-2</v>
      </c>
      <c r="R91" s="3">
        <v>41769.200520817059</v>
      </c>
      <c r="S91" s="3">
        <v>39253.304537902965</v>
      </c>
      <c r="T91" s="65">
        <v>42943.615032116053</v>
      </c>
      <c r="U91" s="66">
        <v>41491.687664489524</v>
      </c>
      <c r="V91" s="3">
        <v>44461.825512406889</v>
      </c>
      <c r="W91" s="3">
        <v>44477.30641314113</v>
      </c>
      <c r="X91" s="3">
        <v>347.44690000000003</v>
      </c>
      <c r="Y91" s="3">
        <f>T91-X91</f>
        <v>42596.16813211605</v>
      </c>
      <c r="Z91" s="8">
        <f>IFERROR(Y91/T91,0)</f>
        <v>0.99190923028393951</v>
      </c>
      <c r="AA91" s="3">
        <v>359.05920000000003</v>
      </c>
      <c r="AB91" s="3">
        <f>U91-AA91</f>
        <v>41132.62846448952</v>
      </c>
      <c r="AC91" s="8">
        <f t="shared" ref="AC91:AC99" si="45">IFERROR(AB91/U91,0)</f>
        <v>0.99134623775963437</v>
      </c>
      <c r="AI91" s="56"/>
    </row>
    <row r="92" spans="1:35" x14ac:dyDescent="0.2">
      <c r="B92" s="10"/>
      <c r="C92" s="4" t="s">
        <v>89</v>
      </c>
      <c r="E92" s="3">
        <v>8.4537559670544695</v>
      </c>
      <c r="F92" s="3">
        <v>7.9406655500565604</v>
      </c>
      <c r="G92" s="65">
        <v>8.7513942658330635</v>
      </c>
      <c r="H92" s="66">
        <v>8.5096557328950926</v>
      </c>
      <c r="I92" s="3">
        <v>8.9987219780354053</v>
      </c>
      <c r="J92" s="3">
        <v>8.9974441375530478</v>
      </c>
      <c r="K92" s="9">
        <v>8</v>
      </c>
      <c r="L92" s="3">
        <f>G92-K92</f>
        <v>0.75139426583306346</v>
      </c>
      <c r="M92" s="8">
        <f>IFERROR(L92/G92,0)</f>
        <v>8.5859949055961851E-2</v>
      </c>
      <c r="N92" s="3">
        <f>H92-K92</f>
        <v>0.50965573289509258</v>
      </c>
      <c r="O92" s="8">
        <f>IFERROR(N92/H92,0)</f>
        <v>5.9891463167535366E-2</v>
      </c>
      <c r="R92" s="3">
        <v>32500.760650174063</v>
      </c>
      <c r="S92" s="3">
        <v>30543.1332083782</v>
      </c>
      <c r="T92" s="65">
        <v>33414.576678728336</v>
      </c>
      <c r="U92" s="66">
        <v>32284.826928475177</v>
      </c>
      <c r="V92" s="3">
        <v>34595.901550194954</v>
      </c>
      <c r="W92" s="3">
        <v>34607.94729306623</v>
      </c>
      <c r="X92" s="3">
        <v>0</v>
      </c>
      <c r="Y92" s="3">
        <f>T92-X92</f>
        <v>33414.576678728336</v>
      </c>
      <c r="Z92" s="8">
        <f>IFERROR(Y92/T92,0)</f>
        <v>1</v>
      </c>
      <c r="AA92" s="3">
        <v>0</v>
      </c>
      <c r="AB92" s="3">
        <f>U92-AA92</f>
        <v>32284.826928475177</v>
      </c>
      <c r="AC92" s="8">
        <f t="shared" si="45"/>
        <v>1</v>
      </c>
      <c r="AI92" s="56"/>
    </row>
    <row r="93" spans="1:35" x14ac:dyDescent="0.2">
      <c r="B93" s="10"/>
      <c r="C93" s="4" t="s">
        <v>90</v>
      </c>
      <c r="E93" s="3">
        <v>2</v>
      </c>
      <c r="F93" s="3">
        <v>2</v>
      </c>
      <c r="G93" s="65">
        <v>2</v>
      </c>
      <c r="H93" s="66">
        <v>2</v>
      </c>
      <c r="I93" s="3">
        <v>2</v>
      </c>
      <c r="J93" s="3">
        <v>2</v>
      </c>
      <c r="K93" s="9">
        <v>2</v>
      </c>
      <c r="L93" s="3">
        <f>G93-K93</f>
        <v>0</v>
      </c>
      <c r="M93" s="8">
        <f>IFERROR(L93/G93,0)</f>
        <v>0</v>
      </c>
      <c r="N93" s="3">
        <f>H93-K93</f>
        <v>0</v>
      </c>
      <c r="O93" s="8">
        <f>IFERROR(N93/H93,0)</f>
        <v>0</v>
      </c>
      <c r="R93" s="3">
        <v>27325.26</v>
      </c>
      <c r="S93" s="3">
        <v>27325.26</v>
      </c>
      <c r="T93" s="65">
        <v>27325.26</v>
      </c>
      <c r="U93" s="66">
        <v>27325.26</v>
      </c>
      <c r="V93" s="3">
        <v>27325.26</v>
      </c>
      <c r="W93" s="3">
        <v>27325.26</v>
      </c>
      <c r="X93" s="3">
        <v>192303.57878039876</v>
      </c>
      <c r="Y93" s="3">
        <f>T93-X93</f>
        <v>-164978.31878039875</v>
      </c>
      <c r="Z93" s="8">
        <f>IFERROR(Y93/T93,0)</f>
        <v>-6.0375754441274765</v>
      </c>
      <c r="AA93" s="3">
        <v>193722.21698193357</v>
      </c>
      <c r="AB93" s="3">
        <f>U93-AA93</f>
        <v>-166396.95698193356</v>
      </c>
      <c r="AC93" s="8">
        <f t="shared" si="45"/>
        <v>-6.0894921761744838</v>
      </c>
      <c r="AI93" s="56"/>
    </row>
    <row r="94" spans="1:35" x14ac:dyDescent="0.2">
      <c r="B94" s="10"/>
      <c r="C94" s="4" t="s">
        <v>91</v>
      </c>
      <c r="E94" s="3">
        <v>2</v>
      </c>
      <c r="F94" s="3">
        <v>2</v>
      </c>
      <c r="G94" s="65">
        <v>2</v>
      </c>
      <c r="H94" s="66">
        <v>2</v>
      </c>
      <c r="I94" s="3">
        <v>2</v>
      </c>
      <c r="J94" s="3">
        <v>2</v>
      </c>
      <c r="K94" s="9">
        <v>2</v>
      </c>
      <c r="L94" s="3">
        <f>G94-K94</f>
        <v>0</v>
      </c>
      <c r="M94" s="8">
        <f>IFERROR(L94/G94,0)</f>
        <v>0</v>
      </c>
      <c r="N94" s="3">
        <f>H94-K94</f>
        <v>0</v>
      </c>
      <c r="O94" s="8">
        <f>IFERROR(N94/H94,0)</f>
        <v>0</v>
      </c>
      <c r="R94" s="3">
        <v>141838.77999999997</v>
      </c>
      <c r="S94" s="3">
        <v>141838.77999999997</v>
      </c>
      <c r="T94" s="65">
        <v>141838.77999999997</v>
      </c>
      <c r="U94" s="66">
        <v>141838.77999999997</v>
      </c>
      <c r="V94" s="3">
        <v>141838.77999999997</v>
      </c>
      <c r="W94" s="3">
        <v>141838.77999999997</v>
      </c>
      <c r="X94" s="3">
        <v>32041.571256036554</v>
      </c>
      <c r="Y94" s="3">
        <f>T94-X94</f>
        <v>109797.20874396342</v>
      </c>
      <c r="Z94" s="8">
        <f>IFERROR(Y94/T94,0)</f>
        <v>0.77409865442979309</v>
      </c>
      <c r="AA94" s="3">
        <v>30121.845960429695</v>
      </c>
      <c r="AB94" s="3">
        <f>U94-AA94</f>
        <v>111716.93403957027</v>
      </c>
      <c r="AC94" s="8">
        <f t="shared" si="45"/>
        <v>0.7876332131422048</v>
      </c>
      <c r="AI94" s="56"/>
    </row>
    <row r="95" spans="1:35" x14ac:dyDescent="0.2">
      <c r="B95" s="10"/>
      <c r="C95" s="4" t="s">
        <v>92</v>
      </c>
      <c r="E95" s="3">
        <v>0</v>
      </c>
      <c r="F95" s="3">
        <v>0</v>
      </c>
      <c r="G95" s="59">
        <v>0</v>
      </c>
      <c r="H95" s="59">
        <v>0</v>
      </c>
      <c r="I95" s="3">
        <v>0</v>
      </c>
      <c r="J95" s="3">
        <v>0</v>
      </c>
      <c r="K95" s="9">
        <v>0</v>
      </c>
      <c r="L95" s="3">
        <f>G95-K95</f>
        <v>0</v>
      </c>
      <c r="M95" s="8">
        <f>IFERROR(L95/G95,0)</f>
        <v>0</v>
      </c>
      <c r="N95" s="3">
        <f>H95-K95</f>
        <v>0</v>
      </c>
      <c r="O95" s="8">
        <f>IFERROR(N95/H95,0)</f>
        <v>0</v>
      </c>
      <c r="R95" s="3">
        <v>0</v>
      </c>
      <c r="S95" s="3">
        <v>0</v>
      </c>
      <c r="T95" s="59">
        <v>0</v>
      </c>
      <c r="U95" s="59">
        <v>0</v>
      </c>
      <c r="V95" s="3">
        <v>0</v>
      </c>
      <c r="W95" s="3">
        <v>0</v>
      </c>
      <c r="X95" s="3">
        <v>0</v>
      </c>
      <c r="Y95" s="3">
        <f>T95-X95</f>
        <v>0</v>
      </c>
      <c r="Z95" s="8">
        <f>IFERROR(Y95/T95,0)</f>
        <v>0</v>
      </c>
      <c r="AA95" s="3">
        <v>0</v>
      </c>
      <c r="AB95" s="3">
        <f>U95-AA95</f>
        <v>0</v>
      </c>
      <c r="AC95" s="8">
        <f t="shared" si="45"/>
        <v>0</v>
      </c>
      <c r="AI95" s="56"/>
    </row>
    <row r="96" spans="1:35" x14ac:dyDescent="0.2">
      <c r="B96" s="10" t="s">
        <v>37</v>
      </c>
      <c r="C96" s="4"/>
      <c r="E96" s="27">
        <v>34.057798993971446</v>
      </c>
      <c r="F96" s="27">
        <v>32.233477511312216</v>
      </c>
      <c r="G96" s="60">
        <f>SUBTOTAL(9,G91:G95)</f>
        <v>35.116068500739786</v>
      </c>
      <c r="H96" s="60">
        <f>SUBTOTAL(9,H91:H95)</f>
        <v>34.256553716960333</v>
      </c>
      <c r="I96" s="27">
        <v>35.99545592190367</v>
      </c>
      <c r="J96" s="27">
        <v>35.990912489077509</v>
      </c>
      <c r="K96" s="27">
        <f t="shared" ref="K96" si="46">SUBTOTAL(9,K91:K95)</f>
        <v>34</v>
      </c>
      <c r="L96" s="27">
        <f>SUBTOTAL(9,L91:L95)</f>
        <v>1.1160685007397824</v>
      </c>
      <c r="M96" s="52">
        <f>IFERROR(L96/G96,0)</f>
        <v>3.1782273710858899E-2</v>
      </c>
      <c r="N96" s="27">
        <f>SUBTOTAL(9,N91:N95)</f>
        <v>0.25655371696033136</v>
      </c>
      <c r="O96" s="52">
        <f>IFERROR(N96/H96,0)</f>
        <v>7.4891864219637557E-3</v>
      </c>
      <c r="R96" s="27">
        <v>243434.00117099111</v>
      </c>
      <c r="S96" s="27">
        <v>238960.47774628113</v>
      </c>
      <c r="T96" s="60">
        <f>SUBTOTAL(9,T91:T95)</f>
        <v>245522.23171084435</v>
      </c>
      <c r="U96" s="60">
        <f>SUBTOTAL(9,U91:U95)</f>
        <v>242940.55459296465</v>
      </c>
      <c r="V96" s="27">
        <v>248221.76706260181</v>
      </c>
      <c r="W96" s="27">
        <v>248249.2937062073</v>
      </c>
      <c r="X96" s="27">
        <f t="shared" ref="X96:AB96" si="47">SUBTOTAL(9,X91:X95)</f>
        <v>224692.59693643532</v>
      </c>
      <c r="Y96" s="27">
        <f t="shared" si="47"/>
        <v>20829.63477440906</v>
      </c>
      <c r="Z96" s="52">
        <f>IFERROR(Y96/T96,"")</f>
        <v>8.4838080157810192E-2</v>
      </c>
      <c r="AA96" s="27">
        <f t="shared" si="47"/>
        <v>224203.12214236325</v>
      </c>
      <c r="AB96" s="27">
        <f t="shared" si="47"/>
        <v>18737.432450601409</v>
      </c>
      <c r="AC96" s="28">
        <f t="shared" si="45"/>
        <v>7.7127643352897943E-2</v>
      </c>
      <c r="AI96" s="56"/>
    </row>
    <row r="97" spans="1:35" s="34" customFormat="1" ht="13.5" thickBot="1" x14ac:dyDescent="0.25">
      <c r="A97" s="31" t="s">
        <v>93</v>
      </c>
      <c r="B97" s="31"/>
      <c r="D97" s="3"/>
      <c r="E97" s="32">
        <v>534.93796641508709</v>
      </c>
      <c r="F97" s="32">
        <v>486.24815182735188</v>
      </c>
      <c r="G97" s="61">
        <f>SUBTOTAL(9,G87:G96)</f>
        <v>558.80937119811733</v>
      </c>
      <c r="H97" s="61">
        <f>SUBTOTAL(9,H87:H96)</f>
        <v>530.570247500861</v>
      </c>
      <c r="I97" s="32">
        <v>580.85110873850465</v>
      </c>
      <c r="J97" s="32">
        <v>573.22695364040533</v>
      </c>
      <c r="K97" s="32">
        <f t="shared" ref="K97:N97" si="48">SUBTOTAL(9,K87:K96)</f>
        <v>524.8377164530923</v>
      </c>
      <c r="L97" s="32">
        <f t="shared" si="48"/>
        <v>33.971654745025013</v>
      </c>
      <c r="M97" s="33">
        <f>IFERROR(L97/G97,0)</f>
        <v>6.0792922409636685E-2</v>
      </c>
      <c r="N97" s="32">
        <f t="shared" si="48"/>
        <v>5.7325310477686227</v>
      </c>
      <c r="O97" s="33">
        <f>IFERROR(N97/H97,0)</f>
        <v>1.0804471367873526E-2</v>
      </c>
      <c r="R97" s="32">
        <v>495318.15528725385</v>
      </c>
      <c r="S97" s="32">
        <v>467276.76901664125</v>
      </c>
      <c r="T97" s="61">
        <f>SUBTOTAL(9,T87:T95)</f>
        <v>305616.23171084438</v>
      </c>
      <c r="U97" s="61">
        <f>SUBTOTAL(9,U87:U95)</f>
        <v>299892.55459296471</v>
      </c>
      <c r="V97" s="32">
        <v>625111.38434074097</v>
      </c>
      <c r="W97" s="32">
        <v>619868.2443233924</v>
      </c>
      <c r="X97" s="32">
        <f t="shared" ref="X97:AB97" si="49">SUBTOTAL(9,X87:X95)</f>
        <v>292693.07404583652</v>
      </c>
      <c r="Y97" s="32">
        <f t="shared" si="49"/>
        <v>12923.157665007864</v>
      </c>
      <c r="Z97" s="33">
        <f>IFERROR(Y97/T97,"")</f>
        <v>4.2285573618468589E-2</v>
      </c>
      <c r="AA97" s="32">
        <f t="shared" si="49"/>
        <v>292798.82613849628</v>
      </c>
      <c r="AB97" s="32">
        <f t="shared" si="49"/>
        <v>7093.728454468408</v>
      </c>
      <c r="AC97" s="33">
        <f t="shared" si="45"/>
        <v>2.3654233310648594E-2</v>
      </c>
      <c r="AD97" s="50"/>
      <c r="AH97" s="4"/>
      <c r="AI97" s="56"/>
    </row>
    <row r="98" spans="1:35" ht="13.5" thickTop="1" x14ac:dyDescent="0.2">
      <c r="B98" s="10"/>
      <c r="C98" s="4"/>
      <c r="E98" s="4"/>
      <c r="F98" s="4"/>
      <c r="G98" s="72"/>
      <c r="H98" s="72"/>
      <c r="I98" s="4"/>
      <c r="J98" s="4"/>
      <c r="K98" s="36"/>
      <c r="L98" s="6"/>
      <c r="M98" s="37">
        <f>IFERROR(L98/G98,0)</f>
        <v>0</v>
      </c>
      <c r="N98" s="6"/>
      <c r="O98" s="37">
        <f>IFERROR(N98/H98,0)</f>
        <v>0</v>
      </c>
      <c r="R98" s="38"/>
      <c r="S98" s="38"/>
      <c r="T98" s="62"/>
      <c r="U98" s="62"/>
      <c r="V98" s="38"/>
      <c r="W98" s="38"/>
      <c r="X98" s="6"/>
      <c r="Y98" s="6"/>
      <c r="Z98" s="37"/>
      <c r="AA98" s="6"/>
      <c r="AB98" s="6"/>
      <c r="AC98" s="37">
        <f t="shared" si="45"/>
        <v>0</v>
      </c>
      <c r="AI98" s="56"/>
    </row>
    <row r="99" spans="1:35" s="31" customFormat="1" ht="13.5" thickBot="1" x14ac:dyDescent="0.25">
      <c r="A99" s="31" t="s">
        <v>94</v>
      </c>
      <c r="D99" s="3"/>
      <c r="E99" s="53">
        <v>91434.364410813883</v>
      </c>
      <c r="F99" s="53">
        <v>93257.66281833197</v>
      </c>
      <c r="G99" s="64">
        <f>SUBTOTAL(9,G9:G98)</f>
        <v>91986.550385702823</v>
      </c>
      <c r="H99" s="64">
        <f>SUBTOTAL(9,H9:H98)</f>
        <v>94382.382838084857</v>
      </c>
      <c r="I99" s="53">
        <v>92525.730452307776</v>
      </c>
      <c r="J99" s="53">
        <v>95492.010772234731</v>
      </c>
      <c r="K99" s="53">
        <f t="shared" ref="K99" si="50">SUBTOTAL(9,K9:K98)</f>
        <v>87678.091755289308</v>
      </c>
      <c r="L99" s="53">
        <f>SUBTOTAL(9,L9:L98)</f>
        <v>4327.5413207459933</v>
      </c>
      <c r="M99" s="54">
        <f>IFERROR(L99/G99,0)</f>
        <v>4.7045370248155423E-2</v>
      </c>
      <c r="N99" s="53">
        <f>SUBTOTAL(9,N9:N98)</f>
        <v>6704.2910827955047</v>
      </c>
      <c r="O99" s="54">
        <f>IFERROR(N99/H99,0)</f>
        <v>7.1033289065151814E-2</v>
      </c>
      <c r="P99" s="34"/>
      <c r="Q99" s="34"/>
      <c r="R99" s="53">
        <v>129377710.68613929</v>
      </c>
      <c r="S99" s="53">
        <v>128515075.5510454</v>
      </c>
      <c r="T99" s="64">
        <f>SUBTOTAL(9,T9:T98)</f>
        <v>131501690.83965178</v>
      </c>
      <c r="U99" s="64">
        <f>SUBTOTAL(9,U9:U98)</f>
        <v>131828132.78961666</v>
      </c>
      <c r="V99" s="53">
        <v>134008910.8576155</v>
      </c>
      <c r="W99" s="53">
        <v>135425097.70412952</v>
      </c>
      <c r="X99" s="53">
        <f t="shared" ref="X99:Y99" si="51">SUBTOTAL(9,X9:X98)</f>
        <v>142260523.0455384</v>
      </c>
      <c r="Y99" s="53">
        <f t="shared" si="51"/>
        <v>-10758832.205886593</v>
      </c>
      <c r="Z99" s="54">
        <f>IFERROR(Y99/T99,"")</f>
        <v>-8.1815162506203118E-2</v>
      </c>
      <c r="AA99" s="53">
        <f t="shared" ref="AA99:AB99" si="52">SUBTOTAL(9,AA9:AA98)</f>
        <v>143822782.23274127</v>
      </c>
      <c r="AB99" s="53">
        <f t="shared" si="52"/>
        <v>-11994649.443124687</v>
      </c>
      <c r="AC99" s="54">
        <f t="shared" si="45"/>
        <v>-9.098702370507547E-2</v>
      </c>
      <c r="AD99" s="35"/>
      <c r="AH99" s="4"/>
      <c r="AI99" s="56"/>
    </row>
    <row r="100" spans="1:35" s="10" customFormat="1" x14ac:dyDescent="0.2">
      <c r="D100" s="3"/>
      <c r="G100" s="63"/>
      <c r="H100" s="63"/>
      <c r="K100" s="44"/>
      <c r="L100" s="44"/>
      <c r="M100" s="47"/>
      <c r="N100" s="44"/>
      <c r="O100" s="47"/>
      <c r="P100" s="4"/>
      <c r="Q100" s="4"/>
      <c r="R100" s="55"/>
      <c r="S100" s="55"/>
      <c r="T100" s="63"/>
      <c r="U100" s="63"/>
      <c r="V100" s="55"/>
      <c r="W100" s="55"/>
      <c r="X100" s="44"/>
      <c r="Y100" s="44"/>
      <c r="Z100" s="47"/>
      <c r="AA100" s="44"/>
      <c r="AB100" s="44"/>
      <c r="AC100" s="47"/>
      <c r="AD100" s="29"/>
      <c r="AH100" s="4"/>
      <c r="AI100" s="56"/>
    </row>
    <row r="101" spans="1:35" s="10" customFormat="1" x14ac:dyDescent="0.2">
      <c r="D101" s="3"/>
      <c r="G101" s="63"/>
      <c r="H101" s="63"/>
      <c r="K101" s="44"/>
      <c r="L101" s="44"/>
      <c r="M101" s="47"/>
      <c r="N101" s="44"/>
      <c r="O101" s="47"/>
      <c r="P101" s="4"/>
      <c r="Q101" s="4"/>
      <c r="R101" s="55"/>
      <c r="S101" s="55"/>
      <c r="T101" s="63"/>
      <c r="U101" s="63"/>
      <c r="V101" s="55"/>
      <c r="W101" s="55"/>
      <c r="X101" s="44"/>
      <c r="Y101" s="44"/>
      <c r="Z101" s="47"/>
      <c r="AA101" s="44"/>
      <c r="AB101" s="44"/>
      <c r="AC101" s="47"/>
      <c r="AD101" s="29"/>
      <c r="AH101" s="4"/>
      <c r="AI101" s="56"/>
    </row>
    <row r="102" spans="1:35" x14ac:dyDescent="0.2">
      <c r="AI102" s="56"/>
    </row>
  </sheetData>
  <mergeCells count="7">
    <mergeCell ref="T5:U5"/>
    <mergeCell ref="V5:W5"/>
    <mergeCell ref="B6:C6"/>
    <mergeCell ref="E5:F5"/>
    <mergeCell ref="G5:H5"/>
    <mergeCell ref="I5:J5"/>
    <mergeCell ref="R5:S5"/>
  </mergeCells>
  <conditionalFormatting sqref="Z46:AA69 Z72:AB75 AC72:AD74 AC84:AE86 Z7:AB25 Z44:AB44 Z43 Z28:AB42 Z26:Z27 Z70:Z71 Z77:AB82 Z76 Z84:AB95 Z83 Z98:AB98 Z96:Z97 Z100:AB101 Z99">
    <cfRule type="cellIs" dxfId="23" priority="23" operator="greaterThanOrEqual">
      <formula>#REF!</formula>
    </cfRule>
    <cfRule type="cellIs" dxfId="22" priority="24" operator="lessThanOrEqual">
      <formula>#REF!</formula>
    </cfRule>
  </conditionalFormatting>
  <conditionalFormatting sqref="Z45:AA45">
    <cfRule type="cellIs" dxfId="21" priority="21" operator="greaterThanOrEqual">
      <formula>#REF!</formula>
    </cfRule>
    <cfRule type="cellIs" dxfId="20" priority="22" operator="lessThanOrEqual">
      <formula>#REF!</formula>
    </cfRule>
  </conditionalFormatting>
  <conditionalFormatting sqref="AC46:AC71 AC7:AC44 AC75:AC83 AC87:AC101">
    <cfRule type="cellIs" dxfId="19" priority="19" operator="greaterThanOrEqual">
      <formula>#REF!</formula>
    </cfRule>
    <cfRule type="cellIs" dxfId="18" priority="20" operator="lessThanOrEqual">
      <formula>#REF!</formula>
    </cfRule>
  </conditionalFormatting>
  <conditionalFormatting sqref="AC45">
    <cfRule type="cellIs" dxfId="17" priority="17" operator="greaterThanOrEqual">
      <formula>#REF!</formula>
    </cfRule>
    <cfRule type="cellIs" dxfId="16" priority="18" operator="lessThanOrEqual">
      <formula>#REF!</formula>
    </cfRule>
  </conditionalFormatting>
  <conditionalFormatting sqref="AB45:AB69">
    <cfRule type="cellIs" dxfId="15" priority="15" operator="greaterThanOrEqual">
      <formula>#REF!</formula>
    </cfRule>
    <cfRule type="cellIs" dxfId="14" priority="16" operator="lessThanOrEqual">
      <formula>#REF!</formula>
    </cfRule>
  </conditionalFormatting>
  <pageMargins left="0.7" right="0.7" top="0.75" bottom="0.75" header="0.3" footer="0.3"/>
  <pageSetup orientation="portrait" r:id="rId1"/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 A C T I V E ! 1 5 6 7 6 7 1 9 . 1 < / d o c u m e n t i d >  
     < s e n d e r i d > K E A B E T < / s e n d e r i d >  
     < s e n d e r e m a i l > B K E A T I N G @ G U N S T E R . C O M < / s e n d e r e m a i l >  
     < l a s t m o d i f i e d > 2 0 2 2 - 0 6 - 1 3 T 2 1 : 5 2 : 3 9 . 0 0 0 0 0 0 0 - 0 4 : 0 0 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Report_Chpk vs.Atrium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atoyan</dc:creator>
  <cp:lastModifiedBy>Baugh, Jowi</cp:lastModifiedBy>
  <dcterms:created xsi:type="dcterms:W3CDTF">2022-03-11T20:54:44Z</dcterms:created>
  <dcterms:modified xsi:type="dcterms:W3CDTF">2022-06-14T01:52:39Z</dcterms:modified>
</cp:coreProperties>
</file>