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Departments &amp; Divisions\Florida Regulatory\Rate Proceedings\2022 Natural Gas\MFR Backup\G Schedules\G-1 Rate Base\G-1 24, G-1 25, G-1 27, G-1 28 - Utility Plant\"/>
    </mc:Choice>
  </mc:AlternateContent>
  <bookViews>
    <workbookView xWindow="0" yWindow="0" windowWidth="11430" windowHeight="6120" tabRatio="594"/>
  </bookViews>
  <sheets>
    <sheet name="Summary of Changes" sheetId="6" r:id="rId1"/>
    <sheet name="Questions" sheetId="1" r:id="rId2"/>
    <sheet name="Exh K p2 - FPUC" sheetId="5" r:id="rId3"/>
    <sheet name="Exh K p2 - FPUC - FI" sheetId="4" r:id="rId4"/>
    <sheet name="Exh K p2 - FPUC - FT" sheetId="2" r:id="rId5"/>
    <sheet name="Exh K p2 - CFG" sheetId="3" r:id="rId6"/>
  </sheets>
  <definedNames>
    <definedName name="_xlnm._FilterDatabase" localSheetId="0" hidden="1">'Summary of Changes'!$A$4:$N$45</definedName>
    <definedName name="_xlnm.Print_Area" localSheetId="5">'Exh K p2 - CFG'!$A$1:$W$48</definedName>
    <definedName name="_xlnm.Print_Area" localSheetId="2">'Exh K p2 - FPUC'!$B$1:$X$48</definedName>
    <definedName name="_xlnm.Print_Area" localSheetId="3">'Exh K p2 - FPUC - FI'!$A$1:$W$48</definedName>
    <definedName name="_xlnm.Print_Area" localSheetId="4">'Exh K p2 - FPUC - FT'!$A$1:$W$30</definedName>
    <definedName name="RETIEMENTS" localSheetId="5">#REF!</definedName>
    <definedName name="RETIEMENTS" localSheetId="2">#REF!</definedName>
    <definedName name="RETIEMENTS" localSheetId="3">#REF!</definedName>
    <definedName name="RETIEMENTS" localSheetId="4">#REF!</definedName>
    <definedName name="RETIEMENTS" localSheetId="0">#REF!</definedName>
    <definedName name="RETIEMENTS">#REF!</definedName>
    <definedName name="Retire">#REF!</definedName>
    <definedName name="Retirement">#REF!</definedName>
    <definedName name="RETIREMENTS" localSheetId="0">#REF!</definedName>
    <definedName name="Retirements">#REF!</definedName>
    <definedName name="Z_E55A100F_8C50_470E_BA30_B84525F8DBF7_.wvu.Cols" localSheetId="5" hidden="1">'Exh K p2 - CFG'!$O:$Q</definedName>
    <definedName name="Z_E55A100F_8C50_470E_BA30_B84525F8DBF7_.wvu.Cols" localSheetId="2" hidden="1">'Exh K p2 - FPUC'!$P:$R</definedName>
    <definedName name="Z_E55A100F_8C50_470E_BA30_B84525F8DBF7_.wvu.Cols" localSheetId="3" hidden="1">'Exh K p2 - FPUC - FI'!$O:$Q</definedName>
    <definedName name="Z_E55A100F_8C50_470E_BA30_B84525F8DBF7_.wvu.Cols" localSheetId="4" hidden="1">'Exh K p2 - FPUC - FT'!$O:$Q</definedName>
    <definedName name="Z_E55A100F_8C50_470E_BA30_B84525F8DBF7_.wvu.PrintArea" localSheetId="5" hidden="1">'Exh K p2 - CFG'!$A$1:$T$48</definedName>
    <definedName name="Z_E55A100F_8C50_470E_BA30_B84525F8DBF7_.wvu.PrintArea" localSheetId="2" hidden="1">'Exh K p2 - FPUC'!$B$1:$U$48</definedName>
    <definedName name="Z_E55A100F_8C50_470E_BA30_B84525F8DBF7_.wvu.PrintArea" localSheetId="3" hidden="1">'Exh K p2 - FPUC - FI'!$A$1:$T$48</definedName>
    <definedName name="Z_E55A100F_8C50_470E_BA30_B84525F8DBF7_.wvu.PrintArea" localSheetId="4" hidden="1">'Exh K p2 - FPUC - FT'!$A$1:$T$30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4" i="6" l="1"/>
  <c r="M44" i="6"/>
  <c r="N43" i="6"/>
  <c r="M43" i="6"/>
  <c r="N42" i="6"/>
  <c r="M42" i="6"/>
  <c r="N41" i="6"/>
  <c r="M41" i="6"/>
  <c r="N40" i="6"/>
  <c r="M40" i="6"/>
  <c r="N39" i="6"/>
  <c r="M39" i="6"/>
  <c r="N38" i="6"/>
  <c r="M38" i="6"/>
  <c r="N37" i="6"/>
  <c r="M37" i="6"/>
  <c r="N36" i="6"/>
  <c r="M36" i="6"/>
  <c r="N35" i="6"/>
  <c r="M35" i="6"/>
  <c r="N34" i="6"/>
  <c r="M34" i="6"/>
  <c r="N33" i="6"/>
  <c r="M33" i="6"/>
  <c r="N32" i="6"/>
  <c r="M32" i="6"/>
  <c r="N31" i="6"/>
  <c r="M31" i="6"/>
  <c r="N30" i="6"/>
  <c r="M30" i="6"/>
  <c r="N29" i="6"/>
  <c r="M29" i="6"/>
  <c r="N28" i="6"/>
  <c r="M28" i="6"/>
  <c r="N27" i="6"/>
  <c r="M27" i="6"/>
  <c r="N26" i="6"/>
  <c r="M26" i="6"/>
  <c r="N25" i="6"/>
  <c r="M25" i="6"/>
  <c r="N24" i="6"/>
  <c r="M24" i="6"/>
  <c r="N23" i="6"/>
  <c r="M23" i="6"/>
  <c r="N22" i="6"/>
  <c r="M22" i="6"/>
  <c r="N21" i="6"/>
  <c r="M21" i="6"/>
  <c r="N20" i="6"/>
  <c r="M20" i="6"/>
  <c r="N19" i="6"/>
  <c r="M19" i="6"/>
  <c r="N18" i="6"/>
  <c r="M18" i="6"/>
  <c r="N17" i="6"/>
  <c r="M17" i="6"/>
  <c r="N16" i="6"/>
  <c r="M16" i="6"/>
  <c r="N15" i="6"/>
  <c r="M15" i="6"/>
  <c r="N14" i="6"/>
  <c r="M14" i="6"/>
  <c r="N13" i="6"/>
  <c r="M13" i="6"/>
  <c r="N12" i="6"/>
  <c r="M12" i="6"/>
  <c r="N11" i="6"/>
  <c r="M11" i="6"/>
  <c r="N10" i="6"/>
  <c r="M10" i="6"/>
  <c r="N9" i="6"/>
  <c r="M9" i="6"/>
  <c r="N8" i="6"/>
  <c r="M8" i="6"/>
  <c r="N7" i="6"/>
  <c r="M7" i="6"/>
  <c r="N6" i="6"/>
  <c r="M6" i="6"/>
  <c r="N5" i="6"/>
  <c r="M5" i="6"/>
  <c r="B45" i="6" l="1"/>
  <c r="C17" i="6"/>
  <c r="C45" i="6" s="1"/>
  <c r="J62" i="5"/>
  <c r="I52" i="5"/>
  <c r="I51" i="5"/>
  <c r="I55" i="3" l="1"/>
  <c r="I56" i="3"/>
  <c r="I56" i="4" l="1"/>
  <c r="I55" i="4"/>
  <c r="I54" i="4"/>
  <c r="I59" i="5" l="1"/>
  <c r="E6" i="5"/>
  <c r="F6" i="5" s="1"/>
  <c r="G6" i="5" s="1"/>
  <c r="H6" i="5" s="1"/>
  <c r="I6" i="5" s="1"/>
  <c r="J6" i="5" s="1"/>
  <c r="K6" i="5" s="1"/>
  <c r="L6" i="5" s="1"/>
  <c r="M6" i="5" s="1"/>
  <c r="N6" i="5" s="1"/>
  <c r="O6" i="5" s="1"/>
  <c r="P6" i="5" s="1"/>
  <c r="Q6" i="5" s="1"/>
  <c r="R6" i="5" s="1"/>
  <c r="S6" i="5" s="1"/>
  <c r="T6" i="5" s="1"/>
  <c r="U6" i="5" s="1"/>
  <c r="N48" i="5" l="1"/>
  <c r="W16" i="5"/>
  <c r="W39" i="5"/>
  <c r="V16" i="5"/>
  <c r="W34" i="5"/>
  <c r="W9" i="5"/>
  <c r="V11" i="5"/>
  <c r="V24" i="5"/>
  <c r="S48" i="5"/>
  <c r="W13" i="5"/>
  <c r="W45" i="5"/>
  <c r="W31" i="5"/>
  <c r="W29" i="5"/>
  <c r="V30" i="5"/>
  <c r="V38" i="5"/>
  <c r="V13" i="5"/>
  <c r="V14" i="5"/>
  <c r="V29" i="5"/>
  <c r="V31" i="5"/>
  <c r="V41" i="5"/>
  <c r="W47" i="5"/>
  <c r="J48" i="5"/>
  <c r="M48" i="5"/>
  <c r="W10" i="5"/>
  <c r="W11" i="5"/>
  <c r="W12" i="5"/>
  <c r="V22" i="5"/>
  <c r="V23" i="5"/>
  <c r="W24" i="5"/>
  <c r="V32" i="5"/>
  <c r="V37" i="5"/>
  <c r="W40" i="5"/>
  <c r="V40" i="5"/>
  <c r="V42" i="5"/>
  <c r="V44" i="5"/>
  <c r="V46" i="5"/>
  <c r="W14" i="5"/>
  <c r="W15" i="5"/>
  <c r="W17" i="5"/>
  <c r="W32" i="5"/>
  <c r="W37" i="5"/>
  <c r="W41" i="5"/>
  <c r="G48" i="5"/>
  <c r="K48" i="5"/>
  <c r="T48" i="5"/>
  <c r="W22" i="5"/>
  <c r="V36" i="5"/>
  <c r="V43" i="5"/>
  <c r="Q48" i="5"/>
  <c r="W25" i="5"/>
  <c r="W46" i="5"/>
  <c r="V28" i="5"/>
  <c r="V34" i="5"/>
  <c r="W36" i="5"/>
  <c r="V12" i="5"/>
  <c r="H48" i="5"/>
  <c r="V10" i="5"/>
  <c r="V18" i="5"/>
  <c r="W18" i="5"/>
  <c r="W20" i="5"/>
  <c r="W21" i="5"/>
  <c r="W30" i="5"/>
  <c r="E48" i="5"/>
  <c r="V9" i="5"/>
  <c r="V17" i="5"/>
  <c r="V20" i="5"/>
  <c r="V21" i="5"/>
  <c r="W23" i="5"/>
  <c r="V26" i="5"/>
  <c r="W26" i="5"/>
  <c r="W28" i="5"/>
  <c r="W33" i="5"/>
  <c r="W38" i="5"/>
  <c r="D48" i="5"/>
  <c r="P48" i="5"/>
  <c r="V15" i="5"/>
  <c r="V19" i="5"/>
  <c r="W19" i="5"/>
  <c r="V27" i="5"/>
  <c r="W27" i="5"/>
  <c r="V35" i="5"/>
  <c r="W35" i="5"/>
  <c r="V39" i="5"/>
  <c r="W43" i="5"/>
  <c r="W44" i="5"/>
  <c r="V47" i="5"/>
  <c r="V25" i="5"/>
  <c r="V33" i="5"/>
  <c r="W42" i="5"/>
  <c r="V45" i="5"/>
  <c r="X36" i="5" l="1"/>
  <c r="X32" i="5"/>
  <c r="X13" i="5"/>
  <c r="X10" i="5"/>
  <c r="X12" i="5"/>
  <c r="X46" i="5"/>
  <c r="X34" i="5"/>
  <c r="X16" i="5"/>
  <c r="X24" i="5"/>
  <c r="X45" i="5"/>
  <c r="X14" i="5"/>
  <c r="X22" i="5"/>
  <c r="X47" i="5"/>
  <c r="X41" i="5"/>
  <c r="X30" i="5"/>
  <c r="X43" i="5"/>
  <c r="X39" i="5"/>
  <c r="X11" i="5"/>
  <c r="X23" i="5"/>
  <c r="X38" i="5"/>
  <c r="X44" i="5"/>
  <c r="X42" i="5"/>
  <c r="X29" i="5"/>
  <c r="X19" i="5"/>
  <c r="X37" i="5"/>
  <c r="X40" i="5"/>
  <c r="X31" i="5"/>
  <c r="X20" i="5"/>
  <c r="X26" i="5"/>
  <c r="V48" i="5"/>
  <c r="X15" i="5"/>
  <c r="X35" i="5"/>
  <c r="X21" i="5"/>
  <c r="X18" i="5"/>
  <c r="X9" i="5"/>
  <c r="X27" i="5"/>
  <c r="X33" i="5"/>
  <c r="X28" i="5"/>
  <c r="W48" i="5"/>
  <c r="X25" i="5"/>
  <c r="X17" i="5"/>
  <c r="I51" i="4" l="1"/>
  <c r="U15" i="4"/>
  <c r="D6" i="4"/>
  <c r="E6" i="4" s="1"/>
  <c r="F6" i="4" s="1"/>
  <c r="G6" i="4" s="1"/>
  <c r="H6" i="4" s="1"/>
  <c r="I6" i="4" s="1"/>
  <c r="J6" i="4" s="1"/>
  <c r="K6" i="4" s="1"/>
  <c r="L6" i="4" s="1"/>
  <c r="M6" i="4" s="1"/>
  <c r="N6" i="4" s="1"/>
  <c r="O6" i="4" s="1"/>
  <c r="P6" i="4" s="1"/>
  <c r="Q6" i="4" s="1"/>
  <c r="R6" i="4" s="1"/>
  <c r="S6" i="4" s="1"/>
  <c r="T6" i="4" s="1"/>
  <c r="U14" i="4" l="1"/>
  <c r="V36" i="4"/>
  <c r="U24" i="4"/>
  <c r="U19" i="4"/>
  <c r="U12" i="4"/>
  <c r="U45" i="4"/>
  <c r="U40" i="4"/>
  <c r="U43" i="4"/>
  <c r="U27" i="4"/>
  <c r="V15" i="4"/>
  <c r="W15" i="4" s="1"/>
  <c r="U17" i="4"/>
  <c r="U21" i="4"/>
  <c r="U23" i="4"/>
  <c r="V17" i="4"/>
  <c r="V14" i="4"/>
  <c r="V19" i="4"/>
  <c r="W19" i="4" s="1"/>
  <c r="U26" i="4"/>
  <c r="V43" i="4"/>
  <c r="V45" i="4"/>
  <c r="U29" i="4"/>
  <c r="U31" i="4"/>
  <c r="U33" i="4"/>
  <c r="U37" i="4"/>
  <c r="U39" i="4"/>
  <c r="V20" i="4"/>
  <c r="V27" i="4"/>
  <c r="W27" i="4" s="1"/>
  <c r="V29" i="4"/>
  <c r="U42" i="4"/>
  <c r="U32" i="4"/>
  <c r="U35" i="4"/>
  <c r="V21" i="4"/>
  <c r="U25" i="4"/>
  <c r="V28" i="4"/>
  <c r="U34" i="4"/>
  <c r="U41" i="4"/>
  <c r="V44" i="4"/>
  <c r="U47" i="4"/>
  <c r="P48" i="4"/>
  <c r="V12" i="4"/>
  <c r="L48" i="4"/>
  <c r="U10" i="4"/>
  <c r="V11" i="4"/>
  <c r="V9" i="4"/>
  <c r="D48" i="4"/>
  <c r="J48" i="4"/>
  <c r="V10" i="4"/>
  <c r="I48" i="4"/>
  <c r="V41" i="4"/>
  <c r="V42" i="4"/>
  <c r="F48" i="4"/>
  <c r="R48" i="4"/>
  <c r="V13" i="4"/>
  <c r="U18" i="4"/>
  <c r="U22" i="4"/>
  <c r="V23" i="4"/>
  <c r="W23" i="4" s="1"/>
  <c r="V24" i="4"/>
  <c r="U30" i="4"/>
  <c r="V31" i="4"/>
  <c r="V32" i="4"/>
  <c r="U38" i="4"/>
  <c r="V39" i="4"/>
  <c r="V40" i="4"/>
  <c r="U46" i="4"/>
  <c r="V47" i="4"/>
  <c r="M48" i="4"/>
  <c r="U9" i="4"/>
  <c r="U11" i="4"/>
  <c r="U13" i="4"/>
  <c r="V25" i="4"/>
  <c r="V26" i="4"/>
  <c r="V33" i="4"/>
  <c r="V34" i="4"/>
  <c r="C48" i="4"/>
  <c r="G48" i="4"/>
  <c r="O48" i="4"/>
  <c r="S48" i="4"/>
  <c r="U16" i="4"/>
  <c r="V16" i="4"/>
  <c r="V18" i="4"/>
  <c r="U20" i="4"/>
  <c r="V22" i="4"/>
  <c r="U28" i="4"/>
  <c r="V30" i="4"/>
  <c r="U36" i="4"/>
  <c r="V38" i="4"/>
  <c r="U44" i="4"/>
  <c r="V46" i="4"/>
  <c r="V35" i="4"/>
  <c r="V37" i="4"/>
  <c r="W22" i="4" l="1"/>
  <c r="W45" i="4"/>
  <c r="W17" i="4"/>
  <c r="W14" i="4"/>
  <c r="W47" i="4"/>
  <c r="W25" i="4"/>
  <c r="W40" i="4"/>
  <c r="W42" i="4"/>
  <c r="W32" i="4"/>
  <c r="W21" i="4"/>
  <c r="W37" i="4"/>
  <c r="W24" i="4"/>
  <c r="W29" i="4"/>
  <c r="W20" i="4"/>
  <c r="W38" i="4"/>
  <c r="W36" i="4"/>
  <c r="W33" i="4"/>
  <c r="W28" i="4"/>
  <c r="W31" i="4"/>
  <c r="W12" i="4"/>
  <c r="W43" i="4"/>
  <c r="W30" i="4"/>
  <c r="W26" i="4"/>
  <c r="W44" i="4"/>
  <c r="W39" i="4"/>
  <c r="W41" i="4"/>
  <c r="W34" i="4"/>
  <c r="W10" i="4"/>
  <c r="W35" i="4"/>
  <c r="U48" i="4"/>
  <c r="W46" i="4"/>
  <c r="W18" i="4"/>
  <c r="W13" i="4"/>
  <c r="V48" i="4"/>
  <c r="W9" i="4"/>
  <c r="W16" i="4"/>
  <c r="W11" i="4"/>
  <c r="I57" i="3" l="1"/>
  <c r="I53" i="3"/>
  <c r="U18" i="3"/>
  <c r="I54" i="3"/>
  <c r="D6" i="3"/>
  <c r="E6" i="3" s="1"/>
  <c r="F6" i="3" s="1"/>
  <c r="G6" i="3" s="1"/>
  <c r="H6" i="3" s="1"/>
  <c r="I6" i="3" s="1"/>
  <c r="J6" i="3" s="1"/>
  <c r="K6" i="3" s="1"/>
  <c r="L6" i="3" s="1"/>
  <c r="M6" i="3" s="1"/>
  <c r="N6" i="3" s="1"/>
  <c r="O6" i="3" s="1"/>
  <c r="P6" i="3" s="1"/>
  <c r="Q6" i="3" s="1"/>
  <c r="R6" i="3" s="1"/>
  <c r="S6" i="3" s="1"/>
  <c r="T6" i="3" s="1"/>
  <c r="I52" i="3" l="1"/>
  <c r="U16" i="3"/>
  <c r="U42" i="3"/>
  <c r="V39" i="3"/>
  <c r="U22" i="3"/>
  <c r="U41" i="3"/>
  <c r="V47" i="3"/>
  <c r="V23" i="3"/>
  <c r="U26" i="3"/>
  <c r="U30" i="3"/>
  <c r="U46" i="3"/>
  <c r="V12" i="3"/>
  <c r="V21" i="3"/>
  <c r="V31" i="3"/>
  <c r="U34" i="3"/>
  <c r="U38" i="3"/>
  <c r="U13" i="3"/>
  <c r="V15" i="3"/>
  <c r="F48" i="3"/>
  <c r="V11" i="3"/>
  <c r="V13" i="3"/>
  <c r="W13" i="3" s="1"/>
  <c r="L48" i="3"/>
  <c r="V24" i="3"/>
  <c r="U24" i="3"/>
  <c r="U27" i="3"/>
  <c r="V32" i="3"/>
  <c r="U32" i="3"/>
  <c r="U35" i="3"/>
  <c r="V38" i="3"/>
  <c r="U40" i="3"/>
  <c r="V46" i="3"/>
  <c r="V29" i="3"/>
  <c r="P48" i="3"/>
  <c r="V10" i="3"/>
  <c r="U11" i="3"/>
  <c r="U14" i="3"/>
  <c r="U20" i="3"/>
  <c r="U28" i="3"/>
  <c r="U36" i="3"/>
  <c r="V43" i="3"/>
  <c r="U44" i="3"/>
  <c r="V37" i="3"/>
  <c r="U43" i="3"/>
  <c r="U9" i="3"/>
  <c r="V16" i="3"/>
  <c r="V27" i="3"/>
  <c r="U33" i="3"/>
  <c r="D48" i="3"/>
  <c r="V9" i="3"/>
  <c r="U12" i="3"/>
  <c r="V17" i="3"/>
  <c r="V18" i="3"/>
  <c r="W18" i="3" s="1"/>
  <c r="V45" i="3"/>
  <c r="V22" i="3"/>
  <c r="V25" i="3"/>
  <c r="V30" i="3"/>
  <c r="V33" i="3"/>
  <c r="V41" i="3"/>
  <c r="G48" i="3"/>
  <c r="U17" i="3"/>
  <c r="V19" i="3"/>
  <c r="U25" i="3"/>
  <c r="V35" i="3"/>
  <c r="M48" i="3"/>
  <c r="R48" i="3"/>
  <c r="I48" i="3"/>
  <c r="S48" i="3"/>
  <c r="U10" i="3"/>
  <c r="V14" i="3"/>
  <c r="V40" i="3"/>
  <c r="J48" i="3"/>
  <c r="V20" i="3"/>
  <c r="U23" i="3"/>
  <c r="V28" i="3"/>
  <c r="U31" i="3"/>
  <c r="V36" i="3"/>
  <c r="U39" i="3"/>
  <c r="V44" i="3"/>
  <c r="U47" i="3"/>
  <c r="C48" i="3"/>
  <c r="O48" i="3"/>
  <c r="U15" i="3"/>
  <c r="U19" i="3"/>
  <c r="U21" i="3"/>
  <c r="V26" i="3"/>
  <c r="U29" i="3"/>
  <c r="V34" i="3"/>
  <c r="U37" i="3"/>
  <c r="V42" i="3"/>
  <c r="U45" i="3"/>
  <c r="W39" i="3" l="1"/>
  <c r="W38" i="3"/>
  <c r="W31" i="3"/>
  <c r="W34" i="3"/>
  <c r="W28" i="3"/>
  <c r="W26" i="3"/>
  <c r="W21" i="3"/>
  <c r="W20" i="3"/>
  <c r="W10" i="3"/>
  <c r="W15" i="3"/>
  <c r="W30" i="3"/>
  <c r="W22" i="3"/>
  <c r="W27" i="3"/>
  <c r="W16" i="3"/>
  <c r="W11" i="3"/>
  <c r="W35" i="3"/>
  <c r="W46" i="3"/>
  <c r="W42" i="3"/>
  <c r="W29" i="3"/>
  <c r="W43" i="3"/>
  <c r="W23" i="3"/>
  <c r="W14" i="3"/>
  <c r="W12" i="3"/>
  <c r="W36" i="3"/>
  <c r="W47" i="3"/>
  <c r="W41" i="3"/>
  <c r="W32" i="3"/>
  <c r="W44" i="3"/>
  <c r="W40" i="3"/>
  <c r="W24" i="3"/>
  <c r="W17" i="3"/>
  <c r="W37" i="3"/>
  <c r="W19" i="3"/>
  <c r="W45" i="3"/>
  <c r="V48" i="3"/>
  <c r="W9" i="3"/>
  <c r="W33" i="3"/>
  <c r="W25" i="3"/>
  <c r="U48" i="3"/>
  <c r="I37" i="2" l="1"/>
  <c r="I35" i="2"/>
  <c r="I36" i="2"/>
  <c r="I34" i="2"/>
  <c r="D6" i="2"/>
  <c r="E6" i="2" s="1"/>
  <c r="F6" i="2" s="1"/>
  <c r="G6" i="2" s="1"/>
  <c r="H6" i="2" s="1"/>
  <c r="I6" i="2" s="1"/>
  <c r="J6" i="2" s="1"/>
  <c r="K6" i="2" s="1"/>
  <c r="L6" i="2" s="1"/>
  <c r="M6" i="2" s="1"/>
  <c r="N6" i="2" s="1"/>
  <c r="O6" i="2" s="1"/>
  <c r="P6" i="2" s="1"/>
  <c r="Q6" i="2" s="1"/>
  <c r="R6" i="2" s="1"/>
  <c r="S6" i="2" s="1"/>
  <c r="T6" i="2" s="1"/>
  <c r="I38" i="2" l="1"/>
  <c r="F30" i="2"/>
  <c r="V22" i="2"/>
  <c r="V23" i="2"/>
  <c r="U24" i="2"/>
  <c r="U27" i="2"/>
  <c r="U13" i="2"/>
  <c r="U19" i="2"/>
  <c r="V24" i="2"/>
  <c r="R30" i="2"/>
  <c r="U10" i="2"/>
  <c r="V19" i="2"/>
  <c r="U20" i="2"/>
  <c r="V27" i="2"/>
  <c r="W27" i="2" s="1"/>
  <c r="U28" i="2"/>
  <c r="M30" i="2"/>
  <c r="V10" i="2"/>
  <c r="S30" i="2"/>
  <c r="V12" i="2"/>
  <c r="U12" i="2"/>
  <c r="V15" i="2"/>
  <c r="U16" i="2"/>
  <c r="U17" i="2"/>
  <c r="U18" i="2"/>
  <c r="V21" i="2"/>
  <c r="U22" i="2"/>
  <c r="U25" i="2"/>
  <c r="U26" i="2"/>
  <c r="V29" i="2"/>
  <c r="J30" i="2"/>
  <c r="U11" i="2"/>
  <c r="V14" i="2"/>
  <c r="U14" i="2"/>
  <c r="V11" i="2"/>
  <c r="V13" i="2"/>
  <c r="C30" i="2"/>
  <c r="U15" i="2"/>
  <c r="G30" i="2"/>
  <c r="V9" i="2"/>
  <c r="O30" i="2"/>
  <c r="D30" i="2"/>
  <c r="P30" i="2"/>
  <c r="V20" i="2"/>
  <c r="U23" i="2"/>
  <c r="V28" i="2"/>
  <c r="L30" i="2"/>
  <c r="I30" i="2"/>
  <c r="U9" i="2"/>
  <c r="V16" i="2"/>
  <c r="V17" i="2"/>
  <c r="V18" i="2"/>
  <c r="U21" i="2"/>
  <c r="V25" i="2"/>
  <c r="V26" i="2"/>
  <c r="U29" i="2"/>
  <c r="W25" i="2" l="1"/>
  <c r="W10" i="2"/>
  <c r="W26" i="2"/>
  <c r="W20" i="2"/>
  <c r="W24" i="2"/>
  <c r="W13" i="2"/>
  <c r="W22" i="2"/>
  <c r="W18" i="2"/>
  <c r="W11" i="2"/>
  <c r="W28" i="2"/>
  <c r="W12" i="2"/>
  <c r="W21" i="2"/>
  <c r="W19" i="2"/>
  <c r="W29" i="2"/>
  <c r="W15" i="2"/>
  <c r="W23" i="2"/>
  <c r="W17" i="2"/>
  <c r="W16" i="2"/>
  <c r="W14" i="2"/>
  <c r="V30" i="2"/>
  <c r="W9" i="2"/>
  <c r="U30" i="2"/>
</calcChain>
</file>

<file path=xl/comments1.xml><?xml version="1.0" encoding="utf-8"?>
<comments xmlns="http://schemas.openxmlformats.org/spreadsheetml/2006/main">
  <authors>
    <author>Truitt, Lauren</author>
  </authors>
  <commentList>
    <comment ref="K17" authorId="0" shapeId="0">
      <text>
        <r>
          <rPr>
            <b/>
            <sz val="9"/>
            <color indexed="81"/>
            <rFont val="Tahoma"/>
            <family val="2"/>
          </rPr>
          <t>Truitt, Lauren:</t>
        </r>
        <r>
          <rPr>
            <sz val="9"/>
            <color indexed="81"/>
            <rFont val="Tahoma"/>
            <family val="2"/>
          </rPr>
          <t xml:space="preserve">
Reclass to 3762 Steel</t>
        </r>
      </text>
    </comment>
  </commentList>
</comments>
</file>

<file path=xl/comments2.xml><?xml version="1.0" encoding="utf-8"?>
<comments xmlns="http://schemas.openxmlformats.org/spreadsheetml/2006/main">
  <authors>
    <author>Truitt, Lauren</author>
  </authors>
  <commentList>
    <comment ref="H51" authorId="0" shapeId="0">
      <text>
        <r>
          <rPr>
            <b/>
            <sz val="9"/>
            <color indexed="81"/>
            <rFont val="Tahoma"/>
            <family val="2"/>
          </rPr>
          <t>Truitt, Lauren:</t>
        </r>
        <r>
          <rPr>
            <sz val="9"/>
            <color indexed="81"/>
            <rFont val="Tahoma"/>
            <family val="2"/>
          </rPr>
          <t xml:space="preserve">
Coded to 3790 then reclassed</t>
        </r>
      </text>
    </comment>
  </commentList>
</comments>
</file>

<file path=xl/sharedStrings.xml><?xml version="1.0" encoding="utf-8"?>
<sst xmlns="http://schemas.openxmlformats.org/spreadsheetml/2006/main" count="1525" uniqueCount="197">
  <si>
    <t>Net Salvage Percentages</t>
  </si>
  <si>
    <t>(Negative Percentage Indicates Negative Salvage)</t>
  </si>
  <si>
    <t>- - - -  6 Year Total - - - -</t>
  </si>
  <si>
    <t>TOTAL</t>
  </si>
  <si>
    <t>NET</t>
  </si>
  <si>
    <t>NET SAL.</t>
  </si>
  <si>
    <t>TOTAL NET</t>
  </si>
  <si>
    <t>ACCT.</t>
  </si>
  <si>
    <t>DESCRIPTION</t>
  </si>
  <si>
    <t>RET.</t>
  </si>
  <si>
    <t>SAL. - (COR)</t>
  </si>
  <si>
    <t>%</t>
  </si>
  <si>
    <t>NET SAL. %</t>
  </si>
  <si>
    <t>3020</t>
  </si>
  <si>
    <t>3030</t>
  </si>
  <si>
    <t>3740</t>
  </si>
  <si>
    <t>3750</t>
  </si>
  <si>
    <t>376G</t>
  </si>
  <si>
    <t>3780</t>
  </si>
  <si>
    <t>3790</t>
  </si>
  <si>
    <t>380G</t>
  </si>
  <si>
    <t>3810</t>
  </si>
  <si>
    <t>3820</t>
  </si>
  <si>
    <t>3830</t>
  </si>
  <si>
    <t>3840</t>
  </si>
  <si>
    <t>3850</t>
  </si>
  <si>
    <t>3870</t>
  </si>
  <si>
    <t>3890</t>
  </si>
  <si>
    <t>3900</t>
  </si>
  <si>
    <t>3930</t>
  </si>
  <si>
    <t>3940</t>
  </si>
  <si>
    <t>3950</t>
  </si>
  <si>
    <t>3960</t>
  </si>
  <si>
    <t>3970</t>
  </si>
  <si>
    <t>3980</t>
  </si>
  <si>
    <t>3990</t>
  </si>
  <si>
    <t xml:space="preserve">       TOTALS</t>
  </si>
  <si>
    <t>Question</t>
  </si>
  <si>
    <t>Color</t>
  </si>
  <si>
    <t>COR/Salvage booked duringin the year.  Explain why there is no retirements booked?</t>
  </si>
  <si>
    <t>The ratio of Net Sal to Retirement is  high, are there any missing retirements?  If not, why is it so high?</t>
  </si>
  <si>
    <r>
      <t xml:space="preserve">The ratio of Net Sal to Retirement is </t>
    </r>
    <r>
      <rPr>
        <b/>
        <sz val="11"/>
        <color theme="1"/>
        <rFont val="Calibri"/>
        <family val="2"/>
        <scheme val="minor"/>
      </rPr>
      <t>extremely high</t>
    </r>
    <r>
      <rPr>
        <sz val="11"/>
        <color theme="1"/>
        <rFont val="Calibri"/>
        <family val="2"/>
        <scheme val="minor"/>
      </rPr>
      <t>, are there any missing retirements?  If not, why is it so high?</t>
    </r>
  </si>
  <si>
    <t>FIFO used to retire due to asset records or incomplete data from operations</t>
  </si>
  <si>
    <t>FN19091198R</t>
  </si>
  <si>
    <t>Retire Odorizers SFGateSta</t>
  </si>
  <si>
    <t>Target 2/18/2021</t>
  </si>
  <si>
    <t>Corey Gehardt</t>
  </si>
  <si>
    <t>Chris C</t>
  </si>
  <si>
    <t>Corey Gebhardt</t>
  </si>
  <si>
    <t>FN20083120R</t>
  </si>
  <si>
    <t>FN19G21309R</t>
  </si>
  <si>
    <t>2019-2020</t>
  </si>
  <si>
    <t>FN19GS3080R</t>
  </si>
  <si>
    <t>FN20GS1080R</t>
  </si>
  <si>
    <t>FN20191999R</t>
  </si>
  <si>
    <t>FN20193999R</t>
  </si>
  <si>
    <t>2020-PP</t>
  </si>
  <si>
    <t>2020-Epicor</t>
  </si>
  <si>
    <t>FN0001P002</t>
  </si>
  <si>
    <t>FN0010P002</t>
  </si>
  <si>
    <t>FN0002P004</t>
  </si>
  <si>
    <t>FN0011P004</t>
  </si>
  <si>
    <t>FN0021P004</t>
  </si>
  <si>
    <t>Correction</t>
  </si>
  <si>
    <t>2021-PP</t>
  </si>
  <si>
    <t>Chris</t>
  </si>
  <si>
    <t>Jason</t>
  </si>
  <si>
    <t>GRIP</t>
  </si>
  <si>
    <t>Vicki</t>
  </si>
  <si>
    <t>N/A</t>
  </si>
  <si>
    <t>$6,850.95 To retire in 2022, as well as retire an additioanl $27,403.80 associated with other missed retirements since aquasition</t>
  </si>
  <si>
    <t>FI19091101R</t>
  </si>
  <si>
    <t>FI19191999R</t>
  </si>
  <si>
    <t>2019</t>
  </si>
  <si>
    <t>2020</t>
  </si>
  <si>
    <t>FI20191999R</t>
  </si>
  <si>
    <t>2021</t>
  </si>
  <si>
    <t>FI0004P004</t>
  </si>
  <si>
    <t>FI20811999R</t>
  </si>
  <si>
    <t>FI0002P001</t>
  </si>
  <si>
    <t>Reitre Odorizer FL GateStation</t>
  </si>
  <si>
    <t>FI Services Replace &amp; Reire</t>
  </si>
  <si>
    <t>FI Services Revenue Producing</t>
  </si>
  <si>
    <t>Ret Meter Installations</t>
  </si>
  <si>
    <t>Retire Services 1 25In</t>
  </si>
  <si>
    <t>FT19061101R</t>
  </si>
  <si>
    <t>FT19199999R</t>
  </si>
  <si>
    <t>FT19221103R</t>
  </si>
  <si>
    <t>FT0001P004</t>
  </si>
  <si>
    <t>FT19221105R</t>
  </si>
  <si>
    <t>FT Meade CS Myrtle St 6 Ret</t>
  </si>
  <si>
    <t>FM N Oak Ave 2 In Retire</t>
  </si>
  <si>
    <t>FT Meade CS Myrtle St 2 Ret</t>
  </si>
  <si>
    <t>FT Meter Install and Ret Blanket</t>
  </si>
  <si>
    <t>*Hazmat Crew needs to be involved to decommission the equipment, which causes a heightened cost of removal</t>
  </si>
  <si>
    <t>Steel main and service retirement require welding labor, fittings are also required to cut off where plastic mains require less labor (squeeze tool can be used). Also if the year of install is not provided Accounting uses the FIFO method to retire assets</t>
  </si>
  <si>
    <t>Due to the use of a average cost on services all of CFG's steel services on our book have been retired prior to 2018</t>
  </si>
  <si>
    <t>As Coded</t>
  </si>
  <si>
    <t/>
  </si>
  <si>
    <t>Organization</t>
  </si>
  <si>
    <t>Miscellaneous Intangible Plant</t>
  </si>
  <si>
    <t>Land</t>
  </si>
  <si>
    <t>Land Rights</t>
  </si>
  <si>
    <t>Structures &amp; Improvements</t>
  </si>
  <si>
    <t>Mains - Plastic</t>
  </si>
  <si>
    <t>Mains - Other</t>
  </si>
  <si>
    <t>Mains - GRIP</t>
  </si>
  <si>
    <t>Meas. &amp; Reg. Station Equip - General</t>
  </si>
  <si>
    <t>Meas. &amp; Reg. Station Equip - City Gate</t>
  </si>
  <si>
    <t>Services - Plastic</t>
  </si>
  <si>
    <t>Services - Other</t>
  </si>
  <si>
    <t>Services - GRIP</t>
  </si>
  <si>
    <t>Meters</t>
  </si>
  <si>
    <t>Meters - AMR Equipment</t>
  </si>
  <si>
    <t>Meter Installations</t>
  </si>
  <si>
    <t>Meter Installations - MTU/DCU</t>
  </si>
  <si>
    <t>Regulators</t>
  </si>
  <si>
    <t>Regulator Installations</t>
  </si>
  <si>
    <t>Indust. Meas. &amp; Reg. Station Equip.</t>
  </si>
  <si>
    <t>Other Equipment</t>
  </si>
  <si>
    <t>Land &amp; Land Rights</t>
  </si>
  <si>
    <t>Office Furniture</t>
  </si>
  <si>
    <t>Office Equipment</t>
  </si>
  <si>
    <t>Computer Equipment</t>
  </si>
  <si>
    <t>Computer Software</t>
  </si>
  <si>
    <t>Transportation - Cars</t>
  </si>
  <si>
    <t>Transportation - Light Trucks &amp; Vans</t>
  </si>
  <si>
    <t>Transportation - Heavy Trucks &amp; Vans</t>
  </si>
  <si>
    <t>Transportation - Trailers</t>
  </si>
  <si>
    <t>Stores Equipment</t>
  </si>
  <si>
    <t>Tools, Shop &amp; Garage Equipment</t>
  </si>
  <si>
    <t>Laboratory Equipment</t>
  </si>
  <si>
    <t>Power Operated Equipment</t>
  </si>
  <si>
    <t>Communications Equipment</t>
  </si>
  <si>
    <t>Miscellaneous Equipment</t>
  </si>
  <si>
    <t>Other Tangible Property</t>
  </si>
  <si>
    <t>Notes:</t>
  </si>
  <si>
    <t>PM</t>
  </si>
  <si>
    <t>* New FERC items to be reclassed. If a $ is entered this is a missed retirement and will be entered during 2022</t>
  </si>
  <si>
    <t>*Correction</t>
  </si>
  <si>
    <t>Year</t>
  </si>
  <si>
    <t>Assoc Project</t>
  </si>
  <si>
    <t>COR Amount</t>
  </si>
  <si>
    <t>Project Desc</t>
  </si>
  <si>
    <t>Amount</t>
  </si>
  <si>
    <t xml:space="preserve">IRR note: Retire 1320ft of 2In Steel </t>
  </si>
  <si>
    <t>CF19081216R</t>
  </si>
  <si>
    <t>Recker 21St Retirement</t>
  </si>
  <si>
    <t>CF19021213R</t>
  </si>
  <si>
    <t>Steel Service retirements</t>
  </si>
  <si>
    <t>CF0012P004</t>
  </si>
  <si>
    <t>CF0002P004</t>
  </si>
  <si>
    <t>WH Meter Install and Ret Blanket</t>
  </si>
  <si>
    <t>Hern Meter Install and Ret Blanket</t>
  </si>
  <si>
    <t>CF19201999R</t>
  </si>
  <si>
    <t xml:space="preserve">Retire Regulators under 1 In </t>
  </si>
  <si>
    <t>Missing Retirements</t>
  </si>
  <si>
    <t>IRR 13589 CF19801216R</t>
  </si>
  <si>
    <t>13551 CF19201213R</t>
  </si>
  <si>
    <t>WH Cabana Demolition</t>
  </si>
  <si>
    <t>IRR notes: Retire 500ft of 6In Steel</t>
  </si>
  <si>
    <t>IRR notes: Retire 300ft of 2In Steel</t>
  </si>
  <si>
    <t>Wrong FERC and also missing retirements 3762</t>
  </si>
  <si>
    <t xml:space="preserve">Mike McCarty-maybe, enclosed poarch, </t>
  </si>
  <si>
    <t>Retirements to be entered Q1 2022</t>
  </si>
  <si>
    <t>Retirement was entered under 3762 please match to $1,633.50. The transfer of the COR will be recorded during Q1 2022</t>
  </si>
  <si>
    <t>Asset is in FERC 3790 the COR will be moved to 3790 during Q1 2022</t>
  </si>
  <si>
    <t xml:space="preserve">*Subquatic engineerning scuba </t>
  </si>
  <si>
    <t>Account</t>
  </si>
  <si>
    <t>Retirement</t>
  </si>
  <si>
    <t>COR</t>
  </si>
  <si>
    <t>Vintage</t>
  </si>
  <si>
    <t>Company</t>
  </si>
  <si>
    <t>Reason</t>
  </si>
  <si>
    <t>FN</t>
  </si>
  <si>
    <t>Missing Retirement</t>
  </si>
  <si>
    <t>Correct COR Acct</t>
  </si>
  <si>
    <t>Wrong COR Acct</t>
  </si>
  <si>
    <t>FIFO</t>
  </si>
  <si>
    <t>FI</t>
  </si>
  <si>
    <t>FT</t>
  </si>
  <si>
    <t>CFG</t>
  </si>
  <si>
    <t>Plant &amp; Reserve</t>
  </si>
  <si>
    <t>Reserve</t>
  </si>
  <si>
    <t>Sch.</t>
  </si>
  <si>
    <t>2022 Adjustments to Retirements and COR</t>
  </si>
  <si>
    <t>Total</t>
  </si>
  <si>
    <t>Florida Division of Chesapeake Utilities Corporation</t>
  </si>
  <si>
    <t>FPUC - Indiantown</t>
  </si>
  <si>
    <t>FPUC - Ft Meade</t>
  </si>
  <si>
    <t>FPUC</t>
  </si>
  <si>
    <t xml:space="preserve">Didn't include in the original </t>
  </si>
  <si>
    <t>Not FT - Should be FN</t>
  </si>
  <si>
    <t>PROVIDED BY BETY MAITRE</t>
  </si>
  <si>
    <t>To G-1 25</t>
  </si>
  <si>
    <t xml:space="preserve"> To G-1 11</t>
  </si>
  <si>
    <t>Reverse signs for input to MFR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</si>
</sst>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_);\(&quot;$&quot;#,##0\)"/>
    <numFmt numFmtId="44" formatCode="_(&quot;$&quot;* #,##0.00_);_(&quot;$&quot;* \(#,##0.00\);_(&quot;$&quot;* &quot;-&quot;??_);_(@_)"/>
    <numFmt numFmtId="43" formatCode="_(* #,##0.00_);_(* \(#,##0.00\);_(* &quot;-&quot;??_);_(@_)"/>
    <numFmt numFmtId="164" formatCode="0_)"/>
    <numFmt numFmtId="165" formatCode="#,###.##%;\(#,###.##%\)"/>
    <numFmt numFmtId="166" formatCode="_(* #,##0_);_(* \(#,##0\);_(* &quot;-&quot;??_);_(@_)"/>
  </numFmts>
  <fonts count="23">
    <font>
      <sz val="11"/>
      <color theme="1"/>
      <name val="Calibri"/>
      <family val="2"/>
      <scheme val="minor"/>
    </font>
    <font>
      <sz val="11"/>
      <color theme="1"/>
      <name val="Calibri"/>
      <family val="2"/>
      <scheme val="minor"/>
    </font>
    <font>
      <b/>
      <sz val="11"/>
      <color theme="1"/>
      <name val="Calibri"/>
      <family val="2"/>
      <scheme val="minor"/>
    </font>
    <font>
      <sz val="12"/>
      <name val="Arial MT"/>
    </font>
    <font>
      <b/>
      <sz val="14"/>
      <name val="Arial"/>
      <family val="2"/>
    </font>
    <font>
      <sz val="14"/>
      <name val="Arial"/>
      <family val="2"/>
    </font>
    <font>
      <sz val="12"/>
      <name val="Arial"/>
      <family val="2"/>
    </font>
    <font>
      <b/>
      <sz val="12"/>
      <name val="Arial"/>
      <family val="2"/>
    </font>
    <font>
      <sz val="10"/>
      <name val="Arial"/>
      <family val="2"/>
    </font>
    <font>
      <sz val="9"/>
      <name val="Arial"/>
      <family val="2"/>
    </font>
    <font>
      <sz val="10"/>
      <name val="Arial Narrow"/>
      <family val="2"/>
    </font>
    <font>
      <sz val="8"/>
      <name val="Arial"/>
      <family val="2"/>
    </font>
    <font>
      <sz val="6"/>
      <name val="Arial"/>
      <family val="2"/>
    </font>
    <font>
      <b/>
      <sz val="10"/>
      <name val="Arial"/>
      <family val="2"/>
    </font>
    <font>
      <b/>
      <sz val="8"/>
      <name val="Arial"/>
      <family val="2"/>
    </font>
    <font>
      <b/>
      <sz val="8"/>
      <name val="Arial Narrow"/>
      <family val="2"/>
    </font>
    <font>
      <b/>
      <sz val="10"/>
      <color theme="1"/>
      <name val="Calibri"/>
      <family val="2"/>
      <scheme val="minor"/>
    </font>
    <font>
      <b/>
      <sz val="10"/>
      <name val="Arial Narrow"/>
      <family val="2"/>
    </font>
    <font>
      <sz val="9"/>
      <color indexed="81"/>
      <name val="Tahoma"/>
      <family val="2"/>
    </font>
    <font>
      <b/>
      <sz val="9"/>
      <color indexed="81"/>
      <name val="Tahoma"/>
      <family val="2"/>
    </font>
    <font>
      <sz val="10"/>
      <color theme="1"/>
      <name val="Arial"/>
      <family val="2"/>
    </font>
    <font>
      <b/>
      <i/>
      <sz val="11"/>
      <color rgb="FFFF0000"/>
      <name val="Calibri"/>
      <family val="2"/>
      <scheme val="minor"/>
    </font>
    <font>
      <b/>
      <i/>
      <sz val="11"/>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FF00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tint="-9.9978637043366805E-2"/>
        <bgColor indexed="64"/>
      </patternFill>
    </fill>
  </fills>
  <borders count="1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164" fontId="3" fillId="0" borderId="0"/>
    <xf numFmtId="0" fontId="5" fillId="0" borderId="0"/>
    <xf numFmtId="9" fontId="5" fillId="0" borderId="0" applyFont="0" applyFill="0" applyBorder="0" applyAlignment="0" applyProtection="0"/>
    <xf numFmtId="0" fontId="1" fillId="0" borderId="0"/>
    <xf numFmtId="43"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44">
    <xf numFmtId="0" fontId="0" fillId="0" borderId="0" xfId="0"/>
    <xf numFmtId="0" fontId="6" fillId="0" borderId="0" xfId="2" applyFont="1"/>
    <xf numFmtId="0" fontId="8" fillId="0" borderId="0" xfId="2" applyFont="1"/>
    <xf numFmtId="49" fontId="10" fillId="0" borderId="3" xfId="1" applyNumberFormat="1" applyFont="1" applyBorder="1" applyAlignment="1">
      <alignment horizontal="centerContinuous"/>
    </xf>
    <xf numFmtId="49" fontId="11" fillId="0" borderId="4" xfId="1" applyNumberFormat="1" applyFont="1" applyBorder="1" applyAlignment="1">
      <alignment horizontal="centerContinuous"/>
    </xf>
    <xf numFmtId="49" fontId="11" fillId="0" borderId="4" xfId="3" applyNumberFormat="1" applyFont="1" applyFill="1" applyBorder="1" applyAlignment="1">
      <alignment horizontal="centerContinuous"/>
    </xf>
    <xf numFmtId="49" fontId="11" fillId="0" borderId="5" xfId="3" applyNumberFormat="1" applyFont="1" applyFill="1" applyBorder="1" applyAlignment="1">
      <alignment horizontal="centerContinuous"/>
    </xf>
    <xf numFmtId="0" fontId="12" fillId="0" borderId="0" xfId="2" applyFont="1"/>
    <xf numFmtId="49" fontId="13" fillId="0" borderId="6" xfId="1" applyNumberFormat="1" applyFont="1" applyBorder="1"/>
    <xf numFmtId="49" fontId="14" fillId="0" borderId="7" xfId="1" applyNumberFormat="1" applyFont="1" applyBorder="1" applyAlignment="1">
      <alignment horizontal="left"/>
    </xf>
    <xf numFmtId="49" fontId="14" fillId="0" borderId="8" xfId="1" applyNumberFormat="1" applyFont="1" applyBorder="1"/>
    <xf numFmtId="49" fontId="14" fillId="0" borderId="9" xfId="1" applyNumberFormat="1" applyFont="1" applyBorder="1" applyAlignment="1">
      <alignment horizontal="centerContinuous"/>
    </xf>
    <xf numFmtId="49" fontId="14" fillId="0" borderId="7" xfId="3" applyNumberFormat="1" applyFont="1" applyFill="1" applyBorder="1" applyAlignment="1">
      <alignment horizontal="centerContinuous"/>
    </xf>
    <xf numFmtId="49" fontId="14" fillId="0" borderId="8" xfId="1" applyNumberFormat="1" applyFont="1" applyBorder="1" applyAlignment="1">
      <alignment horizontal="centerContinuous"/>
    </xf>
    <xf numFmtId="49" fontId="14" fillId="0" borderId="8" xfId="2" applyNumberFormat="1" applyFont="1" applyBorder="1" applyAlignment="1">
      <alignment horizontal="centerContinuous"/>
    </xf>
    <xf numFmtId="49" fontId="14" fillId="0" borderId="8" xfId="1" quotePrefix="1" applyNumberFormat="1" applyFont="1" applyBorder="1" applyAlignment="1">
      <alignment horizontal="centerContinuous"/>
    </xf>
    <xf numFmtId="0" fontId="14" fillId="0" borderId="0" xfId="2" applyFont="1"/>
    <xf numFmtId="49" fontId="13" fillId="0" borderId="10" xfId="1" applyNumberFormat="1" applyFont="1" applyBorder="1"/>
    <xf numFmtId="49" fontId="14" fillId="0" borderId="2" xfId="1" applyNumberFormat="1" applyFont="1" applyBorder="1" applyAlignment="1">
      <alignment horizontal="left"/>
    </xf>
    <xf numFmtId="164" fontId="15" fillId="0" borderId="8" xfId="1" applyFont="1" applyBorder="1" applyAlignment="1">
      <alignment horizontal="center"/>
    </xf>
    <xf numFmtId="164" fontId="15" fillId="0" borderId="9" xfId="1" applyFont="1" applyBorder="1" applyAlignment="1">
      <alignment horizontal="center"/>
    </xf>
    <xf numFmtId="164" fontId="15" fillId="0" borderId="7" xfId="1" applyFont="1" applyBorder="1" applyAlignment="1">
      <alignment horizontal="center"/>
    </xf>
    <xf numFmtId="49" fontId="14" fillId="0" borderId="1" xfId="1" quotePrefix="1" applyNumberFormat="1" applyFont="1" applyBorder="1" applyAlignment="1">
      <alignment horizontal="centerContinuous"/>
    </xf>
    <xf numFmtId="49" fontId="14" fillId="0" borderId="0" xfId="1" quotePrefix="1" applyNumberFormat="1" applyFont="1" applyAlignment="1">
      <alignment horizontal="centerContinuous"/>
    </xf>
    <xf numFmtId="49" fontId="14" fillId="0" borderId="2" xfId="1" quotePrefix="1" applyNumberFormat="1" applyFont="1" applyBorder="1" applyAlignment="1">
      <alignment horizontal="centerContinuous"/>
    </xf>
    <xf numFmtId="49" fontId="13" fillId="0" borderId="10" xfId="1" applyNumberFormat="1" applyFont="1" applyBorder="1" applyAlignment="1">
      <alignment wrapText="1"/>
    </xf>
    <xf numFmtId="49" fontId="14" fillId="0" borderId="2" xfId="1" applyNumberFormat="1" applyFont="1" applyBorder="1" applyAlignment="1">
      <alignment horizontal="left" wrapText="1"/>
    </xf>
    <xf numFmtId="49" fontId="14" fillId="0" borderId="1" xfId="1" applyNumberFormat="1" applyFont="1" applyBorder="1" applyAlignment="1">
      <alignment horizontal="center" wrapText="1"/>
    </xf>
    <xf numFmtId="49" fontId="14" fillId="0" borderId="0" xfId="1" applyNumberFormat="1" applyFont="1" applyAlignment="1">
      <alignment horizontal="center" wrapText="1"/>
    </xf>
    <xf numFmtId="49" fontId="14" fillId="0" borderId="2" xfId="3" applyNumberFormat="1" applyFont="1" applyFill="1" applyBorder="1" applyAlignment="1">
      <alignment horizontal="center" wrapText="1"/>
    </xf>
    <xf numFmtId="49" fontId="14" fillId="0" borderId="11" xfId="1" applyNumberFormat="1" applyFont="1" applyBorder="1" applyAlignment="1">
      <alignment horizontal="center"/>
    </xf>
    <xf numFmtId="49" fontId="14" fillId="0" borderId="5" xfId="1" applyNumberFormat="1" applyFont="1" applyBorder="1" applyAlignment="1">
      <alignment horizontal="center"/>
    </xf>
    <xf numFmtId="49" fontId="14" fillId="0" borderId="3" xfId="1" applyNumberFormat="1" applyFont="1" applyBorder="1" applyAlignment="1">
      <alignment horizontal="center"/>
    </xf>
    <xf numFmtId="49" fontId="14" fillId="0" borderId="4" xfId="1" applyNumberFormat="1" applyFont="1" applyBorder="1" applyAlignment="1">
      <alignment horizontal="center"/>
    </xf>
    <xf numFmtId="49" fontId="14" fillId="0" borderId="5" xfId="3" applyNumberFormat="1" applyFont="1" applyFill="1" applyBorder="1" applyAlignment="1" applyProtection="1">
      <alignment horizontal="center"/>
    </xf>
    <xf numFmtId="0" fontId="16" fillId="0" borderId="6" xfId="4" applyFont="1" applyBorder="1" applyAlignment="1">
      <alignment horizontal="right"/>
    </xf>
    <xf numFmtId="0" fontId="8" fillId="0" borderId="2" xfId="1" applyNumberFormat="1" applyFont="1" applyBorder="1" applyAlignment="1">
      <alignment horizontal="left" vertical="center" wrapText="1"/>
    </xf>
    <xf numFmtId="5" fontId="10" fillId="0" borderId="1" xfId="1" applyNumberFormat="1" applyFont="1" applyBorder="1" applyAlignment="1">
      <alignment vertical="center"/>
    </xf>
    <xf numFmtId="5" fontId="10" fillId="0" borderId="0" xfId="1" applyNumberFormat="1" applyFont="1" applyAlignment="1">
      <alignment vertical="center"/>
    </xf>
    <xf numFmtId="165" fontId="8" fillId="0" borderId="7" xfId="3" applyNumberFormat="1" applyFont="1" applyFill="1" applyBorder="1" applyAlignment="1">
      <alignment horizontal="center" vertical="center"/>
    </xf>
    <xf numFmtId="5" fontId="8" fillId="0" borderId="8" xfId="1" applyNumberFormat="1" applyFont="1" applyBorder="1" applyAlignment="1">
      <alignment vertical="center"/>
    </xf>
    <xf numFmtId="5" fontId="8" fillId="0" borderId="9" xfId="1" applyNumberFormat="1" applyFont="1" applyBorder="1" applyAlignment="1">
      <alignment vertical="center"/>
    </xf>
    <xf numFmtId="0" fontId="16" fillId="0" borderId="10" xfId="4" applyFont="1" applyBorder="1" applyAlignment="1">
      <alignment horizontal="right"/>
    </xf>
    <xf numFmtId="165" fontId="8" fillId="0" borderId="2" xfId="3" applyNumberFormat="1" applyFont="1" applyFill="1" applyBorder="1" applyAlignment="1">
      <alignment horizontal="center" vertical="center"/>
    </xf>
    <xf numFmtId="5" fontId="8" fillId="0" borderId="1" xfId="1" applyNumberFormat="1" applyFont="1" applyBorder="1" applyAlignment="1">
      <alignment vertical="center"/>
    </xf>
    <xf numFmtId="5" fontId="8" fillId="0" borderId="0" xfId="1" applyNumberFormat="1" applyFont="1" applyAlignment="1">
      <alignment vertical="center"/>
    </xf>
    <xf numFmtId="165" fontId="13" fillId="0" borderId="2" xfId="3" applyNumberFormat="1" applyFont="1" applyFill="1" applyBorder="1" applyAlignment="1">
      <alignment horizontal="center" vertical="center"/>
    </xf>
    <xf numFmtId="0" fontId="13" fillId="0" borderId="12" xfId="1" applyNumberFormat="1" applyFont="1" applyBorder="1" applyAlignment="1">
      <alignment vertical="center"/>
    </xf>
    <xf numFmtId="0" fontId="13" fillId="0" borderId="13" xfId="1" applyNumberFormat="1" applyFont="1" applyBorder="1" applyAlignment="1">
      <alignment horizontal="left" vertical="center"/>
    </xf>
    <xf numFmtId="5" fontId="13" fillId="0" borderId="12" xfId="1" applyNumberFormat="1" applyFont="1" applyBorder="1" applyAlignment="1">
      <alignment vertical="center"/>
    </xf>
    <xf numFmtId="5" fontId="13" fillId="0" borderId="14" xfId="1" applyNumberFormat="1" applyFont="1" applyBorder="1" applyAlignment="1">
      <alignment vertical="center"/>
    </xf>
    <xf numFmtId="5" fontId="13" fillId="0" borderId="13" xfId="3" applyNumberFormat="1" applyFont="1" applyFill="1" applyBorder="1" applyAlignment="1">
      <alignment vertical="center"/>
    </xf>
    <xf numFmtId="49" fontId="8" fillId="0" borderId="0" xfId="5" applyNumberFormat="1" applyFont="1" applyFill="1" applyBorder="1"/>
    <xf numFmtId="43" fontId="8" fillId="0" borderId="0" xfId="5" applyFont="1" applyFill="1"/>
    <xf numFmtId="43" fontId="8" fillId="0" borderId="0" xfId="5" applyFont="1" applyFill="1" applyBorder="1"/>
    <xf numFmtId="49" fontId="8" fillId="0" borderId="0" xfId="1" applyNumberFormat="1" applyFont="1"/>
    <xf numFmtId="49" fontId="8" fillId="0" borderId="0" xfId="1" applyNumberFormat="1" applyFont="1" applyAlignment="1">
      <alignment horizontal="left"/>
    </xf>
    <xf numFmtId="164" fontId="8" fillId="0" borderId="0" xfId="1" applyFont="1"/>
    <xf numFmtId="5" fontId="10" fillId="2" borderId="1" xfId="1" applyNumberFormat="1" applyFont="1" applyFill="1" applyBorder="1" applyAlignment="1">
      <alignment vertical="center"/>
    </xf>
    <xf numFmtId="5" fontId="10" fillId="2" borderId="0" xfId="1" applyNumberFormat="1" applyFont="1" applyFill="1" applyAlignment="1">
      <alignment vertical="center"/>
    </xf>
    <xf numFmtId="165" fontId="8" fillId="0" borderId="2" xfId="3" applyNumberFormat="1" applyFont="1" applyBorder="1" applyAlignment="1">
      <alignment horizontal="center" vertical="center"/>
    </xf>
    <xf numFmtId="5" fontId="10" fillId="3" borderId="1" xfId="1" applyNumberFormat="1" applyFont="1" applyFill="1" applyBorder="1" applyAlignment="1">
      <alignment vertical="center"/>
    </xf>
    <xf numFmtId="5" fontId="10" fillId="3" borderId="0" xfId="1" applyNumberFormat="1" applyFont="1" applyFill="1" applyAlignment="1">
      <alignment vertical="center"/>
    </xf>
    <xf numFmtId="5" fontId="10" fillId="4" borderId="1" xfId="1" applyNumberFormat="1" applyFont="1" applyFill="1" applyBorder="1" applyAlignment="1">
      <alignment vertical="center"/>
    </xf>
    <xf numFmtId="5" fontId="10" fillId="4" borderId="0" xfId="1" applyNumberFormat="1" applyFont="1" applyFill="1" applyAlignment="1">
      <alignment vertical="center"/>
    </xf>
    <xf numFmtId="49" fontId="11" fillId="2" borderId="0" xfId="1" applyNumberFormat="1" applyFont="1" applyFill="1" applyBorder="1" applyAlignment="1">
      <alignment horizontal="centerContinuous"/>
    </xf>
    <xf numFmtId="49" fontId="11" fillId="3" borderId="0" xfId="1" applyNumberFormat="1" applyFont="1" applyFill="1" applyBorder="1" applyAlignment="1">
      <alignment horizontal="left" vertical="center"/>
    </xf>
    <xf numFmtId="49" fontId="11" fillId="4" borderId="0" xfId="1" applyNumberFormat="1" applyFont="1" applyFill="1" applyBorder="1" applyAlignment="1">
      <alignment horizontal="left" vertical="center"/>
    </xf>
    <xf numFmtId="49" fontId="10" fillId="0" borderId="3" xfId="1" applyNumberFormat="1" applyFont="1" applyFill="1" applyBorder="1" applyAlignment="1">
      <alignment horizontal="centerContinuous"/>
    </xf>
    <xf numFmtId="49" fontId="11" fillId="0" borderId="4" xfId="1" applyNumberFormat="1" applyFont="1" applyFill="1" applyBorder="1" applyAlignment="1">
      <alignment horizontal="centerContinuous"/>
    </xf>
    <xf numFmtId="49" fontId="11" fillId="0" borderId="4" xfId="1" applyNumberFormat="1" applyFont="1" applyFill="1" applyBorder="1" applyAlignment="1">
      <alignment horizontal="left" vertical="center"/>
    </xf>
    <xf numFmtId="0" fontId="12" fillId="0" borderId="0" xfId="2" applyFont="1" applyFill="1"/>
    <xf numFmtId="0" fontId="2" fillId="0" borderId="0" xfId="0" applyFont="1"/>
    <xf numFmtId="43" fontId="8" fillId="0" borderId="0" xfId="6" applyFont="1"/>
    <xf numFmtId="5" fontId="17" fillId="2" borderId="0" xfId="1" applyNumberFormat="1" applyFont="1" applyFill="1" applyAlignment="1">
      <alignment vertical="center"/>
    </xf>
    <xf numFmtId="14" fontId="0" fillId="0" borderId="0" xfId="0" applyNumberFormat="1"/>
    <xf numFmtId="43" fontId="8" fillId="0" borderId="0" xfId="6" applyFont="1" applyFill="1"/>
    <xf numFmtId="43" fontId="8" fillId="4" borderId="0" xfId="6" applyFont="1" applyFill="1"/>
    <xf numFmtId="43" fontId="8" fillId="0" borderId="0" xfId="6" applyFont="1" applyBorder="1"/>
    <xf numFmtId="49" fontId="13" fillId="0" borderId="0" xfId="5" applyNumberFormat="1" applyFont="1" applyFill="1" applyBorder="1"/>
    <xf numFmtId="49" fontId="13" fillId="0" borderId="0" xfId="5" applyNumberFormat="1" applyFont="1" applyFill="1" applyAlignment="1">
      <alignment horizontal="left"/>
    </xf>
    <xf numFmtId="43" fontId="13" fillId="0" borderId="0" xfId="5" applyFont="1" applyFill="1"/>
    <xf numFmtId="49" fontId="8" fillId="0" borderId="0" xfId="1" applyNumberFormat="1" applyFont="1" applyFill="1"/>
    <xf numFmtId="49" fontId="8" fillId="0" borderId="0" xfId="1" applyNumberFormat="1" applyFont="1" applyFill="1" applyAlignment="1">
      <alignment horizontal="left"/>
    </xf>
    <xf numFmtId="164" fontId="8" fillId="0" borderId="0" xfId="1" applyFont="1" applyFill="1"/>
    <xf numFmtId="164" fontId="8" fillId="0" borderId="0" xfId="1" applyFont="1" applyAlignment="1">
      <alignment horizontal="right"/>
    </xf>
    <xf numFmtId="166" fontId="10" fillId="2" borderId="0" xfId="6" applyNumberFormat="1" applyFont="1" applyFill="1" applyAlignment="1">
      <alignment vertical="center"/>
    </xf>
    <xf numFmtId="164" fontId="8" fillId="4" borderId="0" xfId="1" applyFont="1" applyFill="1"/>
    <xf numFmtId="5" fontId="10" fillId="0" borderId="1" xfId="1" applyNumberFormat="1" applyFont="1" applyFill="1" applyBorder="1" applyAlignment="1">
      <alignment vertical="center"/>
    </xf>
    <xf numFmtId="5" fontId="10" fillId="0" borderId="0" xfId="1" applyNumberFormat="1" applyFont="1" applyFill="1" applyAlignment="1">
      <alignment vertical="center"/>
    </xf>
    <xf numFmtId="5" fontId="8" fillId="0" borderId="0" xfId="6" applyNumberFormat="1" applyFont="1" applyFill="1"/>
    <xf numFmtId="44" fontId="8" fillId="0" borderId="0" xfId="7" applyFont="1" applyFill="1"/>
    <xf numFmtId="164" fontId="8" fillId="0" borderId="0" xfId="1" applyFont="1" applyFill="1" applyAlignment="1">
      <alignment horizontal="right"/>
    </xf>
    <xf numFmtId="49" fontId="20" fillId="0" borderId="0" xfId="0" applyNumberFormat="1" applyFont="1"/>
    <xf numFmtId="164" fontId="8" fillId="5" borderId="0" xfId="1" applyFont="1" applyFill="1"/>
    <xf numFmtId="164" fontId="8" fillId="2" borderId="0" xfId="1" applyFont="1" applyFill="1"/>
    <xf numFmtId="44" fontId="8" fillId="0" borderId="0" xfId="7" applyFont="1"/>
    <xf numFmtId="44" fontId="13" fillId="0" borderId="0" xfId="7" applyFont="1" applyFill="1"/>
    <xf numFmtId="43" fontId="13" fillId="2" borderId="0" xfId="6" applyFont="1" applyFill="1"/>
    <xf numFmtId="164" fontId="8" fillId="0" borderId="9" xfId="1" applyFont="1" applyBorder="1"/>
    <xf numFmtId="43" fontId="13" fillId="0" borderId="4" xfId="5" applyFont="1" applyFill="1" applyBorder="1"/>
    <xf numFmtId="43" fontId="13" fillId="6" borderId="4" xfId="6" applyFont="1" applyFill="1" applyBorder="1"/>
    <xf numFmtId="44" fontId="8" fillId="6" borderId="0" xfId="7" applyFont="1" applyFill="1"/>
    <xf numFmtId="164" fontId="8" fillId="6" borderId="0" xfId="1" applyFont="1" applyFill="1"/>
    <xf numFmtId="49" fontId="8" fillId="6" borderId="0" xfId="1" applyNumberFormat="1" applyFont="1" applyFill="1" applyAlignment="1">
      <alignment horizontal="left"/>
    </xf>
    <xf numFmtId="49" fontId="13" fillId="0" borderId="4" xfId="5" applyNumberFormat="1" applyFont="1" applyFill="1" applyBorder="1" applyAlignment="1">
      <alignment horizontal="left"/>
    </xf>
    <xf numFmtId="49" fontId="13" fillId="0" borderId="4" xfId="1" applyNumberFormat="1" applyFont="1" applyBorder="1"/>
    <xf numFmtId="49" fontId="13" fillId="0" borderId="4" xfId="5" applyNumberFormat="1" applyFont="1" applyFill="1" applyBorder="1"/>
    <xf numFmtId="49" fontId="8" fillId="5" borderId="0" xfId="1" applyNumberFormat="1" applyFont="1" applyFill="1"/>
    <xf numFmtId="49" fontId="8" fillId="5" borderId="0" xfId="1" applyNumberFormat="1" applyFont="1" applyFill="1" applyAlignment="1">
      <alignment horizontal="left"/>
    </xf>
    <xf numFmtId="44" fontId="8" fillId="5" borderId="0" xfId="7" applyFont="1" applyFill="1"/>
    <xf numFmtId="164" fontId="8" fillId="7" borderId="0" xfId="1" applyFont="1" applyFill="1"/>
    <xf numFmtId="43" fontId="13" fillId="7" borderId="4" xfId="6" applyFont="1" applyFill="1" applyBorder="1"/>
    <xf numFmtId="44" fontId="8" fillId="7" borderId="0" xfId="7" applyFont="1" applyFill="1"/>
    <xf numFmtId="49" fontId="8" fillId="7" borderId="0" xfId="1" applyNumberFormat="1" applyFont="1" applyFill="1" applyAlignment="1">
      <alignment horizontal="left"/>
    </xf>
    <xf numFmtId="164" fontId="8" fillId="7" borderId="0" xfId="1" applyFont="1" applyFill="1" applyAlignment="1">
      <alignment horizontal="right"/>
    </xf>
    <xf numFmtId="43" fontId="13" fillId="8" borderId="4" xfId="6" applyFont="1" applyFill="1" applyBorder="1"/>
    <xf numFmtId="164" fontId="8" fillId="8" borderId="0" xfId="1" applyFont="1" applyFill="1"/>
    <xf numFmtId="44" fontId="8" fillId="8" borderId="0" xfId="7" applyFont="1" applyFill="1"/>
    <xf numFmtId="49" fontId="8" fillId="8" borderId="0" xfId="1" applyNumberFormat="1" applyFont="1" applyFill="1" applyAlignment="1">
      <alignment horizontal="left"/>
    </xf>
    <xf numFmtId="43" fontId="0" fillId="0" borderId="0" xfId="6" applyFont="1"/>
    <xf numFmtId="0" fontId="0" fillId="0" borderId="0" xfId="0" applyAlignment="1">
      <alignment horizontal="right"/>
    </xf>
    <xf numFmtId="43" fontId="2" fillId="0" borderId="0" xfId="6" applyFont="1"/>
    <xf numFmtId="0" fontId="2" fillId="0" borderId="0" xfId="0" applyFont="1" applyAlignment="1">
      <alignment horizontal="center"/>
    </xf>
    <xf numFmtId="0" fontId="2" fillId="3" borderId="0" xfId="0" applyFont="1" applyFill="1" applyAlignment="1">
      <alignment horizontal="right"/>
    </xf>
    <xf numFmtId="43" fontId="2" fillId="3" borderId="0" xfId="6" applyFont="1" applyFill="1" applyAlignment="1">
      <alignment horizontal="center"/>
    </xf>
    <xf numFmtId="0" fontId="2" fillId="2" borderId="0" xfId="0" applyFont="1" applyFill="1" applyAlignment="1">
      <alignment horizontal="center"/>
    </xf>
    <xf numFmtId="43" fontId="2" fillId="2" borderId="0" xfId="6" applyFont="1" applyFill="1" applyAlignment="1">
      <alignment horizontal="center"/>
    </xf>
    <xf numFmtId="43" fontId="0" fillId="0" borderId="4" xfId="6" applyFont="1" applyBorder="1"/>
    <xf numFmtId="0" fontId="0" fillId="0" borderId="0" xfId="0" applyAlignment="1">
      <alignment horizontal="center"/>
    </xf>
    <xf numFmtId="0" fontId="0" fillId="2" borderId="0" xfId="0" applyFill="1" applyAlignment="1">
      <alignment horizontal="center"/>
    </xf>
    <xf numFmtId="43" fontId="2" fillId="2" borderId="0" xfId="6" applyFont="1" applyFill="1"/>
    <xf numFmtId="0" fontId="4" fillId="0" borderId="1" xfId="1" applyNumberFormat="1" applyFont="1" applyBorder="1" applyAlignment="1">
      <alignment horizontal="center"/>
    </xf>
    <xf numFmtId="0" fontId="4" fillId="0" borderId="0" xfId="1" applyNumberFormat="1" applyFont="1" applyAlignment="1">
      <alignment horizontal="center"/>
    </xf>
    <xf numFmtId="0" fontId="4" fillId="0" borderId="2" xfId="1" applyNumberFormat="1" applyFont="1" applyBorder="1" applyAlignment="1">
      <alignment horizontal="center"/>
    </xf>
    <xf numFmtId="0" fontId="7" fillId="0" borderId="1" xfId="1" applyNumberFormat="1" applyFont="1" applyBorder="1" applyAlignment="1">
      <alignment horizontal="center"/>
    </xf>
    <xf numFmtId="0" fontId="7" fillId="0" borderId="0" xfId="1" applyNumberFormat="1" applyFont="1" applyAlignment="1">
      <alignment horizontal="center"/>
    </xf>
    <xf numFmtId="0" fontId="7" fillId="0" borderId="2" xfId="1" applyNumberFormat="1" applyFont="1" applyBorder="1" applyAlignment="1">
      <alignment horizontal="center"/>
    </xf>
    <xf numFmtId="0" fontId="9" fillId="0" borderId="1" xfId="1" applyNumberFormat="1" applyFont="1" applyBorder="1" applyAlignment="1">
      <alignment horizontal="center"/>
    </xf>
    <xf numFmtId="0" fontId="9" fillId="0" borderId="0" xfId="1" applyNumberFormat="1" applyFont="1" applyAlignment="1">
      <alignment horizontal="center"/>
    </xf>
    <xf numFmtId="0" fontId="9" fillId="0" borderId="2" xfId="1" applyNumberFormat="1" applyFont="1" applyBorder="1" applyAlignment="1">
      <alignment horizontal="center"/>
    </xf>
    <xf numFmtId="43" fontId="0" fillId="0" borderId="0" xfId="0" applyNumberFormat="1"/>
    <xf numFmtId="0" fontId="21" fillId="0" borderId="0" xfId="0" applyFont="1"/>
    <xf numFmtId="0" fontId="22" fillId="0" borderId="4" xfId="0" applyFont="1" applyBorder="1"/>
  </cellXfs>
  <cellStyles count="8">
    <cellStyle name="Comma" xfId="6" builtinId="3"/>
    <cellStyle name="Comma 2 2" xfId="5"/>
    <cellStyle name="Currency" xfId="7" builtinId="4"/>
    <cellStyle name="Normal" xfId="0" builtinId="0"/>
    <cellStyle name="Normal 2" xfId="4"/>
    <cellStyle name="Normal 2 2" xfId="2"/>
    <cellStyle name="Normal_1999 MONTHLY PROJECTION SCHEDULES" xfId="1"/>
    <cellStyle name="Percent 2" xfId="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customXml" Target="../customXml/item3.xml" Id="rId13"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customXml" Target="../customXml/item2.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ustomXml" Target="../customXml/item1.xml" Id="rId11" /><Relationship Type="http://schemas.openxmlformats.org/officeDocument/2006/relationships/worksheet" Target="worksheets/sheet5.xml" Id="rId5" /><Relationship Type="http://schemas.openxmlformats.org/officeDocument/2006/relationships/calcChain" Target="calcChai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4.xml" Id="imanage.xml" /></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13</xdr:col>
      <xdr:colOff>47625</xdr:colOff>
      <xdr:row>62</xdr:row>
      <xdr:rowOff>133350</xdr:rowOff>
    </xdr:from>
    <xdr:to>
      <xdr:col>24</xdr:col>
      <xdr:colOff>265611</xdr:colOff>
      <xdr:row>78</xdr:row>
      <xdr:rowOff>9217</xdr:rowOff>
    </xdr:to>
    <xdr:pic>
      <xdr:nvPicPr>
        <xdr:cNvPr id="2" name="Picture 1"/>
        <xdr:cNvPicPr>
          <a:picLocks noChangeAspect="1"/>
        </xdr:cNvPicPr>
      </xdr:nvPicPr>
      <xdr:blipFill>
        <a:blip xmlns:r="http://schemas.openxmlformats.org/officeDocument/2006/relationships" r:embed="rId1"/>
        <a:stretch>
          <a:fillRect/>
        </a:stretch>
      </xdr:blipFill>
      <xdr:spPr>
        <a:xfrm>
          <a:off x="9610725" y="5734050"/>
          <a:ext cx="8714286" cy="2466667"/>
        </a:xfrm>
        <a:prstGeom prst="rect">
          <a:avLst/>
        </a:prstGeom>
      </xdr:spPr>
    </xdr:pic>
    <xdr:clientData/>
  </xdr:twoCellAnchor>
  <xdr:twoCellAnchor editAs="oneCell">
    <xdr:from>
      <xdr:col>12</xdr:col>
      <xdr:colOff>685800</xdr:colOff>
      <xdr:row>81</xdr:row>
      <xdr:rowOff>47625</xdr:rowOff>
    </xdr:from>
    <xdr:to>
      <xdr:col>24</xdr:col>
      <xdr:colOff>427499</xdr:colOff>
      <xdr:row>100</xdr:row>
      <xdr:rowOff>104383</xdr:rowOff>
    </xdr:to>
    <xdr:pic>
      <xdr:nvPicPr>
        <xdr:cNvPr id="3" name="Picture 2"/>
        <xdr:cNvPicPr>
          <a:picLocks noChangeAspect="1"/>
        </xdr:cNvPicPr>
      </xdr:nvPicPr>
      <xdr:blipFill>
        <a:blip xmlns:r="http://schemas.openxmlformats.org/officeDocument/2006/relationships" r:embed="rId2"/>
        <a:stretch>
          <a:fillRect/>
        </a:stretch>
      </xdr:blipFill>
      <xdr:spPr>
        <a:xfrm>
          <a:off x="9477375" y="8724900"/>
          <a:ext cx="9009524" cy="3133333"/>
        </a:xfrm>
        <a:prstGeom prst="rect">
          <a:avLst/>
        </a:prstGeom>
      </xdr:spPr>
    </xdr:pic>
    <xdr:clientData/>
  </xdr:twoCellAnchor>
  <xdr:twoCellAnchor editAs="oneCell">
    <xdr:from>
      <xdr:col>0</xdr:col>
      <xdr:colOff>0</xdr:colOff>
      <xdr:row>64</xdr:row>
      <xdr:rowOff>76201</xdr:rowOff>
    </xdr:from>
    <xdr:to>
      <xdr:col>11</xdr:col>
      <xdr:colOff>605711</xdr:colOff>
      <xdr:row>96</xdr:row>
      <xdr:rowOff>1</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6000751"/>
          <a:ext cx="8625761" cy="5105400"/>
        </a:xfrm>
        <a:prstGeom prst="rect">
          <a:avLst/>
        </a:prstGeom>
      </xdr:spPr>
    </xdr:pic>
    <xdr:clientData/>
  </xdr:twoCellAnchor>
  <xdr:twoCellAnchor editAs="oneCell">
    <xdr:from>
      <xdr:col>0</xdr:col>
      <xdr:colOff>0</xdr:colOff>
      <xdr:row>97</xdr:row>
      <xdr:rowOff>0</xdr:rowOff>
    </xdr:from>
    <xdr:to>
      <xdr:col>9</xdr:col>
      <xdr:colOff>618238</xdr:colOff>
      <xdr:row>128</xdr:row>
      <xdr:rowOff>142230</xdr:rowOff>
    </xdr:to>
    <xdr:pic>
      <xdr:nvPicPr>
        <xdr:cNvPr id="5" name="Picture 4"/>
        <xdr:cNvPicPr>
          <a:picLocks noChangeAspect="1"/>
        </xdr:cNvPicPr>
      </xdr:nvPicPr>
      <xdr:blipFill>
        <a:blip xmlns:r="http://schemas.openxmlformats.org/officeDocument/2006/relationships" r:embed="rId4"/>
        <a:stretch>
          <a:fillRect/>
        </a:stretch>
      </xdr:blipFill>
      <xdr:spPr>
        <a:xfrm>
          <a:off x="0" y="11268075"/>
          <a:ext cx="7095238" cy="51619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tabSelected="1" topLeftCell="C1" workbookViewId="0">
      <selection activeCell="K43" sqref="K43"/>
    </sheetView>
  </sheetViews>
  <sheetFormatPr defaultRowHeight="15"/>
  <cols>
    <col min="1" max="1" width="7.7109375" customWidth="1"/>
    <col min="2" max="2" width="16.5703125" style="120" bestFit="1" customWidth="1"/>
    <col min="3" max="3" width="11.28515625" style="120" bestFit="1" customWidth="1"/>
    <col min="4" max="4" width="12.7109375" customWidth="1"/>
    <col min="5" max="5" width="9.28515625" style="129" bestFit="1" customWidth="1"/>
    <col min="6" max="6" width="18.5703125" bestFit="1" customWidth="1"/>
    <col min="9" max="9" width="15.140625" customWidth="1"/>
    <col min="10" max="10" width="8.140625" bestFit="1" customWidth="1"/>
    <col min="11" max="11" width="9.5703125" bestFit="1" customWidth="1"/>
    <col min="12" max="12" width="9.28515625" bestFit="1" customWidth="1"/>
    <col min="13" max="13" width="28.42578125" bestFit="1" customWidth="1"/>
    <col min="14" max="14" width="11.28515625" bestFit="1" customWidth="1"/>
  </cols>
  <sheetData>
    <row r="1" spans="1:14" s="72" customFormat="1">
      <c r="A1" s="72" t="s">
        <v>185</v>
      </c>
      <c r="B1" s="122"/>
      <c r="C1" s="122"/>
      <c r="E1" s="123"/>
      <c r="F1" s="142" t="s">
        <v>193</v>
      </c>
      <c r="M1" s="72" t="s">
        <v>196</v>
      </c>
    </row>
    <row r="2" spans="1:14">
      <c r="M2" s="143" t="s">
        <v>194</v>
      </c>
      <c r="N2" s="143" t="s">
        <v>195</v>
      </c>
    </row>
    <row r="3" spans="1:14" s="123" customFormat="1">
      <c r="A3" s="124" t="s">
        <v>184</v>
      </c>
      <c r="B3" s="125" t="s">
        <v>182</v>
      </c>
      <c r="C3" s="125" t="s">
        <v>183</v>
      </c>
      <c r="D3" s="125" t="s">
        <v>183</v>
      </c>
      <c r="J3" s="124" t="s">
        <v>184</v>
      </c>
      <c r="K3" s="125" t="s">
        <v>183</v>
      </c>
      <c r="M3" s="125" t="s">
        <v>182</v>
      </c>
      <c r="N3" s="125" t="s">
        <v>183</v>
      </c>
    </row>
    <row r="4" spans="1:14" s="123" customFormat="1">
      <c r="A4" s="126" t="s">
        <v>168</v>
      </c>
      <c r="B4" s="127" t="s">
        <v>169</v>
      </c>
      <c r="C4" s="127" t="s">
        <v>170</v>
      </c>
      <c r="D4" s="126" t="s">
        <v>171</v>
      </c>
      <c r="E4" s="126" t="s">
        <v>172</v>
      </c>
      <c r="F4" s="127" t="s">
        <v>173</v>
      </c>
      <c r="J4" s="126" t="s">
        <v>168</v>
      </c>
      <c r="K4" s="126" t="s">
        <v>171</v>
      </c>
      <c r="L4" s="126" t="s">
        <v>172</v>
      </c>
      <c r="M4" s="127" t="s">
        <v>169</v>
      </c>
      <c r="N4" s="127" t="s">
        <v>170</v>
      </c>
    </row>
    <row r="5" spans="1:14">
      <c r="A5" s="121">
        <v>3790</v>
      </c>
      <c r="B5" s="120">
        <v>61470.75</v>
      </c>
      <c r="D5">
        <v>2019</v>
      </c>
      <c r="E5" s="129" t="s">
        <v>174</v>
      </c>
      <c r="F5" t="s">
        <v>175</v>
      </c>
      <c r="J5" s="121">
        <v>3790</v>
      </c>
      <c r="K5">
        <v>2019</v>
      </c>
      <c r="L5" s="129" t="s">
        <v>174</v>
      </c>
      <c r="M5" s="141">
        <f>-B5</f>
        <v>-61470.75</v>
      </c>
      <c r="N5" s="141">
        <f>-C5</f>
        <v>0</v>
      </c>
    </row>
    <row r="6" spans="1:14">
      <c r="A6" s="121">
        <v>3810</v>
      </c>
      <c r="C6" s="120">
        <v>-39748.94</v>
      </c>
      <c r="D6">
        <v>2020</v>
      </c>
      <c r="E6" s="129" t="s">
        <v>174</v>
      </c>
      <c r="F6" t="s">
        <v>176</v>
      </c>
      <c r="J6" s="121">
        <v>3810</v>
      </c>
      <c r="K6">
        <v>2020</v>
      </c>
      <c r="L6" s="129" t="s">
        <v>174</v>
      </c>
      <c r="M6" s="141">
        <f t="shared" ref="M6:M44" si="0">-B6</f>
        <v>0</v>
      </c>
      <c r="N6" s="141">
        <f t="shared" ref="N6:N44" si="1">-C6</f>
        <v>39748.94</v>
      </c>
    </row>
    <row r="7" spans="1:14">
      <c r="A7" s="121">
        <v>3820</v>
      </c>
      <c r="C7" s="120">
        <v>39748.94</v>
      </c>
      <c r="D7">
        <v>2020</v>
      </c>
      <c r="E7" s="129" t="s">
        <v>174</v>
      </c>
      <c r="F7" t="s">
        <v>177</v>
      </c>
      <c r="J7" s="121">
        <v>3820</v>
      </c>
      <c r="K7">
        <v>2020</v>
      </c>
      <c r="L7" s="129" t="s">
        <v>174</v>
      </c>
      <c r="M7" s="141">
        <f t="shared" si="0"/>
        <v>0</v>
      </c>
      <c r="N7" s="141">
        <f t="shared" si="1"/>
        <v>-39748.94</v>
      </c>
    </row>
    <row r="8" spans="1:14">
      <c r="A8" s="121">
        <v>3780</v>
      </c>
      <c r="B8" s="120">
        <v>6850.95</v>
      </c>
      <c r="D8">
        <v>2021</v>
      </c>
      <c r="E8" s="129" t="s">
        <v>174</v>
      </c>
      <c r="F8" t="s">
        <v>175</v>
      </c>
      <c r="J8" s="121">
        <v>3780</v>
      </c>
      <c r="K8">
        <v>2021</v>
      </c>
      <c r="L8" s="129" t="s">
        <v>174</v>
      </c>
      <c r="M8" s="141">
        <f t="shared" si="0"/>
        <v>-6850.95</v>
      </c>
      <c r="N8" s="141">
        <f t="shared" si="1"/>
        <v>0</v>
      </c>
    </row>
    <row r="9" spans="1:14">
      <c r="A9" s="121">
        <v>3780</v>
      </c>
      <c r="B9" s="120">
        <v>27403.8</v>
      </c>
      <c r="D9" s="121" t="s">
        <v>178</v>
      </c>
      <c r="E9" s="129" t="s">
        <v>174</v>
      </c>
      <c r="F9" t="s">
        <v>175</v>
      </c>
      <c r="J9" s="121">
        <v>3780</v>
      </c>
      <c r="K9" s="121" t="s">
        <v>178</v>
      </c>
      <c r="L9" s="129" t="s">
        <v>174</v>
      </c>
      <c r="M9" s="141">
        <f t="shared" si="0"/>
        <v>-27403.8</v>
      </c>
      <c r="N9" s="141">
        <f t="shared" si="1"/>
        <v>0</v>
      </c>
    </row>
    <row r="10" spans="1:14">
      <c r="A10" s="121">
        <v>3802</v>
      </c>
      <c r="C10" s="120">
        <v>-54339.19</v>
      </c>
      <c r="D10">
        <v>2021</v>
      </c>
      <c r="E10" s="129" t="s">
        <v>174</v>
      </c>
      <c r="F10" t="s">
        <v>176</v>
      </c>
      <c r="J10" s="121">
        <v>3802</v>
      </c>
      <c r="K10">
        <v>2021</v>
      </c>
      <c r="L10" s="129" t="s">
        <v>174</v>
      </c>
      <c r="M10" s="141">
        <f t="shared" si="0"/>
        <v>0</v>
      </c>
      <c r="N10" s="141">
        <f t="shared" si="1"/>
        <v>54339.19</v>
      </c>
    </row>
    <row r="11" spans="1:14">
      <c r="A11" s="121">
        <v>3762</v>
      </c>
      <c r="C11" s="120">
        <v>-9865.5300000000007</v>
      </c>
      <c r="D11">
        <v>2021</v>
      </c>
      <c r="E11" s="129" t="s">
        <v>174</v>
      </c>
      <c r="F11" t="s">
        <v>176</v>
      </c>
      <c r="J11" s="121">
        <v>3762</v>
      </c>
      <c r="K11">
        <v>2021</v>
      </c>
      <c r="L11" s="129" t="s">
        <v>174</v>
      </c>
      <c r="M11" s="141">
        <f t="shared" si="0"/>
        <v>0</v>
      </c>
      <c r="N11" s="141">
        <f t="shared" si="1"/>
        <v>9865.5300000000007</v>
      </c>
    </row>
    <row r="12" spans="1:14">
      <c r="A12" s="121" t="s">
        <v>20</v>
      </c>
      <c r="C12" s="120">
        <v>64204.72</v>
      </c>
      <c r="D12">
        <v>2021</v>
      </c>
      <c r="E12" s="129" t="s">
        <v>174</v>
      </c>
      <c r="F12" t="s">
        <v>177</v>
      </c>
      <c r="J12" s="121" t="s">
        <v>20</v>
      </c>
      <c r="K12">
        <v>2021</v>
      </c>
      <c r="L12" s="129" t="s">
        <v>174</v>
      </c>
      <c r="M12" s="141">
        <f t="shared" si="0"/>
        <v>0</v>
      </c>
      <c r="N12" s="141">
        <f t="shared" si="1"/>
        <v>-64204.72</v>
      </c>
    </row>
    <row r="13" spans="1:14">
      <c r="A13" s="121">
        <v>3810</v>
      </c>
      <c r="C13" s="120">
        <v>-72157.23</v>
      </c>
      <c r="D13">
        <v>2021</v>
      </c>
      <c r="E13" s="129" t="s">
        <v>174</v>
      </c>
      <c r="F13" t="s">
        <v>176</v>
      </c>
      <c r="J13" s="121">
        <v>3810</v>
      </c>
      <c r="K13">
        <v>2021</v>
      </c>
      <c r="L13" s="129" t="s">
        <v>174</v>
      </c>
      <c r="M13" s="141">
        <f t="shared" si="0"/>
        <v>0</v>
      </c>
      <c r="N13" s="141">
        <f t="shared" si="1"/>
        <v>72157.23</v>
      </c>
    </row>
    <row r="14" spans="1:14">
      <c r="A14" s="121">
        <v>3820</v>
      </c>
      <c r="C14" s="120">
        <v>72157.23</v>
      </c>
      <c r="D14">
        <v>2021</v>
      </c>
      <c r="E14" s="129" t="s">
        <v>174</v>
      </c>
      <c r="F14" t="s">
        <v>177</v>
      </c>
      <c r="J14" s="121">
        <v>3820</v>
      </c>
      <c r="K14">
        <v>2021</v>
      </c>
      <c r="L14" s="129" t="s">
        <v>174</v>
      </c>
      <c r="M14" s="141">
        <f t="shared" si="0"/>
        <v>0</v>
      </c>
      <c r="N14" s="141">
        <f t="shared" si="1"/>
        <v>-72157.23</v>
      </c>
    </row>
    <row r="15" spans="1:14">
      <c r="A15" s="121">
        <v>3810</v>
      </c>
      <c r="C15" s="120">
        <v>-85.39</v>
      </c>
      <c r="D15">
        <v>2019</v>
      </c>
      <c r="E15" s="129" t="s">
        <v>179</v>
      </c>
      <c r="F15" t="s">
        <v>176</v>
      </c>
      <c r="J15" s="121">
        <v>3810</v>
      </c>
      <c r="K15">
        <v>2019</v>
      </c>
      <c r="L15" s="129" t="s">
        <v>179</v>
      </c>
      <c r="M15" s="141">
        <f t="shared" si="0"/>
        <v>0</v>
      </c>
      <c r="N15" s="141">
        <f t="shared" si="1"/>
        <v>85.39</v>
      </c>
    </row>
    <row r="16" spans="1:14">
      <c r="A16" s="121">
        <v>3810</v>
      </c>
      <c r="C16" s="120">
        <v>-78.55</v>
      </c>
      <c r="D16">
        <v>2020</v>
      </c>
      <c r="E16" s="129" t="s">
        <v>179</v>
      </c>
      <c r="F16" t="s">
        <v>176</v>
      </c>
      <c r="J16" s="121">
        <v>3810</v>
      </c>
      <c r="K16">
        <v>2020</v>
      </c>
      <c r="L16" s="129" t="s">
        <v>179</v>
      </c>
      <c r="M16" s="141">
        <f t="shared" si="0"/>
        <v>0</v>
      </c>
      <c r="N16" s="141">
        <f t="shared" si="1"/>
        <v>78.55</v>
      </c>
    </row>
    <row r="17" spans="1:14">
      <c r="A17" s="121">
        <v>3810</v>
      </c>
      <c r="C17" s="120">
        <f>-10.88-9.5-3.02</f>
        <v>-23.400000000000002</v>
      </c>
      <c r="D17">
        <v>2021</v>
      </c>
      <c r="E17" s="129" t="s">
        <v>179</v>
      </c>
      <c r="F17" t="s">
        <v>176</v>
      </c>
      <c r="J17" s="121">
        <v>3810</v>
      </c>
      <c r="K17">
        <v>2021</v>
      </c>
      <c r="L17" s="129" t="s">
        <v>179</v>
      </c>
      <c r="M17" s="141">
        <f t="shared" si="0"/>
        <v>0</v>
      </c>
      <c r="N17" s="141">
        <f t="shared" si="1"/>
        <v>23.400000000000002</v>
      </c>
    </row>
    <row r="18" spans="1:14">
      <c r="A18" s="121">
        <v>3820</v>
      </c>
      <c r="C18" s="120">
        <v>85.39</v>
      </c>
      <c r="D18">
        <v>2019</v>
      </c>
      <c r="E18" s="129" t="s">
        <v>179</v>
      </c>
      <c r="F18" t="s">
        <v>177</v>
      </c>
      <c r="J18" s="121">
        <v>3820</v>
      </c>
      <c r="K18">
        <v>2019</v>
      </c>
      <c r="L18" s="129" t="s">
        <v>179</v>
      </c>
      <c r="M18" s="141">
        <f t="shared" si="0"/>
        <v>0</v>
      </c>
      <c r="N18" s="141">
        <f t="shared" si="1"/>
        <v>-85.39</v>
      </c>
    </row>
    <row r="19" spans="1:14">
      <c r="A19" s="121">
        <v>3820</v>
      </c>
      <c r="C19" s="120">
        <v>78.55</v>
      </c>
      <c r="D19">
        <v>2020</v>
      </c>
      <c r="E19" s="129" t="s">
        <v>179</v>
      </c>
      <c r="F19" t="s">
        <v>177</v>
      </c>
      <c r="J19" s="121">
        <v>3820</v>
      </c>
      <c r="K19">
        <v>2020</v>
      </c>
      <c r="L19" s="129" t="s">
        <v>179</v>
      </c>
      <c r="M19" s="141">
        <f t="shared" si="0"/>
        <v>0</v>
      </c>
      <c r="N19" s="141">
        <f t="shared" si="1"/>
        <v>-78.55</v>
      </c>
    </row>
    <row r="20" spans="1:14">
      <c r="A20" s="121">
        <v>3820</v>
      </c>
      <c r="C20" s="120">
        <v>23.4</v>
      </c>
      <c r="D20">
        <v>2021</v>
      </c>
      <c r="E20" s="129" t="s">
        <v>179</v>
      </c>
      <c r="F20" t="s">
        <v>177</v>
      </c>
      <c r="J20" s="121">
        <v>3820</v>
      </c>
      <c r="K20">
        <v>2021</v>
      </c>
      <c r="L20" s="129" t="s">
        <v>179</v>
      </c>
      <c r="M20" s="141">
        <f t="shared" si="0"/>
        <v>0</v>
      </c>
      <c r="N20" s="141">
        <f t="shared" si="1"/>
        <v>-23.4</v>
      </c>
    </row>
    <row r="21" spans="1:14">
      <c r="A21" s="121">
        <v>3801</v>
      </c>
      <c r="B21" s="120">
        <v>409.68</v>
      </c>
      <c r="D21">
        <v>2020</v>
      </c>
      <c r="E21" s="129" t="s">
        <v>179</v>
      </c>
      <c r="F21" t="s">
        <v>175</v>
      </c>
      <c r="J21" s="121">
        <v>3801</v>
      </c>
      <c r="K21">
        <v>2020</v>
      </c>
      <c r="L21" s="129" t="s">
        <v>179</v>
      </c>
      <c r="M21" s="141">
        <f t="shared" si="0"/>
        <v>-409.68</v>
      </c>
      <c r="N21" s="141">
        <f t="shared" si="1"/>
        <v>0</v>
      </c>
    </row>
    <row r="22" spans="1:14">
      <c r="A22" s="121">
        <v>3801</v>
      </c>
      <c r="B22" s="120">
        <v>4369.92</v>
      </c>
      <c r="D22">
        <v>2021</v>
      </c>
      <c r="E22" s="129" t="s">
        <v>179</v>
      </c>
      <c r="F22" t="s">
        <v>175</v>
      </c>
      <c r="J22" s="121">
        <v>3801</v>
      </c>
      <c r="K22">
        <v>2021</v>
      </c>
      <c r="L22" s="129" t="s">
        <v>179</v>
      </c>
      <c r="M22" s="141">
        <f t="shared" si="0"/>
        <v>-4369.92</v>
      </c>
      <c r="N22" s="141">
        <f t="shared" si="1"/>
        <v>0</v>
      </c>
    </row>
    <row r="23" spans="1:14">
      <c r="A23" s="121">
        <v>3780</v>
      </c>
      <c r="C23" s="120">
        <v>-799</v>
      </c>
      <c r="D23">
        <v>2020</v>
      </c>
      <c r="E23" s="130" t="s">
        <v>174</v>
      </c>
      <c r="F23" t="s">
        <v>176</v>
      </c>
      <c r="G23" t="s">
        <v>192</v>
      </c>
      <c r="J23" s="121">
        <v>3780</v>
      </c>
      <c r="K23">
        <v>2020</v>
      </c>
      <c r="L23" s="130" t="s">
        <v>174</v>
      </c>
      <c r="M23" s="141">
        <f t="shared" si="0"/>
        <v>0</v>
      </c>
      <c r="N23" s="141">
        <f t="shared" si="1"/>
        <v>799</v>
      </c>
    </row>
    <row r="24" spans="1:14">
      <c r="A24" s="121">
        <v>3790</v>
      </c>
      <c r="C24" s="120">
        <v>799</v>
      </c>
      <c r="D24">
        <v>2020</v>
      </c>
      <c r="E24" s="130" t="s">
        <v>174</v>
      </c>
      <c r="F24" t="s">
        <v>177</v>
      </c>
      <c r="G24" t="s">
        <v>192</v>
      </c>
      <c r="J24" s="121">
        <v>3790</v>
      </c>
      <c r="K24">
        <v>2020</v>
      </c>
      <c r="L24" s="130" t="s">
        <v>174</v>
      </c>
      <c r="M24" s="141">
        <f t="shared" si="0"/>
        <v>0</v>
      </c>
      <c r="N24" s="141">
        <f t="shared" si="1"/>
        <v>-799</v>
      </c>
    </row>
    <row r="25" spans="1:14">
      <c r="A25" s="121">
        <v>3761</v>
      </c>
      <c r="C25" s="120">
        <v>3027.22</v>
      </c>
      <c r="D25">
        <v>2019</v>
      </c>
      <c r="E25" s="129" t="s">
        <v>180</v>
      </c>
      <c r="F25" t="s">
        <v>177</v>
      </c>
      <c r="J25" s="121">
        <v>3761</v>
      </c>
      <c r="K25">
        <v>2019</v>
      </c>
      <c r="L25" s="129" t="s">
        <v>180</v>
      </c>
      <c r="M25" s="141">
        <f t="shared" si="0"/>
        <v>0</v>
      </c>
      <c r="N25" s="141">
        <f t="shared" si="1"/>
        <v>-3027.22</v>
      </c>
    </row>
    <row r="26" spans="1:14">
      <c r="A26" s="121">
        <v>3762</v>
      </c>
      <c r="C26" s="120">
        <v>-3027.22</v>
      </c>
      <c r="D26">
        <v>2019</v>
      </c>
      <c r="E26" s="129" t="s">
        <v>180</v>
      </c>
      <c r="F26" t="s">
        <v>176</v>
      </c>
      <c r="J26" s="121">
        <v>3762</v>
      </c>
      <c r="K26">
        <v>2019</v>
      </c>
      <c r="L26" s="129" t="s">
        <v>180</v>
      </c>
      <c r="M26" s="141">
        <f t="shared" si="0"/>
        <v>0</v>
      </c>
      <c r="N26" s="141">
        <f t="shared" si="1"/>
        <v>3027.22</v>
      </c>
    </row>
    <row r="27" spans="1:14">
      <c r="A27" s="121">
        <v>3810</v>
      </c>
      <c r="C27" s="120">
        <v>-75</v>
      </c>
      <c r="D27">
        <v>2019</v>
      </c>
      <c r="E27" s="129" t="s">
        <v>180</v>
      </c>
      <c r="F27" t="s">
        <v>176</v>
      </c>
      <c r="J27" s="121">
        <v>3810</v>
      </c>
      <c r="K27">
        <v>2019</v>
      </c>
      <c r="L27" s="129" t="s">
        <v>180</v>
      </c>
      <c r="M27" s="141">
        <f t="shared" si="0"/>
        <v>0</v>
      </c>
      <c r="N27" s="141">
        <f t="shared" si="1"/>
        <v>75</v>
      </c>
    </row>
    <row r="28" spans="1:14">
      <c r="A28" s="121">
        <v>3820</v>
      </c>
      <c r="C28" s="120">
        <v>75</v>
      </c>
      <c r="D28">
        <v>2019</v>
      </c>
      <c r="E28" s="129" t="s">
        <v>180</v>
      </c>
      <c r="F28" t="s">
        <v>177</v>
      </c>
      <c r="J28" s="121">
        <v>3820</v>
      </c>
      <c r="K28">
        <v>2019</v>
      </c>
      <c r="L28" s="129" t="s">
        <v>180</v>
      </c>
      <c r="M28" s="141">
        <f t="shared" si="0"/>
        <v>0</v>
      </c>
      <c r="N28" s="141">
        <f t="shared" si="1"/>
        <v>-75</v>
      </c>
    </row>
    <row r="29" spans="1:14">
      <c r="A29" s="121">
        <v>3762</v>
      </c>
      <c r="B29" s="120">
        <v>603.85</v>
      </c>
      <c r="D29">
        <v>2020</v>
      </c>
      <c r="E29" s="129" t="s">
        <v>180</v>
      </c>
      <c r="F29" t="s">
        <v>175</v>
      </c>
      <c r="J29" s="121">
        <v>3762</v>
      </c>
      <c r="K29">
        <v>2020</v>
      </c>
      <c r="L29" s="129" t="s">
        <v>180</v>
      </c>
      <c r="M29" s="141">
        <f t="shared" si="0"/>
        <v>-603.85</v>
      </c>
      <c r="N29" s="141">
        <f t="shared" si="1"/>
        <v>0</v>
      </c>
    </row>
    <row r="30" spans="1:14">
      <c r="A30" s="121">
        <v>3762</v>
      </c>
      <c r="B30" s="120">
        <v>362.31</v>
      </c>
      <c r="D30">
        <v>2020</v>
      </c>
      <c r="E30" s="129" t="s">
        <v>180</v>
      </c>
      <c r="F30" t="s">
        <v>175</v>
      </c>
      <c r="J30" s="121">
        <v>3762</v>
      </c>
      <c r="K30">
        <v>2020</v>
      </c>
      <c r="L30" s="129" t="s">
        <v>180</v>
      </c>
      <c r="M30" s="141">
        <f t="shared" si="0"/>
        <v>-362.31</v>
      </c>
      <c r="N30" s="141">
        <f t="shared" si="1"/>
        <v>0</v>
      </c>
    </row>
    <row r="31" spans="1:14">
      <c r="A31">
        <v>3761</v>
      </c>
      <c r="C31" s="120">
        <v>3165.39</v>
      </c>
      <c r="D31">
        <v>2020</v>
      </c>
      <c r="E31" s="129" t="s">
        <v>180</v>
      </c>
      <c r="F31" t="s">
        <v>177</v>
      </c>
      <c r="J31">
        <v>3761</v>
      </c>
      <c r="K31">
        <v>2020</v>
      </c>
      <c r="L31" s="129" t="s">
        <v>180</v>
      </c>
      <c r="M31" s="141">
        <f t="shared" si="0"/>
        <v>0</v>
      </c>
      <c r="N31" s="141">
        <f t="shared" si="1"/>
        <v>-3165.39</v>
      </c>
    </row>
    <row r="32" spans="1:14">
      <c r="A32">
        <v>3850</v>
      </c>
      <c r="C32" s="120">
        <v>6224.58</v>
      </c>
      <c r="D32">
        <v>2020</v>
      </c>
      <c r="E32" s="129" t="s">
        <v>180</v>
      </c>
      <c r="F32" t="s">
        <v>177</v>
      </c>
      <c r="J32">
        <v>3850</v>
      </c>
      <c r="K32">
        <v>2020</v>
      </c>
      <c r="L32" s="129" t="s">
        <v>180</v>
      </c>
      <c r="M32" s="141">
        <f t="shared" si="0"/>
        <v>0</v>
      </c>
      <c r="N32" s="141">
        <f t="shared" si="1"/>
        <v>-6224.58</v>
      </c>
    </row>
    <row r="33" spans="1:14">
      <c r="A33" s="121">
        <v>3762</v>
      </c>
      <c r="C33" s="120">
        <v>-3165.39</v>
      </c>
      <c r="D33">
        <v>2020</v>
      </c>
      <c r="E33" s="129" t="s">
        <v>180</v>
      </c>
      <c r="F33" t="s">
        <v>176</v>
      </c>
      <c r="J33" s="121">
        <v>3762</v>
      </c>
      <c r="K33">
        <v>2020</v>
      </c>
      <c r="L33" s="129" t="s">
        <v>180</v>
      </c>
      <c r="M33" s="141">
        <f t="shared" si="0"/>
        <v>0</v>
      </c>
      <c r="N33" s="141">
        <f t="shared" si="1"/>
        <v>3165.39</v>
      </c>
    </row>
    <row r="34" spans="1:14">
      <c r="A34" s="121">
        <v>3762</v>
      </c>
      <c r="C34" s="120">
        <v>-6224.58</v>
      </c>
      <c r="D34">
        <v>2020</v>
      </c>
      <c r="E34" s="129" t="s">
        <v>180</v>
      </c>
      <c r="F34" t="s">
        <v>176</v>
      </c>
      <c r="J34" s="121">
        <v>3762</v>
      </c>
      <c r="K34">
        <v>2020</v>
      </c>
      <c r="L34" s="129" t="s">
        <v>180</v>
      </c>
      <c r="M34" s="141">
        <f t="shared" si="0"/>
        <v>0</v>
      </c>
      <c r="N34" s="141">
        <f t="shared" si="1"/>
        <v>6224.58</v>
      </c>
    </row>
    <row r="35" spans="1:14">
      <c r="A35" s="121">
        <v>3810</v>
      </c>
      <c r="C35" s="120">
        <v>-242.07999999999998</v>
      </c>
      <c r="D35">
        <v>2021</v>
      </c>
      <c r="E35" s="129" t="s">
        <v>180</v>
      </c>
      <c r="F35" t="s">
        <v>176</v>
      </c>
      <c r="J35" s="121">
        <v>3810</v>
      </c>
      <c r="K35">
        <v>2021</v>
      </c>
      <c r="L35" s="129" t="s">
        <v>180</v>
      </c>
      <c r="M35" s="141">
        <f t="shared" si="0"/>
        <v>0</v>
      </c>
      <c r="N35" s="141">
        <f t="shared" si="1"/>
        <v>242.07999999999998</v>
      </c>
    </row>
    <row r="36" spans="1:14">
      <c r="A36" s="121">
        <v>3820</v>
      </c>
      <c r="C36" s="120">
        <v>242.08</v>
      </c>
      <c r="D36">
        <v>2021</v>
      </c>
      <c r="E36" s="129" t="s">
        <v>180</v>
      </c>
      <c r="F36" t="s">
        <v>177</v>
      </c>
      <c r="J36" s="121">
        <v>3820</v>
      </c>
      <c r="K36">
        <v>2021</v>
      </c>
      <c r="L36" s="129" t="s">
        <v>180</v>
      </c>
      <c r="M36" s="141">
        <f t="shared" si="0"/>
        <v>0</v>
      </c>
      <c r="N36" s="141">
        <f t="shared" si="1"/>
        <v>-242.08</v>
      </c>
    </row>
    <row r="37" spans="1:14">
      <c r="A37" s="121">
        <v>3780</v>
      </c>
      <c r="C37" s="120">
        <v>14357.3</v>
      </c>
      <c r="D37">
        <v>2019</v>
      </c>
      <c r="E37" s="129" t="s">
        <v>181</v>
      </c>
      <c r="F37" t="s">
        <v>177</v>
      </c>
      <c r="J37" s="121">
        <v>3780</v>
      </c>
      <c r="K37">
        <v>2019</v>
      </c>
      <c r="L37" s="129" t="s">
        <v>181</v>
      </c>
      <c r="M37" s="141">
        <f t="shared" si="0"/>
        <v>0</v>
      </c>
      <c r="N37" s="141">
        <f t="shared" si="1"/>
        <v>-14357.3</v>
      </c>
    </row>
    <row r="38" spans="1:14">
      <c r="A38" s="121">
        <v>3790</v>
      </c>
      <c r="C38" s="120">
        <v>-14357.3</v>
      </c>
      <c r="D38">
        <v>2019</v>
      </c>
      <c r="E38" s="129" t="s">
        <v>181</v>
      </c>
      <c r="F38" t="s">
        <v>176</v>
      </c>
      <c r="J38" s="121">
        <v>3790</v>
      </c>
      <c r="K38">
        <v>2019</v>
      </c>
      <c r="L38" s="129" t="s">
        <v>181</v>
      </c>
      <c r="M38" s="141">
        <f t="shared" si="0"/>
        <v>0</v>
      </c>
      <c r="N38" s="141">
        <f t="shared" si="1"/>
        <v>14357.3</v>
      </c>
    </row>
    <row r="39" spans="1:14">
      <c r="A39" s="121">
        <v>3750</v>
      </c>
      <c r="B39" s="120">
        <v>11239</v>
      </c>
      <c r="D39">
        <v>2020</v>
      </c>
      <c r="E39" s="129" t="s">
        <v>181</v>
      </c>
      <c r="F39" t="s">
        <v>175</v>
      </c>
      <c r="J39" s="121">
        <v>3750</v>
      </c>
      <c r="K39">
        <v>2020</v>
      </c>
      <c r="L39" s="129" t="s">
        <v>181</v>
      </c>
      <c r="M39" s="141">
        <f t="shared" si="0"/>
        <v>-11239</v>
      </c>
      <c r="N39" s="141">
        <f t="shared" si="1"/>
        <v>0</v>
      </c>
    </row>
    <row r="40" spans="1:14">
      <c r="A40" s="121">
        <v>3810</v>
      </c>
      <c r="C40" s="120">
        <v>-16280.85</v>
      </c>
      <c r="D40">
        <v>2021</v>
      </c>
      <c r="E40" s="129" t="s">
        <v>181</v>
      </c>
      <c r="F40" t="s">
        <v>176</v>
      </c>
      <c r="J40" s="121">
        <v>3810</v>
      </c>
      <c r="K40">
        <v>2021</v>
      </c>
      <c r="L40" s="129" t="s">
        <v>181</v>
      </c>
      <c r="M40" s="141">
        <f t="shared" si="0"/>
        <v>0</v>
      </c>
      <c r="N40" s="141">
        <f t="shared" si="1"/>
        <v>16280.85</v>
      </c>
    </row>
    <row r="41" spans="1:14">
      <c r="A41" s="121">
        <v>3820</v>
      </c>
      <c r="C41" s="120">
        <v>16280.85</v>
      </c>
      <c r="D41">
        <v>2021</v>
      </c>
      <c r="E41" s="129" t="s">
        <v>181</v>
      </c>
      <c r="F41" t="s">
        <v>177</v>
      </c>
      <c r="J41" s="121">
        <v>3820</v>
      </c>
      <c r="K41">
        <v>2021</v>
      </c>
      <c r="L41" s="129" t="s">
        <v>181</v>
      </c>
      <c r="M41" s="141">
        <f t="shared" si="0"/>
        <v>0</v>
      </c>
      <c r="N41" s="141">
        <f t="shared" si="1"/>
        <v>-16280.85</v>
      </c>
    </row>
    <row r="42" spans="1:14">
      <c r="A42" s="121">
        <v>3810</v>
      </c>
      <c r="C42" s="120">
        <v>-4606.5</v>
      </c>
      <c r="D42">
        <v>2019</v>
      </c>
      <c r="E42" s="129" t="s">
        <v>181</v>
      </c>
      <c r="F42" t="s">
        <v>176</v>
      </c>
      <c r="J42" s="121">
        <v>3810</v>
      </c>
      <c r="K42">
        <v>2019</v>
      </c>
      <c r="L42" s="129" t="s">
        <v>181</v>
      </c>
      <c r="M42" s="141">
        <f t="shared" si="0"/>
        <v>0</v>
      </c>
      <c r="N42" s="141">
        <f t="shared" si="1"/>
        <v>4606.5</v>
      </c>
    </row>
    <row r="43" spans="1:14">
      <c r="A43" s="121">
        <v>3780</v>
      </c>
      <c r="B43" s="131">
        <v>33183.89</v>
      </c>
      <c r="D43">
        <v>2019</v>
      </c>
      <c r="E43" s="129" t="s">
        <v>181</v>
      </c>
      <c r="F43" t="s">
        <v>175</v>
      </c>
      <c r="G43" t="s">
        <v>175</v>
      </c>
      <c r="I43" t="s">
        <v>191</v>
      </c>
      <c r="J43" s="121">
        <v>3780</v>
      </c>
      <c r="K43">
        <v>2019</v>
      </c>
      <c r="L43" s="129" t="s">
        <v>181</v>
      </c>
      <c r="M43" s="141">
        <f t="shared" si="0"/>
        <v>-33183.89</v>
      </c>
      <c r="N43" s="141">
        <f t="shared" si="1"/>
        <v>0</v>
      </c>
    </row>
    <row r="44" spans="1:14">
      <c r="A44" s="121">
        <v>3830</v>
      </c>
      <c r="B44" s="128"/>
      <c r="C44" s="128">
        <v>4606.5</v>
      </c>
      <c r="D44">
        <v>2019</v>
      </c>
      <c r="E44" s="129" t="s">
        <v>181</v>
      </c>
      <c r="F44" t="s">
        <v>177</v>
      </c>
      <c r="J44" s="121">
        <v>3830</v>
      </c>
      <c r="K44">
        <v>2019</v>
      </c>
      <c r="L44" s="129" t="s">
        <v>181</v>
      </c>
      <c r="M44" s="141">
        <f t="shared" si="0"/>
        <v>0</v>
      </c>
      <c r="N44" s="141">
        <f t="shared" si="1"/>
        <v>-4606.5</v>
      </c>
    </row>
    <row r="45" spans="1:14">
      <c r="A45" t="s">
        <v>186</v>
      </c>
      <c r="B45" s="120">
        <f>SUM(B5:B44)</f>
        <v>145894.15</v>
      </c>
      <c r="C45" s="120">
        <f t="shared" ref="C45" si="2">SUM(C5:C44)</f>
        <v>0</v>
      </c>
      <c r="J45" t="s">
        <v>186</v>
      </c>
      <c r="L45" s="129"/>
    </row>
    <row r="46" spans="1:14">
      <c r="L46" s="129"/>
    </row>
    <row r="47" spans="1:14">
      <c r="L47" s="129"/>
    </row>
    <row r="48" spans="1:14">
      <c r="L48" s="129"/>
    </row>
    <row r="49" spans="12:12">
      <c r="L49" s="129"/>
    </row>
  </sheetData>
  <autoFilter ref="A4:N45"/>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B6" sqref="B6"/>
    </sheetView>
  </sheetViews>
  <sheetFormatPr defaultRowHeight="15"/>
  <cols>
    <col min="1" max="1" width="10.28515625" bestFit="1" customWidth="1"/>
    <col min="2" max="2" width="103" bestFit="1" customWidth="1"/>
    <col min="3" max="3" width="36.5703125" bestFit="1" customWidth="1"/>
  </cols>
  <sheetData>
    <row r="1" spans="1:3" s="72" customFormat="1">
      <c r="A1" s="72" t="s">
        <v>38</v>
      </c>
      <c r="B1" s="72" t="s">
        <v>37</v>
      </c>
    </row>
    <row r="3" spans="1:3">
      <c r="A3" s="65"/>
      <c r="B3" t="s">
        <v>39</v>
      </c>
      <c r="C3" s="75" t="s">
        <v>45</v>
      </c>
    </row>
    <row r="4" spans="1:3">
      <c r="A4" s="67"/>
      <c r="B4" t="s">
        <v>41</v>
      </c>
      <c r="C4" t="s">
        <v>42</v>
      </c>
    </row>
    <row r="5" spans="1:3">
      <c r="A5" s="66"/>
      <c r="B5" t="s">
        <v>40</v>
      </c>
      <c r="C5"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D71"/>
  <sheetViews>
    <sheetView topLeftCell="C1" workbookViewId="0">
      <selection activeCell="I5" sqref="I5"/>
    </sheetView>
  </sheetViews>
  <sheetFormatPr defaultColWidth="10.5703125" defaultRowHeight="12.75"/>
  <cols>
    <col min="1" max="1" width="5.85546875" style="7" bestFit="1" customWidth="1"/>
    <col min="2" max="2" width="19.28515625" style="55" customWidth="1"/>
    <col min="3" max="3" width="29.140625" style="56" customWidth="1"/>
    <col min="4" max="6" width="11.5703125" style="57" hidden="1" customWidth="1"/>
    <col min="7" max="21" width="11.5703125" style="57" customWidth="1"/>
    <col min="22" max="22" width="12.7109375" style="57" customWidth="1"/>
    <col min="23" max="24" width="11.5703125" style="57" customWidth="1"/>
    <col min="25" max="257" width="10.5703125" style="7"/>
    <col min="258" max="258" width="6.85546875" style="7" customWidth="1"/>
    <col min="259" max="259" width="33.140625" style="7" bestFit="1" customWidth="1"/>
    <col min="260" max="277" width="11.5703125" style="7" customWidth="1"/>
    <col min="278" max="278" width="12.7109375" style="7" customWidth="1"/>
    <col min="279" max="280" width="11.5703125" style="7" customWidth="1"/>
    <col min="281" max="513" width="10.5703125" style="7"/>
    <col min="514" max="514" width="6.85546875" style="7" customWidth="1"/>
    <col min="515" max="515" width="33.140625" style="7" bestFit="1" customWidth="1"/>
    <col min="516" max="533" width="11.5703125" style="7" customWidth="1"/>
    <col min="534" max="534" width="12.7109375" style="7" customWidth="1"/>
    <col min="535" max="536" width="11.5703125" style="7" customWidth="1"/>
    <col min="537" max="769" width="10.5703125" style="7"/>
    <col min="770" max="770" width="6.85546875" style="7" customWidth="1"/>
    <col min="771" max="771" width="33.140625" style="7" bestFit="1" customWidth="1"/>
    <col min="772" max="789" width="11.5703125" style="7" customWidth="1"/>
    <col min="790" max="790" width="12.7109375" style="7" customWidth="1"/>
    <col min="791" max="792" width="11.5703125" style="7" customWidth="1"/>
    <col min="793" max="1025" width="10.5703125" style="7"/>
    <col min="1026" max="1026" width="6.85546875" style="7" customWidth="1"/>
    <col min="1027" max="1027" width="33.140625" style="7" bestFit="1" customWidth="1"/>
    <col min="1028" max="1045" width="11.5703125" style="7" customWidth="1"/>
    <col min="1046" max="1046" width="12.7109375" style="7" customWidth="1"/>
    <col min="1047" max="1048" width="11.5703125" style="7" customWidth="1"/>
    <col min="1049" max="1281" width="10.5703125" style="7"/>
    <col min="1282" max="1282" width="6.85546875" style="7" customWidth="1"/>
    <col min="1283" max="1283" width="33.140625" style="7" bestFit="1" customWidth="1"/>
    <col min="1284" max="1301" width="11.5703125" style="7" customWidth="1"/>
    <col min="1302" max="1302" width="12.7109375" style="7" customWidth="1"/>
    <col min="1303" max="1304" width="11.5703125" style="7" customWidth="1"/>
    <col min="1305" max="1537" width="10.5703125" style="7"/>
    <col min="1538" max="1538" width="6.85546875" style="7" customWidth="1"/>
    <col min="1539" max="1539" width="33.140625" style="7" bestFit="1" customWidth="1"/>
    <col min="1540" max="1557" width="11.5703125" style="7" customWidth="1"/>
    <col min="1558" max="1558" width="12.7109375" style="7" customWidth="1"/>
    <col min="1559" max="1560" width="11.5703125" style="7" customWidth="1"/>
    <col min="1561" max="1793" width="10.5703125" style="7"/>
    <col min="1794" max="1794" width="6.85546875" style="7" customWidth="1"/>
    <col min="1795" max="1795" width="33.140625" style="7" bestFit="1" customWidth="1"/>
    <col min="1796" max="1813" width="11.5703125" style="7" customWidth="1"/>
    <col min="1814" max="1814" width="12.7109375" style="7" customWidth="1"/>
    <col min="1815" max="1816" width="11.5703125" style="7" customWidth="1"/>
    <col min="1817" max="2049" width="10.5703125" style="7"/>
    <col min="2050" max="2050" width="6.85546875" style="7" customWidth="1"/>
    <col min="2051" max="2051" width="33.140625" style="7" bestFit="1" customWidth="1"/>
    <col min="2052" max="2069" width="11.5703125" style="7" customWidth="1"/>
    <col min="2070" max="2070" width="12.7109375" style="7" customWidth="1"/>
    <col min="2071" max="2072" width="11.5703125" style="7" customWidth="1"/>
    <col min="2073" max="2305" width="10.5703125" style="7"/>
    <col min="2306" max="2306" width="6.85546875" style="7" customWidth="1"/>
    <col min="2307" max="2307" width="33.140625" style="7" bestFit="1" customWidth="1"/>
    <col min="2308" max="2325" width="11.5703125" style="7" customWidth="1"/>
    <col min="2326" max="2326" width="12.7109375" style="7" customWidth="1"/>
    <col min="2327" max="2328" width="11.5703125" style="7" customWidth="1"/>
    <col min="2329" max="2561" width="10.5703125" style="7"/>
    <col min="2562" max="2562" width="6.85546875" style="7" customWidth="1"/>
    <col min="2563" max="2563" width="33.140625" style="7" bestFit="1" customWidth="1"/>
    <col min="2564" max="2581" width="11.5703125" style="7" customWidth="1"/>
    <col min="2582" max="2582" width="12.7109375" style="7" customWidth="1"/>
    <col min="2583" max="2584" width="11.5703125" style="7" customWidth="1"/>
    <col min="2585" max="2817" width="10.5703125" style="7"/>
    <col min="2818" max="2818" width="6.85546875" style="7" customWidth="1"/>
    <col min="2819" max="2819" width="33.140625" style="7" bestFit="1" customWidth="1"/>
    <col min="2820" max="2837" width="11.5703125" style="7" customWidth="1"/>
    <col min="2838" max="2838" width="12.7109375" style="7" customWidth="1"/>
    <col min="2839" max="2840" width="11.5703125" style="7" customWidth="1"/>
    <col min="2841" max="3073" width="10.5703125" style="7"/>
    <col min="3074" max="3074" width="6.85546875" style="7" customWidth="1"/>
    <col min="3075" max="3075" width="33.140625" style="7" bestFit="1" customWidth="1"/>
    <col min="3076" max="3093" width="11.5703125" style="7" customWidth="1"/>
    <col min="3094" max="3094" width="12.7109375" style="7" customWidth="1"/>
    <col min="3095" max="3096" width="11.5703125" style="7" customWidth="1"/>
    <col min="3097" max="3329" width="10.5703125" style="7"/>
    <col min="3330" max="3330" width="6.85546875" style="7" customWidth="1"/>
    <col min="3331" max="3331" width="33.140625" style="7" bestFit="1" customWidth="1"/>
    <col min="3332" max="3349" width="11.5703125" style="7" customWidth="1"/>
    <col min="3350" max="3350" width="12.7109375" style="7" customWidth="1"/>
    <col min="3351" max="3352" width="11.5703125" style="7" customWidth="1"/>
    <col min="3353" max="3585" width="10.5703125" style="7"/>
    <col min="3586" max="3586" width="6.85546875" style="7" customWidth="1"/>
    <col min="3587" max="3587" width="33.140625" style="7" bestFit="1" customWidth="1"/>
    <col min="3588" max="3605" width="11.5703125" style="7" customWidth="1"/>
    <col min="3606" max="3606" width="12.7109375" style="7" customWidth="1"/>
    <col min="3607" max="3608" width="11.5703125" style="7" customWidth="1"/>
    <col min="3609" max="3841" width="10.5703125" style="7"/>
    <col min="3842" max="3842" width="6.85546875" style="7" customWidth="1"/>
    <col min="3843" max="3843" width="33.140625" style="7" bestFit="1" customWidth="1"/>
    <col min="3844" max="3861" width="11.5703125" style="7" customWidth="1"/>
    <col min="3862" max="3862" width="12.7109375" style="7" customWidth="1"/>
    <col min="3863" max="3864" width="11.5703125" style="7" customWidth="1"/>
    <col min="3865" max="4097" width="10.5703125" style="7"/>
    <col min="4098" max="4098" width="6.85546875" style="7" customWidth="1"/>
    <col min="4099" max="4099" width="33.140625" style="7" bestFit="1" customWidth="1"/>
    <col min="4100" max="4117" width="11.5703125" style="7" customWidth="1"/>
    <col min="4118" max="4118" width="12.7109375" style="7" customWidth="1"/>
    <col min="4119" max="4120" width="11.5703125" style="7" customWidth="1"/>
    <col min="4121" max="4353" width="10.5703125" style="7"/>
    <col min="4354" max="4354" width="6.85546875" style="7" customWidth="1"/>
    <col min="4355" max="4355" width="33.140625" style="7" bestFit="1" customWidth="1"/>
    <col min="4356" max="4373" width="11.5703125" style="7" customWidth="1"/>
    <col min="4374" max="4374" width="12.7109375" style="7" customWidth="1"/>
    <col min="4375" max="4376" width="11.5703125" style="7" customWidth="1"/>
    <col min="4377" max="4609" width="10.5703125" style="7"/>
    <col min="4610" max="4610" width="6.85546875" style="7" customWidth="1"/>
    <col min="4611" max="4611" width="33.140625" style="7" bestFit="1" customWidth="1"/>
    <col min="4612" max="4629" width="11.5703125" style="7" customWidth="1"/>
    <col min="4630" max="4630" width="12.7109375" style="7" customWidth="1"/>
    <col min="4631" max="4632" width="11.5703125" style="7" customWidth="1"/>
    <col min="4633" max="4865" width="10.5703125" style="7"/>
    <col min="4866" max="4866" width="6.85546875" style="7" customWidth="1"/>
    <col min="4867" max="4867" width="33.140625" style="7" bestFit="1" customWidth="1"/>
    <col min="4868" max="4885" width="11.5703125" style="7" customWidth="1"/>
    <col min="4886" max="4886" width="12.7109375" style="7" customWidth="1"/>
    <col min="4887" max="4888" width="11.5703125" style="7" customWidth="1"/>
    <col min="4889" max="5121" width="10.5703125" style="7"/>
    <col min="5122" max="5122" width="6.85546875" style="7" customWidth="1"/>
    <col min="5123" max="5123" width="33.140625" style="7" bestFit="1" customWidth="1"/>
    <col min="5124" max="5141" width="11.5703125" style="7" customWidth="1"/>
    <col min="5142" max="5142" width="12.7109375" style="7" customWidth="1"/>
    <col min="5143" max="5144" width="11.5703125" style="7" customWidth="1"/>
    <col min="5145" max="5377" width="10.5703125" style="7"/>
    <col min="5378" max="5378" width="6.85546875" style="7" customWidth="1"/>
    <col min="5379" max="5379" width="33.140625" style="7" bestFit="1" customWidth="1"/>
    <col min="5380" max="5397" width="11.5703125" style="7" customWidth="1"/>
    <col min="5398" max="5398" width="12.7109375" style="7" customWidth="1"/>
    <col min="5399" max="5400" width="11.5703125" style="7" customWidth="1"/>
    <col min="5401" max="5633" width="10.5703125" style="7"/>
    <col min="5634" max="5634" width="6.85546875" style="7" customWidth="1"/>
    <col min="5635" max="5635" width="33.140625" style="7" bestFit="1" customWidth="1"/>
    <col min="5636" max="5653" width="11.5703125" style="7" customWidth="1"/>
    <col min="5654" max="5654" width="12.7109375" style="7" customWidth="1"/>
    <col min="5655" max="5656" width="11.5703125" style="7" customWidth="1"/>
    <col min="5657" max="5889" width="10.5703125" style="7"/>
    <col min="5890" max="5890" width="6.85546875" style="7" customWidth="1"/>
    <col min="5891" max="5891" width="33.140625" style="7" bestFit="1" customWidth="1"/>
    <col min="5892" max="5909" width="11.5703125" style="7" customWidth="1"/>
    <col min="5910" max="5910" width="12.7109375" style="7" customWidth="1"/>
    <col min="5911" max="5912" width="11.5703125" style="7" customWidth="1"/>
    <col min="5913" max="6145" width="10.5703125" style="7"/>
    <col min="6146" max="6146" width="6.85546875" style="7" customWidth="1"/>
    <col min="6147" max="6147" width="33.140625" style="7" bestFit="1" customWidth="1"/>
    <col min="6148" max="6165" width="11.5703125" style="7" customWidth="1"/>
    <col min="6166" max="6166" width="12.7109375" style="7" customWidth="1"/>
    <col min="6167" max="6168" width="11.5703125" style="7" customWidth="1"/>
    <col min="6169" max="6401" width="10.5703125" style="7"/>
    <col min="6402" max="6402" width="6.85546875" style="7" customWidth="1"/>
    <col min="6403" max="6403" width="33.140625" style="7" bestFit="1" customWidth="1"/>
    <col min="6404" max="6421" width="11.5703125" style="7" customWidth="1"/>
    <col min="6422" max="6422" width="12.7109375" style="7" customWidth="1"/>
    <col min="6423" max="6424" width="11.5703125" style="7" customWidth="1"/>
    <col min="6425" max="6657" width="10.5703125" style="7"/>
    <col min="6658" max="6658" width="6.85546875" style="7" customWidth="1"/>
    <col min="6659" max="6659" width="33.140625" style="7" bestFit="1" customWidth="1"/>
    <col min="6660" max="6677" width="11.5703125" style="7" customWidth="1"/>
    <col min="6678" max="6678" width="12.7109375" style="7" customWidth="1"/>
    <col min="6679" max="6680" width="11.5703125" style="7" customWidth="1"/>
    <col min="6681" max="6913" width="10.5703125" style="7"/>
    <col min="6914" max="6914" width="6.85546875" style="7" customWidth="1"/>
    <col min="6915" max="6915" width="33.140625" style="7" bestFit="1" customWidth="1"/>
    <col min="6916" max="6933" width="11.5703125" style="7" customWidth="1"/>
    <col min="6934" max="6934" width="12.7109375" style="7" customWidth="1"/>
    <col min="6935" max="6936" width="11.5703125" style="7" customWidth="1"/>
    <col min="6937" max="7169" width="10.5703125" style="7"/>
    <col min="7170" max="7170" width="6.85546875" style="7" customWidth="1"/>
    <col min="7171" max="7171" width="33.140625" style="7" bestFit="1" customWidth="1"/>
    <col min="7172" max="7189" width="11.5703125" style="7" customWidth="1"/>
    <col min="7190" max="7190" width="12.7109375" style="7" customWidth="1"/>
    <col min="7191" max="7192" width="11.5703125" style="7" customWidth="1"/>
    <col min="7193" max="7425" width="10.5703125" style="7"/>
    <col min="7426" max="7426" width="6.85546875" style="7" customWidth="1"/>
    <col min="7427" max="7427" width="33.140625" style="7" bestFit="1" customWidth="1"/>
    <col min="7428" max="7445" width="11.5703125" style="7" customWidth="1"/>
    <col min="7446" max="7446" width="12.7109375" style="7" customWidth="1"/>
    <col min="7447" max="7448" width="11.5703125" style="7" customWidth="1"/>
    <col min="7449" max="7681" width="10.5703125" style="7"/>
    <col min="7682" max="7682" width="6.85546875" style="7" customWidth="1"/>
    <col min="7683" max="7683" width="33.140625" style="7" bestFit="1" customWidth="1"/>
    <col min="7684" max="7701" width="11.5703125" style="7" customWidth="1"/>
    <col min="7702" max="7702" width="12.7109375" style="7" customWidth="1"/>
    <col min="7703" max="7704" width="11.5703125" style="7" customWidth="1"/>
    <col min="7705" max="7937" width="10.5703125" style="7"/>
    <col min="7938" max="7938" width="6.85546875" style="7" customWidth="1"/>
    <col min="7939" max="7939" width="33.140625" style="7" bestFit="1" customWidth="1"/>
    <col min="7940" max="7957" width="11.5703125" style="7" customWidth="1"/>
    <col min="7958" max="7958" width="12.7109375" style="7" customWidth="1"/>
    <col min="7959" max="7960" width="11.5703125" style="7" customWidth="1"/>
    <col min="7961" max="8193" width="10.5703125" style="7"/>
    <col min="8194" max="8194" width="6.85546875" style="7" customWidth="1"/>
    <col min="8195" max="8195" width="33.140625" style="7" bestFit="1" customWidth="1"/>
    <col min="8196" max="8213" width="11.5703125" style="7" customWidth="1"/>
    <col min="8214" max="8214" width="12.7109375" style="7" customWidth="1"/>
    <col min="8215" max="8216" width="11.5703125" style="7" customWidth="1"/>
    <col min="8217" max="8449" width="10.5703125" style="7"/>
    <col min="8450" max="8450" width="6.85546875" style="7" customWidth="1"/>
    <col min="8451" max="8451" width="33.140625" style="7" bestFit="1" customWidth="1"/>
    <col min="8452" max="8469" width="11.5703125" style="7" customWidth="1"/>
    <col min="8470" max="8470" width="12.7109375" style="7" customWidth="1"/>
    <col min="8471" max="8472" width="11.5703125" style="7" customWidth="1"/>
    <col min="8473" max="8705" width="10.5703125" style="7"/>
    <col min="8706" max="8706" width="6.85546875" style="7" customWidth="1"/>
    <col min="8707" max="8707" width="33.140625" style="7" bestFit="1" customWidth="1"/>
    <col min="8708" max="8725" width="11.5703125" style="7" customWidth="1"/>
    <col min="8726" max="8726" width="12.7109375" style="7" customWidth="1"/>
    <col min="8727" max="8728" width="11.5703125" style="7" customWidth="1"/>
    <col min="8729" max="8961" width="10.5703125" style="7"/>
    <col min="8962" max="8962" width="6.85546875" style="7" customWidth="1"/>
    <col min="8963" max="8963" width="33.140625" style="7" bestFit="1" customWidth="1"/>
    <col min="8964" max="8981" width="11.5703125" style="7" customWidth="1"/>
    <col min="8982" max="8982" width="12.7109375" style="7" customWidth="1"/>
    <col min="8983" max="8984" width="11.5703125" style="7" customWidth="1"/>
    <col min="8985" max="9217" width="10.5703125" style="7"/>
    <col min="9218" max="9218" width="6.85546875" style="7" customWidth="1"/>
    <col min="9219" max="9219" width="33.140625" style="7" bestFit="1" customWidth="1"/>
    <col min="9220" max="9237" width="11.5703125" style="7" customWidth="1"/>
    <col min="9238" max="9238" width="12.7109375" style="7" customWidth="1"/>
    <col min="9239" max="9240" width="11.5703125" style="7" customWidth="1"/>
    <col min="9241" max="9473" width="10.5703125" style="7"/>
    <col min="9474" max="9474" width="6.85546875" style="7" customWidth="1"/>
    <col min="9475" max="9475" width="33.140625" style="7" bestFit="1" customWidth="1"/>
    <col min="9476" max="9493" width="11.5703125" style="7" customWidth="1"/>
    <col min="9494" max="9494" width="12.7109375" style="7" customWidth="1"/>
    <col min="9495" max="9496" width="11.5703125" style="7" customWidth="1"/>
    <col min="9497" max="9729" width="10.5703125" style="7"/>
    <col min="9730" max="9730" width="6.85546875" style="7" customWidth="1"/>
    <col min="9731" max="9731" width="33.140625" style="7" bestFit="1" customWidth="1"/>
    <col min="9732" max="9749" width="11.5703125" style="7" customWidth="1"/>
    <col min="9750" max="9750" width="12.7109375" style="7" customWidth="1"/>
    <col min="9751" max="9752" width="11.5703125" style="7" customWidth="1"/>
    <col min="9753" max="9985" width="10.5703125" style="7"/>
    <col min="9986" max="9986" width="6.85546875" style="7" customWidth="1"/>
    <col min="9987" max="9987" width="33.140625" style="7" bestFit="1" customWidth="1"/>
    <col min="9988" max="10005" width="11.5703125" style="7" customWidth="1"/>
    <col min="10006" max="10006" width="12.7109375" style="7" customWidth="1"/>
    <col min="10007" max="10008" width="11.5703125" style="7" customWidth="1"/>
    <col min="10009" max="10241" width="10.5703125" style="7"/>
    <col min="10242" max="10242" width="6.85546875" style="7" customWidth="1"/>
    <col min="10243" max="10243" width="33.140625" style="7" bestFit="1" customWidth="1"/>
    <col min="10244" max="10261" width="11.5703125" style="7" customWidth="1"/>
    <col min="10262" max="10262" width="12.7109375" style="7" customWidth="1"/>
    <col min="10263" max="10264" width="11.5703125" style="7" customWidth="1"/>
    <col min="10265" max="10497" width="10.5703125" style="7"/>
    <col min="10498" max="10498" width="6.85546875" style="7" customWidth="1"/>
    <col min="10499" max="10499" width="33.140625" style="7" bestFit="1" customWidth="1"/>
    <col min="10500" max="10517" width="11.5703125" style="7" customWidth="1"/>
    <col min="10518" max="10518" width="12.7109375" style="7" customWidth="1"/>
    <col min="10519" max="10520" width="11.5703125" style="7" customWidth="1"/>
    <col min="10521" max="10753" width="10.5703125" style="7"/>
    <col min="10754" max="10754" width="6.85546875" style="7" customWidth="1"/>
    <col min="10755" max="10755" width="33.140625" style="7" bestFit="1" customWidth="1"/>
    <col min="10756" max="10773" width="11.5703125" style="7" customWidth="1"/>
    <col min="10774" max="10774" width="12.7109375" style="7" customWidth="1"/>
    <col min="10775" max="10776" width="11.5703125" style="7" customWidth="1"/>
    <col min="10777" max="11009" width="10.5703125" style="7"/>
    <col min="11010" max="11010" width="6.85546875" style="7" customWidth="1"/>
    <col min="11011" max="11011" width="33.140625" style="7" bestFit="1" customWidth="1"/>
    <col min="11012" max="11029" width="11.5703125" style="7" customWidth="1"/>
    <col min="11030" max="11030" width="12.7109375" style="7" customWidth="1"/>
    <col min="11031" max="11032" width="11.5703125" style="7" customWidth="1"/>
    <col min="11033" max="11265" width="10.5703125" style="7"/>
    <col min="11266" max="11266" width="6.85546875" style="7" customWidth="1"/>
    <col min="11267" max="11267" width="33.140625" style="7" bestFit="1" customWidth="1"/>
    <col min="11268" max="11285" width="11.5703125" style="7" customWidth="1"/>
    <col min="11286" max="11286" width="12.7109375" style="7" customWidth="1"/>
    <col min="11287" max="11288" width="11.5703125" style="7" customWidth="1"/>
    <col min="11289" max="11521" width="10.5703125" style="7"/>
    <col min="11522" max="11522" width="6.85546875" style="7" customWidth="1"/>
    <col min="11523" max="11523" width="33.140625" style="7" bestFit="1" customWidth="1"/>
    <col min="11524" max="11541" width="11.5703125" style="7" customWidth="1"/>
    <col min="11542" max="11542" width="12.7109375" style="7" customWidth="1"/>
    <col min="11543" max="11544" width="11.5703125" style="7" customWidth="1"/>
    <col min="11545" max="11777" width="10.5703125" style="7"/>
    <col min="11778" max="11778" width="6.85546875" style="7" customWidth="1"/>
    <col min="11779" max="11779" width="33.140625" style="7" bestFit="1" customWidth="1"/>
    <col min="11780" max="11797" width="11.5703125" style="7" customWidth="1"/>
    <col min="11798" max="11798" width="12.7109375" style="7" customWidth="1"/>
    <col min="11799" max="11800" width="11.5703125" style="7" customWidth="1"/>
    <col min="11801" max="12033" width="10.5703125" style="7"/>
    <col min="12034" max="12034" width="6.85546875" style="7" customWidth="1"/>
    <col min="12035" max="12035" width="33.140625" style="7" bestFit="1" customWidth="1"/>
    <col min="12036" max="12053" width="11.5703125" style="7" customWidth="1"/>
    <col min="12054" max="12054" width="12.7109375" style="7" customWidth="1"/>
    <col min="12055" max="12056" width="11.5703125" style="7" customWidth="1"/>
    <col min="12057" max="12289" width="10.5703125" style="7"/>
    <col min="12290" max="12290" width="6.85546875" style="7" customWidth="1"/>
    <col min="12291" max="12291" width="33.140625" style="7" bestFit="1" customWidth="1"/>
    <col min="12292" max="12309" width="11.5703125" style="7" customWidth="1"/>
    <col min="12310" max="12310" width="12.7109375" style="7" customWidth="1"/>
    <col min="12311" max="12312" width="11.5703125" style="7" customWidth="1"/>
    <col min="12313" max="12545" width="10.5703125" style="7"/>
    <col min="12546" max="12546" width="6.85546875" style="7" customWidth="1"/>
    <col min="12547" max="12547" width="33.140625" style="7" bestFit="1" customWidth="1"/>
    <col min="12548" max="12565" width="11.5703125" style="7" customWidth="1"/>
    <col min="12566" max="12566" width="12.7109375" style="7" customWidth="1"/>
    <col min="12567" max="12568" width="11.5703125" style="7" customWidth="1"/>
    <col min="12569" max="12801" width="10.5703125" style="7"/>
    <col min="12802" max="12802" width="6.85546875" style="7" customWidth="1"/>
    <col min="12803" max="12803" width="33.140625" style="7" bestFit="1" customWidth="1"/>
    <col min="12804" max="12821" width="11.5703125" style="7" customWidth="1"/>
    <col min="12822" max="12822" width="12.7109375" style="7" customWidth="1"/>
    <col min="12823" max="12824" width="11.5703125" style="7" customWidth="1"/>
    <col min="12825" max="13057" width="10.5703125" style="7"/>
    <col min="13058" max="13058" width="6.85546875" style="7" customWidth="1"/>
    <col min="13059" max="13059" width="33.140625" style="7" bestFit="1" customWidth="1"/>
    <col min="13060" max="13077" width="11.5703125" style="7" customWidth="1"/>
    <col min="13078" max="13078" width="12.7109375" style="7" customWidth="1"/>
    <col min="13079" max="13080" width="11.5703125" style="7" customWidth="1"/>
    <col min="13081" max="13313" width="10.5703125" style="7"/>
    <col min="13314" max="13314" width="6.85546875" style="7" customWidth="1"/>
    <col min="13315" max="13315" width="33.140625" style="7" bestFit="1" customWidth="1"/>
    <col min="13316" max="13333" width="11.5703125" style="7" customWidth="1"/>
    <col min="13334" max="13334" width="12.7109375" style="7" customWidth="1"/>
    <col min="13335" max="13336" width="11.5703125" style="7" customWidth="1"/>
    <col min="13337" max="13569" width="10.5703125" style="7"/>
    <col min="13570" max="13570" width="6.85546875" style="7" customWidth="1"/>
    <col min="13571" max="13571" width="33.140625" style="7" bestFit="1" customWidth="1"/>
    <col min="13572" max="13589" width="11.5703125" style="7" customWidth="1"/>
    <col min="13590" max="13590" width="12.7109375" style="7" customWidth="1"/>
    <col min="13591" max="13592" width="11.5703125" style="7" customWidth="1"/>
    <col min="13593" max="13825" width="10.5703125" style="7"/>
    <col min="13826" max="13826" width="6.85546875" style="7" customWidth="1"/>
    <col min="13827" max="13827" width="33.140625" style="7" bestFit="1" customWidth="1"/>
    <col min="13828" max="13845" width="11.5703125" style="7" customWidth="1"/>
    <col min="13846" max="13846" width="12.7109375" style="7" customWidth="1"/>
    <col min="13847" max="13848" width="11.5703125" style="7" customWidth="1"/>
    <col min="13849" max="14081" width="10.5703125" style="7"/>
    <col min="14082" max="14082" width="6.85546875" style="7" customWidth="1"/>
    <col min="14083" max="14083" width="33.140625" style="7" bestFit="1" customWidth="1"/>
    <col min="14084" max="14101" width="11.5703125" style="7" customWidth="1"/>
    <col min="14102" max="14102" width="12.7109375" style="7" customWidth="1"/>
    <col min="14103" max="14104" width="11.5703125" style="7" customWidth="1"/>
    <col min="14105" max="14337" width="10.5703125" style="7"/>
    <col min="14338" max="14338" width="6.85546875" style="7" customWidth="1"/>
    <col min="14339" max="14339" width="33.140625" style="7" bestFit="1" customWidth="1"/>
    <col min="14340" max="14357" width="11.5703125" style="7" customWidth="1"/>
    <col min="14358" max="14358" width="12.7109375" style="7" customWidth="1"/>
    <col min="14359" max="14360" width="11.5703125" style="7" customWidth="1"/>
    <col min="14361" max="14593" width="10.5703125" style="7"/>
    <col min="14594" max="14594" width="6.85546875" style="7" customWidth="1"/>
    <col min="14595" max="14595" width="33.140625" style="7" bestFit="1" customWidth="1"/>
    <col min="14596" max="14613" width="11.5703125" style="7" customWidth="1"/>
    <col min="14614" max="14614" width="12.7109375" style="7" customWidth="1"/>
    <col min="14615" max="14616" width="11.5703125" style="7" customWidth="1"/>
    <col min="14617" max="14849" width="10.5703125" style="7"/>
    <col min="14850" max="14850" width="6.85546875" style="7" customWidth="1"/>
    <col min="14851" max="14851" width="33.140625" style="7" bestFit="1" customWidth="1"/>
    <col min="14852" max="14869" width="11.5703125" style="7" customWidth="1"/>
    <col min="14870" max="14870" width="12.7109375" style="7" customWidth="1"/>
    <col min="14871" max="14872" width="11.5703125" style="7" customWidth="1"/>
    <col min="14873" max="15105" width="10.5703125" style="7"/>
    <col min="15106" max="15106" width="6.85546875" style="7" customWidth="1"/>
    <col min="15107" max="15107" width="33.140625" style="7" bestFit="1" customWidth="1"/>
    <col min="15108" max="15125" width="11.5703125" style="7" customWidth="1"/>
    <col min="15126" max="15126" width="12.7109375" style="7" customWidth="1"/>
    <col min="15127" max="15128" width="11.5703125" style="7" customWidth="1"/>
    <col min="15129" max="15361" width="10.5703125" style="7"/>
    <col min="15362" max="15362" width="6.85546875" style="7" customWidth="1"/>
    <col min="15363" max="15363" width="33.140625" style="7" bestFit="1" customWidth="1"/>
    <col min="15364" max="15381" width="11.5703125" style="7" customWidth="1"/>
    <col min="15382" max="15382" width="12.7109375" style="7" customWidth="1"/>
    <col min="15383" max="15384" width="11.5703125" style="7" customWidth="1"/>
    <col min="15385" max="15617" width="10.5703125" style="7"/>
    <col min="15618" max="15618" width="6.85546875" style="7" customWidth="1"/>
    <col min="15619" max="15619" width="33.140625" style="7" bestFit="1" customWidth="1"/>
    <col min="15620" max="15637" width="11.5703125" style="7" customWidth="1"/>
    <col min="15638" max="15638" width="12.7109375" style="7" customWidth="1"/>
    <col min="15639" max="15640" width="11.5703125" style="7" customWidth="1"/>
    <col min="15641" max="15873" width="10.5703125" style="7"/>
    <col min="15874" max="15874" width="6.85546875" style="7" customWidth="1"/>
    <col min="15875" max="15875" width="33.140625" style="7" bestFit="1" customWidth="1"/>
    <col min="15876" max="15893" width="11.5703125" style="7" customWidth="1"/>
    <col min="15894" max="15894" width="12.7109375" style="7" customWidth="1"/>
    <col min="15895" max="15896" width="11.5703125" style="7" customWidth="1"/>
    <col min="15897" max="16129" width="10.5703125" style="7"/>
    <col min="16130" max="16130" width="6.85546875" style="7" customWidth="1"/>
    <col min="16131" max="16131" width="33.140625" style="7" bestFit="1" customWidth="1"/>
    <col min="16132" max="16149" width="11.5703125" style="7" customWidth="1"/>
    <col min="16150" max="16150" width="12.7109375" style="7" customWidth="1"/>
    <col min="16151" max="16152" width="11.5703125" style="7" customWidth="1"/>
    <col min="16153" max="16384" width="10.5703125" style="7"/>
  </cols>
  <sheetData>
    <row r="1" spans="2:24" s="1" customFormat="1" ht="18">
      <c r="B1" s="132" t="s">
        <v>190</v>
      </c>
      <c r="C1" s="133"/>
      <c r="D1" s="133"/>
      <c r="E1" s="133"/>
      <c r="F1" s="133"/>
      <c r="G1" s="133"/>
      <c r="H1" s="133"/>
      <c r="I1" s="133"/>
      <c r="J1" s="133"/>
      <c r="K1" s="133"/>
      <c r="L1" s="133"/>
      <c r="M1" s="133"/>
      <c r="N1" s="133"/>
      <c r="O1" s="133"/>
      <c r="P1" s="133"/>
      <c r="Q1" s="133"/>
      <c r="R1" s="133"/>
      <c r="S1" s="133"/>
      <c r="T1" s="133"/>
      <c r="U1" s="133"/>
      <c r="V1" s="133"/>
      <c r="W1" s="133"/>
      <c r="X1" s="134"/>
    </row>
    <row r="2" spans="2:24" s="2" customFormat="1" ht="15.75">
      <c r="B2" s="135" t="s">
        <v>0</v>
      </c>
      <c r="C2" s="136"/>
      <c r="D2" s="136"/>
      <c r="E2" s="136"/>
      <c r="F2" s="136"/>
      <c r="G2" s="136"/>
      <c r="H2" s="136"/>
      <c r="I2" s="136"/>
      <c r="J2" s="136"/>
      <c r="K2" s="136"/>
      <c r="L2" s="136"/>
      <c r="M2" s="136"/>
      <c r="N2" s="136"/>
      <c r="O2" s="136"/>
      <c r="P2" s="136"/>
      <c r="Q2" s="136"/>
      <c r="R2" s="136"/>
      <c r="S2" s="136"/>
      <c r="T2" s="136"/>
      <c r="U2" s="136"/>
      <c r="V2" s="136"/>
      <c r="W2" s="136"/>
      <c r="X2" s="137"/>
    </row>
    <row r="3" spans="2:24" s="2" customFormat="1">
      <c r="B3" s="138" t="s">
        <v>1</v>
      </c>
      <c r="C3" s="139"/>
      <c r="D3" s="139"/>
      <c r="E3" s="139"/>
      <c r="F3" s="139"/>
      <c r="G3" s="139"/>
      <c r="H3" s="139"/>
      <c r="I3" s="139"/>
      <c r="J3" s="139"/>
      <c r="K3" s="139"/>
      <c r="L3" s="139"/>
      <c r="M3" s="139"/>
      <c r="N3" s="139"/>
      <c r="O3" s="139"/>
      <c r="P3" s="139"/>
      <c r="Q3" s="139"/>
      <c r="R3" s="139"/>
      <c r="S3" s="139"/>
      <c r="T3" s="139"/>
      <c r="U3" s="139"/>
      <c r="V3" s="139"/>
      <c r="W3" s="139"/>
      <c r="X3" s="140"/>
    </row>
    <row r="4" spans="2:24" s="71" customFormat="1">
      <c r="B4" s="68"/>
      <c r="C4" s="69"/>
      <c r="D4" s="70"/>
      <c r="E4" s="69"/>
      <c r="F4" s="5"/>
      <c r="G4" s="70"/>
      <c r="H4" s="69"/>
      <c r="I4" s="5"/>
      <c r="J4" s="69"/>
      <c r="K4" s="69"/>
      <c r="L4" s="5"/>
      <c r="M4" s="69"/>
      <c r="N4" s="69"/>
      <c r="O4" s="5"/>
      <c r="P4" s="69"/>
      <c r="Q4" s="69"/>
      <c r="R4" s="5"/>
      <c r="S4" s="69"/>
      <c r="T4" s="69"/>
      <c r="U4" s="5"/>
      <c r="V4" s="69"/>
      <c r="W4" s="69"/>
      <c r="X4" s="6"/>
    </row>
    <row r="5" spans="2:24" s="16" customFormat="1">
      <c r="B5" s="8"/>
      <c r="C5" s="9"/>
      <c r="D5" s="10"/>
      <c r="E5" s="11"/>
      <c r="F5" s="12"/>
      <c r="G5" s="10"/>
      <c r="H5" s="11"/>
      <c r="I5" s="12"/>
      <c r="J5" s="10"/>
      <c r="K5" s="11"/>
      <c r="L5" s="12"/>
      <c r="M5" s="10"/>
      <c r="N5" s="11"/>
      <c r="O5" s="12"/>
      <c r="P5" s="13"/>
      <c r="Q5" s="11"/>
      <c r="R5" s="12"/>
      <c r="S5" s="14"/>
      <c r="T5" s="11"/>
      <c r="U5" s="12"/>
      <c r="V5" s="15" t="s">
        <v>2</v>
      </c>
      <c r="W5" s="11"/>
      <c r="X5" s="12"/>
    </row>
    <row r="6" spans="2:24" s="16" customFormat="1" ht="13.5">
      <c r="B6" s="17"/>
      <c r="C6" s="18"/>
      <c r="D6" s="19">
        <v>2018</v>
      </c>
      <c r="E6" s="20">
        <f>+D6</f>
        <v>2018</v>
      </c>
      <c r="F6" s="21">
        <f>+E6</f>
        <v>2018</v>
      </c>
      <c r="G6" s="19">
        <f>+F6+1</f>
        <v>2019</v>
      </c>
      <c r="H6" s="20">
        <f>+G6</f>
        <v>2019</v>
      </c>
      <c r="I6" s="21">
        <f>+H6</f>
        <v>2019</v>
      </c>
      <c r="J6" s="19">
        <f>+I6+1</f>
        <v>2020</v>
      </c>
      <c r="K6" s="20">
        <f>+J6</f>
        <v>2020</v>
      </c>
      <c r="L6" s="21">
        <f>+K6</f>
        <v>2020</v>
      </c>
      <c r="M6" s="19">
        <f>+L6+1</f>
        <v>2021</v>
      </c>
      <c r="N6" s="20">
        <f>+M6</f>
        <v>2021</v>
      </c>
      <c r="O6" s="21">
        <f>+N6</f>
        <v>2021</v>
      </c>
      <c r="P6" s="19">
        <f>+O6+1</f>
        <v>2022</v>
      </c>
      <c r="Q6" s="20">
        <f>+P6</f>
        <v>2022</v>
      </c>
      <c r="R6" s="21">
        <f>+Q6</f>
        <v>2022</v>
      </c>
      <c r="S6" s="19">
        <f>R6+1</f>
        <v>2023</v>
      </c>
      <c r="T6" s="20">
        <f>+S6</f>
        <v>2023</v>
      </c>
      <c r="U6" s="21">
        <f>+T6</f>
        <v>2023</v>
      </c>
      <c r="V6" s="22"/>
      <c r="W6" s="23"/>
      <c r="X6" s="24"/>
    </row>
    <row r="7" spans="2:24" s="16" customFormat="1">
      <c r="B7" s="25"/>
      <c r="C7" s="26"/>
      <c r="D7" s="27" t="s">
        <v>3</v>
      </c>
      <c r="E7" s="28" t="s">
        <v>4</v>
      </c>
      <c r="F7" s="29" t="s">
        <v>5</v>
      </c>
      <c r="G7" s="27" t="s">
        <v>3</v>
      </c>
      <c r="H7" s="28" t="s">
        <v>4</v>
      </c>
      <c r="I7" s="29" t="s">
        <v>5</v>
      </c>
      <c r="J7" s="27" t="s">
        <v>3</v>
      </c>
      <c r="K7" s="28" t="s">
        <v>4</v>
      </c>
      <c r="L7" s="29" t="s">
        <v>5</v>
      </c>
      <c r="M7" s="27" t="s">
        <v>3</v>
      </c>
      <c r="N7" s="28" t="s">
        <v>4</v>
      </c>
      <c r="O7" s="29" t="s">
        <v>5</v>
      </c>
      <c r="P7" s="27" t="s">
        <v>3</v>
      </c>
      <c r="Q7" s="28" t="s">
        <v>4</v>
      </c>
      <c r="R7" s="29" t="s">
        <v>5</v>
      </c>
      <c r="S7" s="27" t="s">
        <v>3</v>
      </c>
      <c r="T7" s="28" t="s">
        <v>4</v>
      </c>
      <c r="U7" s="29" t="s">
        <v>5</v>
      </c>
      <c r="V7" s="27" t="s">
        <v>3</v>
      </c>
      <c r="W7" s="28" t="s">
        <v>6</v>
      </c>
      <c r="X7" s="29" t="s">
        <v>3</v>
      </c>
    </row>
    <row r="8" spans="2:24" s="16" customFormat="1" ht="11.25">
      <c r="B8" s="30" t="s">
        <v>7</v>
      </c>
      <c r="C8" s="31" t="s">
        <v>8</v>
      </c>
      <c r="D8" s="32" t="s">
        <v>9</v>
      </c>
      <c r="E8" s="33" t="s">
        <v>10</v>
      </c>
      <c r="F8" s="34" t="s">
        <v>11</v>
      </c>
      <c r="G8" s="32" t="s">
        <v>9</v>
      </c>
      <c r="H8" s="33" t="s">
        <v>10</v>
      </c>
      <c r="I8" s="34" t="s">
        <v>11</v>
      </c>
      <c r="J8" s="32" t="s">
        <v>9</v>
      </c>
      <c r="K8" s="33" t="s">
        <v>10</v>
      </c>
      <c r="L8" s="34" t="s">
        <v>11</v>
      </c>
      <c r="M8" s="32" t="s">
        <v>9</v>
      </c>
      <c r="N8" s="33" t="s">
        <v>10</v>
      </c>
      <c r="O8" s="34" t="s">
        <v>11</v>
      </c>
      <c r="P8" s="32" t="s">
        <v>9</v>
      </c>
      <c r="Q8" s="33" t="s">
        <v>10</v>
      </c>
      <c r="R8" s="34" t="s">
        <v>11</v>
      </c>
      <c r="S8" s="32" t="s">
        <v>9</v>
      </c>
      <c r="T8" s="33" t="s">
        <v>10</v>
      </c>
      <c r="U8" s="34" t="s">
        <v>11</v>
      </c>
      <c r="V8" s="32" t="s">
        <v>9</v>
      </c>
      <c r="W8" s="33" t="s">
        <v>10</v>
      </c>
      <c r="X8" s="34" t="s">
        <v>12</v>
      </c>
    </row>
    <row r="9" spans="2:24" hidden="1">
      <c r="B9" s="35">
        <v>3010</v>
      </c>
      <c r="C9" s="36" t="s">
        <v>99</v>
      </c>
      <c r="D9" s="37">
        <v>0</v>
      </c>
      <c r="E9" s="38">
        <v>0</v>
      </c>
      <c r="F9" s="39" t="s">
        <v>98</v>
      </c>
      <c r="G9" s="37">
        <v>0</v>
      </c>
      <c r="H9" s="38">
        <v>0</v>
      </c>
      <c r="I9" s="39" t="s">
        <v>98</v>
      </c>
      <c r="J9" s="37">
        <v>0</v>
      </c>
      <c r="K9" s="38">
        <v>0</v>
      </c>
      <c r="L9" s="39" t="s">
        <v>98</v>
      </c>
      <c r="M9" s="37">
        <v>0</v>
      </c>
      <c r="N9" s="38">
        <v>0</v>
      </c>
      <c r="O9" s="39" t="s">
        <v>98</v>
      </c>
      <c r="P9" s="37">
        <v>0</v>
      </c>
      <c r="Q9" s="38">
        <v>0</v>
      </c>
      <c r="R9" s="39" t="s">
        <v>98</v>
      </c>
      <c r="S9" s="37">
        <v>0</v>
      </c>
      <c r="T9" s="38">
        <v>0</v>
      </c>
      <c r="U9" s="39" t="s">
        <v>98</v>
      </c>
      <c r="V9" s="40">
        <f>ROUND((D9+G9+J9+M9+P9+S9),0)</f>
        <v>0</v>
      </c>
      <c r="W9" s="41">
        <f>ROUND((E9+H9+K9+N9+Q9+T9),0)</f>
        <v>0</v>
      </c>
      <c r="X9" s="39" t="str">
        <f>IF(ISERROR(W9/V9),"",IF(W9/V9=0,"",W9/V9))</f>
        <v/>
      </c>
    </row>
    <row r="10" spans="2:24" hidden="1">
      <c r="B10" s="42" t="s">
        <v>13</v>
      </c>
      <c r="C10" s="36" t="s">
        <v>100</v>
      </c>
      <c r="D10" s="37">
        <v>0</v>
      </c>
      <c r="E10" s="38">
        <v>0</v>
      </c>
      <c r="F10" s="43" t="s">
        <v>98</v>
      </c>
      <c r="G10" s="37">
        <v>0</v>
      </c>
      <c r="H10" s="38">
        <v>0</v>
      </c>
      <c r="I10" s="43" t="s">
        <v>98</v>
      </c>
      <c r="J10" s="37">
        <v>0</v>
      </c>
      <c r="K10" s="38">
        <v>0</v>
      </c>
      <c r="L10" s="43" t="s">
        <v>98</v>
      </c>
      <c r="M10" s="37">
        <v>0</v>
      </c>
      <c r="N10" s="38">
        <v>0</v>
      </c>
      <c r="O10" s="43" t="s">
        <v>98</v>
      </c>
      <c r="P10" s="37">
        <v>0</v>
      </c>
      <c r="Q10" s="38">
        <v>0</v>
      </c>
      <c r="R10" s="43" t="s">
        <v>98</v>
      </c>
      <c r="S10" s="37">
        <v>0</v>
      </c>
      <c r="T10" s="38">
        <v>0</v>
      </c>
      <c r="U10" s="43" t="s">
        <v>98</v>
      </c>
      <c r="V10" s="44">
        <f t="shared" ref="V10:W47" si="0">ROUND((D10+G10+J10+M10+P10+S10),0)</f>
        <v>0</v>
      </c>
      <c r="W10" s="45">
        <f t="shared" si="0"/>
        <v>0</v>
      </c>
      <c r="X10" s="43" t="str">
        <f t="shared" ref="X10:X47" si="1">IF(ISERROR(W10/V10),"",IF(W10/V10=0,"",W10/V10))</f>
        <v/>
      </c>
    </row>
    <row r="11" spans="2:24" hidden="1">
      <c r="B11" s="42" t="s">
        <v>14</v>
      </c>
      <c r="C11" s="36" t="s">
        <v>100</v>
      </c>
      <c r="D11" s="37">
        <v>0</v>
      </c>
      <c r="E11" s="38">
        <v>0</v>
      </c>
      <c r="F11" s="43" t="s">
        <v>98</v>
      </c>
      <c r="G11" s="37">
        <v>0</v>
      </c>
      <c r="H11" s="38">
        <v>0</v>
      </c>
      <c r="I11" s="43" t="s">
        <v>98</v>
      </c>
      <c r="J11" s="37">
        <v>0</v>
      </c>
      <c r="K11" s="38">
        <v>0</v>
      </c>
      <c r="L11" s="43" t="s">
        <v>98</v>
      </c>
      <c r="M11" s="37">
        <v>0</v>
      </c>
      <c r="N11" s="38">
        <v>0</v>
      </c>
      <c r="O11" s="43" t="s">
        <v>98</v>
      </c>
      <c r="P11" s="37">
        <v>0</v>
      </c>
      <c r="Q11" s="38">
        <v>0</v>
      </c>
      <c r="R11" s="43" t="s">
        <v>98</v>
      </c>
      <c r="S11" s="37">
        <v>0</v>
      </c>
      <c r="T11" s="38">
        <v>0</v>
      </c>
      <c r="U11" s="43" t="s">
        <v>98</v>
      </c>
      <c r="V11" s="44">
        <f t="shared" si="0"/>
        <v>0</v>
      </c>
      <c r="W11" s="45">
        <f t="shared" si="0"/>
        <v>0</v>
      </c>
      <c r="X11" s="43" t="str">
        <f t="shared" si="1"/>
        <v/>
      </c>
    </row>
    <row r="12" spans="2:24" hidden="1">
      <c r="B12" s="42" t="s">
        <v>15</v>
      </c>
      <c r="C12" s="36" t="s">
        <v>101</v>
      </c>
      <c r="D12" s="37">
        <v>0</v>
      </c>
      <c r="E12" s="38">
        <v>0</v>
      </c>
      <c r="F12" s="43" t="s">
        <v>98</v>
      </c>
      <c r="G12" s="37">
        <v>0</v>
      </c>
      <c r="H12" s="38">
        <v>0</v>
      </c>
      <c r="I12" s="43" t="s">
        <v>98</v>
      </c>
      <c r="J12" s="37">
        <v>0</v>
      </c>
      <c r="K12" s="38">
        <v>0</v>
      </c>
      <c r="L12" s="43" t="s">
        <v>98</v>
      </c>
      <c r="M12" s="37">
        <v>0</v>
      </c>
      <c r="N12" s="38">
        <v>0</v>
      </c>
      <c r="O12" s="43" t="s">
        <v>98</v>
      </c>
      <c r="P12" s="37">
        <v>0</v>
      </c>
      <c r="Q12" s="38">
        <v>0</v>
      </c>
      <c r="R12" s="43" t="s">
        <v>98</v>
      </c>
      <c r="S12" s="37">
        <v>0</v>
      </c>
      <c r="T12" s="38">
        <v>0</v>
      </c>
      <c r="U12" s="43" t="s">
        <v>98</v>
      </c>
      <c r="V12" s="44">
        <f t="shared" si="0"/>
        <v>0</v>
      </c>
      <c r="W12" s="45">
        <f t="shared" si="0"/>
        <v>0</v>
      </c>
      <c r="X12" s="43" t="str">
        <f t="shared" si="1"/>
        <v/>
      </c>
    </row>
    <row r="13" spans="2:24" hidden="1">
      <c r="B13" s="42">
        <v>3741</v>
      </c>
      <c r="C13" s="36" t="s">
        <v>102</v>
      </c>
      <c r="D13" s="37">
        <v>0</v>
      </c>
      <c r="E13" s="38">
        <v>0</v>
      </c>
      <c r="F13" s="43" t="s">
        <v>98</v>
      </c>
      <c r="G13" s="37">
        <v>0</v>
      </c>
      <c r="H13" s="38">
        <v>0</v>
      </c>
      <c r="I13" s="43" t="s">
        <v>98</v>
      </c>
      <c r="J13" s="37">
        <v>0</v>
      </c>
      <c r="K13" s="38">
        <v>0</v>
      </c>
      <c r="L13" s="43" t="s">
        <v>98</v>
      </c>
      <c r="M13" s="37">
        <v>0</v>
      </c>
      <c r="N13" s="38">
        <v>0</v>
      </c>
      <c r="O13" s="43" t="s">
        <v>98</v>
      </c>
      <c r="P13" s="37">
        <v>0</v>
      </c>
      <c r="Q13" s="38">
        <v>0</v>
      </c>
      <c r="R13" s="43" t="s">
        <v>98</v>
      </c>
      <c r="S13" s="37">
        <v>0</v>
      </c>
      <c r="T13" s="38">
        <v>0</v>
      </c>
      <c r="U13" s="43" t="s">
        <v>98</v>
      </c>
      <c r="V13" s="44">
        <f t="shared" si="0"/>
        <v>0</v>
      </c>
      <c r="W13" s="45">
        <f t="shared" si="0"/>
        <v>0</v>
      </c>
      <c r="X13" s="43" t="str">
        <f t="shared" si="1"/>
        <v/>
      </c>
    </row>
    <row r="14" spans="2:24" hidden="1">
      <c r="B14" s="42" t="s">
        <v>16</v>
      </c>
      <c r="C14" s="36" t="s">
        <v>103</v>
      </c>
      <c r="D14" s="37">
        <v>0</v>
      </c>
      <c r="E14" s="38">
        <v>0</v>
      </c>
      <c r="F14" s="43" t="s">
        <v>98</v>
      </c>
      <c r="G14" s="37">
        <v>0</v>
      </c>
      <c r="H14" s="38">
        <v>0</v>
      </c>
      <c r="I14" s="43" t="s">
        <v>98</v>
      </c>
      <c r="J14" s="37">
        <v>469221.81999999995</v>
      </c>
      <c r="K14" s="38">
        <v>0</v>
      </c>
      <c r="L14" s="43" t="s">
        <v>98</v>
      </c>
      <c r="M14" s="37">
        <v>0</v>
      </c>
      <c r="N14" s="38">
        <v>0</v>
      </c>
      <c r="O14" s="43" t="s">
        <v>98</v>
      </c>
      <c r="P14" s="37">
        <v>0</v>
      </c>
      <c r="Q14" s="38">
        <v>0</v>
      </c>
      <c r="R14" s="43" t="s">
        <v>98</v>
      </c>
      <c r="S14" s="37">
        <v>0</v>
      </c>
      <c r="T14" s="38">
        <v>0</v>
      </c>
      <c r="U14" s="43" t="s">
        <v>98</v>
      </c>
      <c r="V14" s="44">
        <f t="shared" si="0"/>
        <v>469222</v>
      </c>
      <c r="W14" s="45">
        <f t="shared" si="0"/>
        <v>0</v>
      </c>
      <c r="X14" s="43" t="str">
        <f t="shared" si="1"/>
        <v/>
      </c>
    </row>
    <row r="15" spans="2:24">
      <c r="B15" s="42">
        <v>3761</v>
      </c>
      <c r="C15" s="36" t="s">
        <v>104</v>
      </c>
      <c r="D15" s="61">
        <v>53195.78</v>
      </c>
      <c r="E15" s="62">
        <v>-46937.73</v>
      </c>
      <c r="F15" s="43">
        <v>-0.8823581494622319</v>
      </c>
      <c r="G15" s="61">
        <v>119125.16</v>
      </c>
      <c r="H15" s="62">
        <v>-105318.63</v>
      </c>
      <c r="I15" s="43">
        <v>-0.88410063835381214</v>
      </c>
      <c r="J15" s="37">
        <v>21755.72</v>
      </c>
      <c r="K15" s="38">
        <v>-18785.84</v>
      </c>
      <c r="L15" s="43">
        <v>-0.86348969374490936</v>
      </c>
      <c r="M15" s="63">
        <v>110205.83</v>
      </c>
      <c r="N15" s="64">
        <v>-11444.34</v>
      </c>
      <c r="O15" s="43">
        <v>-0.10384514140495107</v>
      </c>
      <c r="P15" s="37">
        <v>0</v>
      </c>
      <c r="Q15" s="38">
        <v>-329617</v>
      </c>
      <c r="R15" s="43" t="s">
        <v>98</v>
      </c>
      <c r="S15" s="37">
        <v>0</v>
      </c>
      <c r="T15" s="38">
        <v>-254769</v>
      </c>
      <c r="U15" s="43" t="s">
        <v>98</v>
      </c>
      <c r="V15" s="44">
        <f t="shared" si="0"/>
        <v>304282</v>
      </c>
      <c r="W15" s="45">
        <f t="shared" si="0"/>
        <v>-766873</v>
      </c>
      <c r="X15" s="43">
        <f t="shared" si="1"/>
        <v>-2.5202706699706194</v>
      </c>
    </row>
    <row r="16" spans="2:24">
      <c r="B16" s="42">
        <v>3762</v>
      </c>
      <c r="C16" s="36" t="s">
        <v>105</v>
      </c>
      <c r="D16" s="61">
        <v>63294.54</v>
      </c>
      <c r="E16" s="62">
        <v>-165827.22</v>
      </c>
      <c r="F16" s="43">
        <v>-2.6199293019587473</v>
      </c>
      <c r="G16" s="63">
        <v>50978.86</v>
      </c>
      <c r="H16" s="64">
        <v>-205242.45</v>
      </c>
      <c r="I16" s="43">
        <v>-4.0260305938579251</v>
      </c>
      <c r="J16" s="63">
        <v>64944.069999999992</v>
      </c>
      <c r="K16" s="64">
        <v>-335146.14</v>
      </c>
      <c r="L16" s="43">
        <v>-5.1605349033406753</v>
      </c>
      <c r="M16" s="63">
        <v>45585.5</v>
      </c>
      <c r="N16" s="64">
        <v>-193072.22</v>
      </c>
      <c r="O16" s="43">
        <v>-4.2353866909433924</v>
      </c>
      <c r="P16" s="37">
        <v>0</v>
      </c>
      <c r="Q16" s="38">
        <v>0</v>
      </c>
      <c r="R16" s="43" t="s">
        <v>98</v>
      </c>
      <c r="S16" s="37">
        <v>0</v>
      </c>
      <c r="T16" s="38">
        <v>0</v>
      </c>
      <c r="U16" s="43" t="s">
        <v>98</v>
      </c>
      <c r="V16" s="44">
        <f t="shared" si="0"/>
        <v>224803</v>
      </c>
      <c r="W16" s="45">
        <f t="shared" si="0"/>
        <v>-899288</v>
      </c>
      <c r="X16" s="43">
        <f t="shared" si="1"/>
        <v>-4.0003380737801546</v>
      </c>
    </row>
    <row r="17" spans="2:24">
      <c r="B17" s="42" t="s">
        <v>17</v>
      </c>
      <c r="C17" s="36" t="s">
        <v>106</v>
      </c>
      <c r="D17" s="37">
        <v>0</v>
      </c>
      <c r="E17" s="38">
        <v>0</v>
      </c>
      <c r="F17" s="43" t="s">
        <v>98</v>
      </c>
      <c r="G17" s="61">
        <v>13355.5</v>
      </c>
      <c r="H17" s="62">
        <v>0</v>
      </c>
      <c r="I17" s="43" t="s">
        <v>98</v>
      </c>
      <c r="J17" s="58">
        <v>0</v>
      </c>
      <c r="K17" s="74">
        <v>0</v>
      </c>
      <c r="L17" s="43" t="s">
        <v>98</v>
      </c>
      <c r="M17" s="37">
        <v>0</v>
      </c>
      <c r="N17" s="38">
        <v>0</v>
      </c>
      <c r="O17" s="43" t="s">
        <v>98</v>
      </c>
      <c r="P17" s="37">
        <v>0</v>
      </c>
      <c r="Q17" s="38">
        <v>0</v>
      </c>
      <c r="R17" s="43" t="s">
        <v>98</v>
      </c>
      <c r="S17" s="37">
        <v>0</v>
      </c>
      <c r="T17" s="38">
        <v>0</v>
      </c>
      <c r="U17" s="43" t="s">
        <v>98</v>
      </c>
      <c r="V17" s="44">
        <f t="shared" si="0"/>
        <v>13356</v>
      </c>
      <c r="W17" s="45">
        <f t="shared" si="0"/>
        <v>0</v>
      </c>
      <c r="X17" s="43" t="str">
        <f t="shared" si="1"/>
        <v/>
      </c>
    </row>
    <row r="18" spans="2:24" ht="25.5">
      <c r="B18" s="42" t="s">
        <v>18</v>
      </c>
      <c r="C18" s="36" t="s">
        <v>107</v>
      </c>
      <c r="D18" s="37">
        <v>0</v>
      </c>
      <c r="E18" s="38">
        <v>0</v>
      </c>
      <c r="F18" s="43" t="s">
        <v>98</v>
      </c>
      <c r="G18" s="37">
        <v>0</v>
      </c>
      <c r="H18" s="38">
        <v>0</v>
      </c>
      <c r="I18" s="43" t="s">
        <v>98</v>
      </c>
      <c r="J18" s="37">
        <v>0</v>
      </c>
      <c r="K18" s="38">
        <v>0</v>
      </c>
      <c r="L18" s="43" t="s">
        <v>98</v>
      </c>
      <c r="M18" s="58">
        <v>0</v>
      </c>
      <c r="N18" s="86">
        <v>-16564.919999999998</v>
      </c>
      <c r="O18" s="43" t="s">
        <v>98</v>
      </c>
      <c r="P18" s="37">
        <v>0</v>
      </c>
      <c r="Q18" s="38">
        <v>-67392</v>
      </c>
      <c r="R18" s="43" t="s">
        <v>98</v>
      </c>
      <c r="S18" s="37">
        <v>0</v>
      </c>
      <c r="T18" s="38">
        <v>-59681</v>
      </c>
      <c r="U18" s="43" t="s">
        <v>98</v>
      </c>
      <c r="V18" s="44">
        <f t="shared" si="0"/>
        <v>0</v>
      </c>
      <c r="W18" s="45">
        <f t="shared" si="0"/>
        <v>-143638</v>
      </c>
      <c r="X18" s="43" t="str">
        <f t="shared" si="1"/>
        <v/>
      </c>
    </row>
    <row r="19" spans="2:24" ht="15.95" customHeight="1">
      <c r="B19" s="42" t="s">
        <v>19</v>
      </c>
      <c r="C19" s="36" t="s">
        <v>108</v>
      </c>
      <c r="D19" s="58">
        <v>0</v>
      </c>
      <c r="E19" s="59">
        <v>-47765.01</v>
      </c>
      <c r="F19" s="43" t="s">
        <v>98</v>
      </c>
      <c r="G19" s="58">
        <v>0</v>
      </c>
      <c r="H19" s="74">
        <v>-118201.18</v>
      </c>
      <c r="I19" s="43" t="s">
        <v>98</v>
      </c>
      <c r="J19" s="58">
        <v>0</v>
      </c>
      <c r="K19" s="74">
        <v>800</v>
      </c>
      <c r="L19" s="43" t="s">
        <v>98</v>
      </c>
      <c r="M19" s="37">
        <v>0</v>
      </c>
      <c r="N19" s="38">
        <v>0</v>
      </c>
      <c r="O19" s="43" t="s">
        <v>98</v>
      </c>
      <c r="P19" s="37">
        <v>0</v>
      </c>
      <c r="Q19" s="38">
        <v>0</v>
      </c>
      <c r="R19" s="43" t="s">
        <v>98</v>
      </c>
      <c r="S19" s="37">
        <v>0</v>
      </c>
      <c r="T19" s="38">
        <v>0</v>
      </c>
      <c r="U19" s="43" t="s">
        <v>98</v>
      </c>
      <c r="V19" s="44">
        <f t="shared" si="0"/>
        <v>0</v>
      </c>
      <c r="W19" s="45">
        <f t="shared" si="0"/>
        <v>-165166</v>
      </c>
      <c r="X19" s="43" t="str">
        <f t="shared" si="1"/>
        <v/>
      </c>
    </row>
    <row r="20" spans="2:24" ht="13.5" customHeight="1">
      <c r="B20" s="42">
        <v>3801</v>
      </c>
      <c r="C20" s="36" t="s">
        <v>109</v>
      </c>
      <c r="D20" s="61">
        <v>214452.92</v>
      </c>
      <c r="E20" s="62">
        <v>-206956.04</v>
      </c>
      <c r="F20" s="43">
        <v>-0.96504183762104989</v>
      </c>
      <c r="G20" s="61">
        <v>264289.08</v>
      </c>
      <c r="H20" s="62">
        <v>-286096.46999999997</v>
      </c>
      <c r="I20" s="43">
        <v>-1.0825133978293766</v>
      </c>
      <c r="J20" s="37">
        <v>431096.49</v>
      </c>
      <c r="K20" s="38">
        <v>-264322.55</v>
      </c>
      <c r="L20" s="43">
        <v>-0.6131401116255899</v>
      </c>
      <c r="M20" s="61">
        <v>620828.04</v>
      </c>
      <c r="N20" s="62">
        <v>-83580.399999999994</v>
      </c>
      <c r="O20" s="43">
        <v>-0.1346272955068202</v>
      </c>
      <c r="P20" s="37">
        <v>0</v>
      </c>
      <c r="Q20" s="38">
        <v>-310001</v>
      </c>
      <c r="R20" s="43" t="s">
        <v>98</v>
      </c>
      <c r="S20" s="37">
        <v>0</v>
      </c>
      <c r="T20" s="38">
        <v>-320054</v>
      </c>
      <c r="U20" s="43" t="s">
        <v>98</v>
      </c>
      <c r="V20" s="44">
        <f t="shared" si="0"/>
        <v>1530667</v>
      </c>
      <c r="W20" s="45">
        <f t="shared" si="0"/>
        <v>-1471010</v>
      </c>
      <c r="X20" s="43">
        <f t="shared" si="1"/>
        <v>-0.96102548758155759</v>
      </c>
    </row>
    <row r="21" spans="2:24">
      <c r="B21" s="42">
        <v>3802</v>
      </c>
      <c r="C21" s="36" t="s">
        <v>110</v>
      </c>
      <c r="D21" s="61">
        <v>19958.550000000003</v>
      </c>
      <c r="E21" s="62">
        <v>-76867.27</v>
      </c>
      <c r="F21" s="43">
        <v>-3.8513454133692071</v>
      </c>
      <c r="G21" s="63">
        <v>34537.1</v>
      </c>
      <c r="H21" s="64">
        <v>-223993.13</v>
      </c>
      <c r="I21" s="43">
        <v>-6.485580144250676</v>
      </c>
      <c r="J21" s="61">
        <v>49884.259999999995</v>
      </c>
      <c r="K21" s="62">
        <v>-75274.05</v>
      </c>
      <c r="L21" s="43">
        <v>-1.5089739729525908</v>
      </c>
      <c r="M21" s="63">
        <v>13954.89</v>
      </c>
      <c r="N21" s="64">
        <v>-168769.22</v>
      </c>
      <c r="O21" s="43">
        <v>-12.093912599812683</v>
      </c>
      <c r="P21" s="37">
        <v>0</v>
      </c>
      <c r="Q21" s="38">
        <v>0</v>
      </c>
      <c r="R21" s="43" t="s">
        <v>98</v>
      </c>
      <c r="S21" s="37">
        <v>0</v>
      </c>
      <c r="T21" s="38">
        <v>0</v>
      </c>
      <c r="U21" s="43" t="s">
        <v>98</v>
      </c>
      <c r="V21" s="44">
        <f t="shared" si="0"/>
        <v>118335</v>
      </c>
      <c r="W21" s="45">
        <f t="shared" si="0"/>
        <v>-544904</v>
      </c>
      <c r="X21" s="43">
        <f t="shared" si="1"/>
        <v>-4.6047576794693033</v>
      </c>
    </row>
    <row r="22" spans="2:24">
      <c r="B22" s="42" t="s">
        <v>20</v>
      </c>
      <c r="C22" s="36" t="s">
        <v>111</v>
      </c>
      <c r="D22" s="37">
        <v>0</v>
      </c>
      <c r="E22" s="38">
        <v>0</v>
      </c>
      <c r="F22" s="43" t="s">
        <v>98</v>
      </c>
      <c r="G22" s="37">
        <v>0</v>
      </c>
      <c r="H22" s="38">
        <v>0</v>
      </c>
      <c r="I22" s="43" t="s">
        <v>98</v>
      </c>
      <c r="J22" s="58">
        <v>0</v>
      </c>
      <c r="K22" s="74">
        <v>0</v>
      </c>
      <c r="L22" s="43" t="s">
        <v>98</v>
      </c>
      <c r="M22" s="58">
        <v>0</v>
      </c>
      <c r="N22" s="59">
        <v>-64204.72</v>
      </c>
      <c r="O22" s="43" t="s">
        <v>98</v>
      </c>
      <c r="P22" s="37">
        <v>0</v>
      </c>
      <c r="Q22" s="38">
        <v>-12750</v>
      </c>
      <c r="R22" s="43" t="s">
        <v>98</v>
      </c>
      <c r="S22" s="37">
        <v>0</v>
      </c>
      <c r="T22" s="38">
        <v>0</v>
      </c>
      <c r="U22" s="43" t="s">
        <v>98</v>
      </c>
      <c r="V22" s="44">
        <f t="shared" si="0"/>
        <v>0</v>
      </c>
      <c r="W22" s="45">
        <f t="shared" si="0"/>
        <v>-76955</v>
      </c>
      <c r="X22" s="43" t="str">
        <f t="shared" si="1"/>
        <v/>
      </c>
    </row>
    <row r="23" spans="2:24" hidden="1">
      <c r="B23" s="42" t="s">
        <v>21</v>
      </c>
      <c r="C23" s="36" t="s">
        <v>112</v>
      </c>
      <c r="D23" s="37">
        <v>0</v>
      </c>
      <c r="E23" s="38">
        <v>0</v>
      </c>
      <c r="F23" s="43" t="s">
        <v>98</v>
      </c>
      <c r="G23" s="37">
        <v>850596.47999999986</v>
      </c>
      <c r="H23" s="38">
        <v>0</v>
      </c>
      <c r="I23" s="43" t="s">
        <v>98</v>
      </c>
      <c r="J23" s="37">
        <v>215564.30000000002</v>
      </c>
      <c r="K23" s="38">
        <v>0</v>
      </c>
      <c r="L23" s="43" t="s">
        <v>98</v>
      </c>
      <c r="M23" s="37">
        <v>122173.73</v>
      </c>
      <c r="N23" s="38">
        <v>0</v>
      </c>
      <c r="O23" s="43" t="s">
        <v>98</v>
      </c>
      <c r="P23" s="37">
        <v>0</v>
      </c>
      <c r="Q23" s="38">
        <v>0</v>
      </c>
      <c r="R23" s="43" t="s">
        <v>98</v>
      </c>
      <c r="S23" s="37">
        <v>0</v>
      </c>
      <c r="T23" s="38">
        <v>0</v>
      </c>
      <c r="U23" s="43" t="s">
        <v>98</v>
      </c>
      <c r="V23" s="44">
        <f t="shared" si="0"/>
        <v>1188335</v>
      </c>
      <c r="W23" s="45">
        <f t="shared" si="0"/>
        <v>0</v>
      </c>
      <c r="X23" s="43" t="str">
        <f t="shared" si="1"/>
        <v/>
      </c>
    </row>
    <row r="24" spans="2:24" hidden="1">
      <c r="B24" s="42">
        <v>3811</v>
      </c>
      <c r="C24" s="36" t="s">
        <v>113</v>
      </c>
      <c r="D24" s="37">
        <v>0</v>
      </c>
      <c r="E24" s="38">
        <v>0</v>
      </c>
      <c r="F24" s="43" t="s">
        <v>98</v>
      </c>
      <c r="G24" s="37">
        <v>0</v>
      </c>
      <c r="H24" s="38">
        <v>0</v>
      </c>
      <c r="I24" s="43" t="s">
        <v>98</v>
      </c>
      <c r="J24" s="37">
        <v>0</v>
      </c>
      <c r="K24" s="38">
        <v>0</v>
      </c>
      <c r="L24" s="43" t="s">
        <v>98</v>
      </c>
      <c r="M24" s="37">
        <v>0</v>
      </c>
      <c r="N24" s="38">
        <v>0</v>
      </c>
      <c r="O24" s="43" t="s">
        <v>98</v>
      </c>
      <c r="P24" s="37">
        <v>0</v>
      </c>
      <c r="Q24" s="38">
        <v>0</v>
      </c>
      <c r="R24" s="43" t="s">
        <v>98</v>
      </c>
      <c r="S24" s="37">
        <v>0</v>
      </c>
      <c r="T24" s="38">
        <v>0</v>
      </c>
      <c r="U24" s="43" t="s">
        <v>98</v>
      </c>
      <c r="V24" s="44">
        <f t="shared" si="0"/>
        <v>0</v>
      </c>
      <c r="W24" s="45">
        <f t="shared" si="0"/>
        <v>0</v>
      </c>
      <c r="X24" s="43" t="str">
        <f t="shared" si="1"/>
        <v/>
      </c>
    </row>
    <row r="25" spans="2:24">
      <c r="B25" s="42" t="s">
        <v>22</v>
      </c>
      <c r="C25" s="36" t="s">
        <v>114</v>
      </c>
      <c r="D25" s="58">
        <v>0</v>
      </c>
      <c r="E25" s="59">
        <v>-40816.959999999999</v>
      </c>
      <c r="F25" s="43" t="s">
        <v>98</v>
      </c>
      <c r="G25" s="63">
        <v>896.05</v>
      </c>
      <c r="H25" s="64">
        <v>-40358.39</v>
      </c>
      <c r="I25" s="43">
        <v>-45.040332570727081</v>
      </c>
      <c r="J25" s="58">
        <v>0</v>
      </c>
      <c r="K25" s="74">
        <v>-39748.94</v>
      </c>
      <c r="L25" s="43" t="s">
        <v>98</v>
      </c>
      <c r="M25" s="58">
        <v>0</v>
      </c>
      <c r="N25" s="59">
        <v>-72157.23</v>
      </c>
      <c r="O25" s="43" t="s">
        <v>98</v>
      </c>
      <c r="P25" s="37">
        <v>0</v>
      </c>
      <c r="Q25" s="38">
        <v>0</v>
      </c>
      <c r="R25" s="43" t="s">
        <v>98</v>
      </c>
      <c r="S25" s="37">
        <v>0</v>
      </c>
      <c r="T25" s="38">
        <v>0</v>
      </c>
      <c r="U25" s="43" t="s">
        <v>98</v>
      </c>
      <c r="V25" s="44">
        <f t="shared" si="0"/>
        <v>896</v>
      </c>
      <c r="W25" s="45">
        <f t="shared" si="0"/>
        <v>-193082</v>
      </c>
      <c r="X25" s="43">
        <f t="shared" si="1"/>
        <v>-215.49330357142858</v>
      </c>
    </row>
    <row r="26" spans="2:24" hidden="1">
      <c r="B26" s="42">
        <v>3821</v>
      </c>
      <c r="C26" s="36" t="s">
        <v>115</v>
      </c>
      <c r="D26" s="37">
        <v>0</v>
      </c>
      <c r="E26" s="38">
        <v>0</v>
      </c>
      <c r="F26" s="43" t="s">
        <v>98</v>
      </c>
      <c r="G26" s="37">
        <v>0</v>
      </c>
      <c r="H26" s="38">
        <v>0</v>
      </c>
      <c r="I26" s="43" t="s">
        <v>98</v>
      </c>
      <c r="J26" s="37">
        <v>0</v>
      </c>
      <c r="K26" s="38">
        <v>0</v>
      </c>
      <c r="L26" s="43" t="s">
        <v>98</v>
      </c>
      <c r="M26" s="37">
        <v>0</v>
      </c>
      <c r="N26" s="38">
        <v>0</v>
      </c>
      <c r="O26" s="43" t="s">
        <v>98</v>
      </c>
      <c r="P26" s="37">
        <v>0</v>
      </c>
      <c r="Q26" s="38">
        <v>0</v>
      </c>
      <c r="R26" s="43" t="s">
        <v>98</v>
      </c>
      <c r="S26" s="37">
        <v>0</v>
      </c>
      <c r="T26" s="38">
        <v>0</v>
      </c>
      <c r="U26" s="43" t="s">
        <v>98</v>
      </c>
      <c r="V26" s="44">
        <f t="shared" si="0"/>
        <v>0</v>
      </c>
      <c r="W26" s="45">
        <f t="shared" si="0"/>
        <v>0</v>
      </c>
      <c r="X26" s="43" t="str">
        <f t="shared" si="1"/>
        <v/>
      </c>
    </row>
    <row r="27" spans="2:24" hidden="1">
      <c r="B27" s="42" t="s">
        <v>23</v>
      </c>
      <c r="C27" s="36" t="s">
        <v>116</v>
      </c>
      <c r="D27" s="37">
        <v>5253.3499999999995</v>
      </c>
      <c r="E27" s="38">
        <v>0</v>
      </c>
      <c r="F27" s="43" t="s">
        <v>98</v>
      </c>
      <c r="G27" s="37">
        <v>84573.91</v>
      </c>
      <c r="H27" s="38">
        <v>-4938</v>
      </c>
      <c r="I27" s="43">
        <v>-5.8386800373779572E-2</v>
      </c>
      <c r="J27" s="37">
        <v>11591.15</v>
      </c>
      <c r="K27" s="38">
        <v>-34.64</v>
      </c>
      <c r="L27" s="43">
        <v>-2.9884869059584253E-3</v>
      </c>
      <c r="M27" s="37">
        <v>8670.17</v>
      </c>
      <c r="N27" s="38">
        <v>0</v>
      </c>
      <c r="O27" s="43" t="s">
        <v>98</v>
      </c>
      <c r="P27" s="37">
        <v>0</v>
      </c>
      <c r="Q27" s="38">
        <v>-1599</v>
      </c>
      <c r="R27" s="43" t="s">
        <v>98</v>
      </c>
      <c r="S27" s="37">
        <v>0</v>
      </c>
      <c r="T27" s="38">
        <v>-1646</v>
      </c>
      <c r="U27" s="43" t="s">
        <v>98</v>
      </c>
      <c r="V27" s="44">
        <f t="shared" si="0"/>
        <v>110089</v>
      </c>
      <c r="W27" s="45">
        <f t="shared" si="0"/>
        <v>-8218</v>
      </c>
      <c r="X27" s="43">
        <f t="shared" si="1"/>
        <v>-7.4648693329942131E-2</v>
      </c>
    </row>
    <row r="28" spans="2:24" hidden="1">
      <c r="B28" s="42" t="s">
        <v>24</v>
      </c>
      <c r="C28" s="36" t="s">
        <v>117</v>
      </c>
      <c r="D28" s="37">
        <v>1500.6</v>
      </c>
      <c r="E28" s="38">
        <v>0</v>
      </c>
      <c r="F28" s="43" t="s">
        <v>98</v>
      </c>
      <c r="G28" s="37">
        <v>0</v>
      </c>
      <c r="H28" s="38">
        <v>0</v>
      </c>
      <c r="I28" s="43" t="s">
        <v>98</v>
      </c>
      <c r="J28" s="37">
        <v>0</v>
      </c>
      <c r="K28" s="38">
        <v>0</v>
      </c>
      <c r="L28" s="43" t="s">
        <v>98</v>
      </c>
      <c r="M28" s="37">
        <v>0</v>
      </c>
      <c r="N28" s="38">
        <v>0</v>
      </c>
      <c r="O28" s="43" t="s">
        <v>98</v>
      </c>
      <c r="P28" s="37">
        <v>0</v>
      </c>
      <c r="Q28" s="38">
        <v>0</v>
      </c>
      <c r="R28" s="43" t="s">
        <v>98</v>
      </c>
      <c r="S28" s="37">
        <v>0</v>
      </c>
      <c r="T28" s="38">
        <v>0</v>
      </c>
      <c r="U28" s="43" t="s">
        <v>98</v>
      </c>
      <c r="V28" s="44">
        <f t="shared" si="0"/>
        <v>1501</v>
      </c>
      <c r="W28" s="45">
        <f t="shared" si="0"/>
        <v>0</v>
      </c>
      <c r="X28" s="43" t="str">
        <f t="shared" si="1"/>
        <v/>
      </c>
    </row>
    <row r="29" spans="2:24" ht="25.5" hidden="1">
      <c r="B29" s="42" t="s">
        <v>25</v>
      </c>
      <c r="C29" s="36" t="s">
        <v>118</v>
      </c>
      <c r="D29" s="37">
        <v>0</v>
      </c>
      <c r="E29" s="38">
        <v>0</v>
      </c>
      <c r="F29" s="43" t="s">
        <v>98</v>
      </c>
      <c r="G29" s="37">
        <v>0</v>
      </c>
      <c r="H29" s="38">
        <v>0</v>
      </c>
      <c r="I29" s="43" t="s">
        <v>98</v>
      </c>
      <c r="J29" s="37">
        <v>0</v>
      </c>
      <c r="K29" s="38">
        <v>0</v>
      </c>
      <c r="L29" s="43" t="s">
        <v>98</v>
      </c>
      <c r="M29" s="37">
        <v>0</v>
      </c>
      <c r="N29" s="38">
        <v>0</v>
      </c>
      <c r="O29" s="43" t="s">
        <v>98</v>
      </c>
      <c r="P29" s="37">
        <v>0</v>
      </c>
      <c r="Q29" s="38">
        <v>-6829</v>
      </c>
      <c r="R29" s="43" t="s">
        <v>98</v>
      </c>
      <c r="S29" s="37">
        <v>0</v>
      </c>
      <c r="T29" s="38">
        <v>0</v>
      </c>
      <c r="U29" s="43" t="s">
        <v>98</v>
      </c>
      <c r="V29" s="44">
        <f t="shared" si="0"/>
        <v>0</v>
      </c>
      <c r="W29" s="45">
        <f t="shared" si="0"/>
        <v>-6829</v>
      </c>
      <c r="X29" s="43" t="str">
        <f t="shared" si="1"/>
        <v/>
      </c>
    </row>
    <row r="30" spans="2:24" hidden="1">
      <c r="B30" s="42" t="s">
        <v>26</v>
      </c>
      <c r="C30" s="36" t="s">
        <v>119</v>
      </c>
      <c r="D30" s="37">
        <v>0</v>
      </c>
      <c r="E30" s="38">
        <v>0</v>
      </c>
      <c r="F30" s="43" t="s">
        <v>98</v>
      </c>
      <c r="G30" s="37">
        <v>0</v>
      </c>
      <c r="H30" s="38">
        <v>0</v>
      </c>
      <c r="I30" s="43" t="s">
        <v>98</v>
      </c>
      <c r="J30" s="37">
        <v>89547.169999999984</v>
      </c>
      <c r="K30" s="38">
        <v>0</v>
      </c>
      <c r="L30" s="43" t="s">
        <v>98</v>
      </c>
      <c r="M30" s="37">
        <v>0</v>
      </c>
      <c r="N30" s="38">
        <v>0</v>
      </c>
      <c r="O30" s="43" t="s">
        <v>98</v>
      </c>
      <c r="P30" s="37">
        <v>0</v>
      </c>
      <c r="Q30" s="38">
        <v>0</v>
      </c>
      <c r="R30" s="43" t="s">
        <v>98</v>
      </c>
      <c r="S30" s="37">
        <v>0</v>
      </c>
      <c r="T30" s="38">
        <v>0</v>
      </c>
      <c r="U30" s="43" t="s">
        <v>98</v>
      </c>
      <c r="V30" s="44">
        <f t="shared" si="0"/>
        <v>89547</v>
      </c>
      <c r="W30" s="45">
        <f t="shared" si="0"/>
        <v>0</v>
      </c>
      <c r="X30" s="43" t="str">
        <f t="shared" si="1"/>
        <v/>
      </c>
    </row>
    <row r="31" spans="2:24" hidden="1">
      <c r="B31" s="42" t="s">
        <v>27</v>
      </c>
      <c r="C31" s="36" t="s">
        <v>120</v>
      </c>
      <c r="D31" s="37">
        <v>0</v>
      </c>
      <c r="E31" s="38">
        <v>0</v>
      </c>
      <c r="F31" s="43" t="s">
        <v>98</v>
      </c>
      <c r="G31" s="37">
        <v>0</v>
      </c>
      <c r="H31" s="38">
        <v>0</v>
      </c>
      <c r="I31" s="43" t="s">
        <v>98</v>
      </c>
      <c r="J31" s="37">
        <v>0</v>
      </c>
      <c r="K31" s="38">
        <v>0</v>
      </c>
      <c r="L31" s="43" t="s">
        <v>98</v>
      </c>
      <c r="M31" s="37">
        <v>3545163.46</v>
      </c>
      <c r="N31" s="38">
        <v>0</v>
      </c>
      <c r="O31" s="43" t="s">
        <v>98</v>
      </c>
      <c r="P31" s="37">
        <v>0</v>
      </c>
      <c r="Q31" s="38">
        <v>0</v>
      </c>
      <c r="R31" s="43" t="s">
        <v>98</v>
      </c>
      <c r="S31" s="37">
        <v>0</v>
      </c>
      <c r="T31" s="38">
        <v>0</v>
      </c>
      <c r="U31" s="43" t="s">
        <v>98</v>
      </c>
      <c r="V31" s="44">
        <f t="shared" si="0"/>
        <v>3545163</v>
      </c>
      <c r="W31" s="45">
        <f t="shared" si="0"/>
        <v>0</v>
      </c>
      <c r="X31" s="43" t="str">
        <f t="shared" si="1"/>
        <v/>
      </c>
    </row>
    <row r="32" spans="2:24" hidden="1">
      <c r="B32" s="42" t="s">
        <v>28</v>
      </c>
      <c r="C32" s="36" t="s">
        <v>103</v>
      </c>
      <c r="D32" s="37">
        <v>0</v>
      </c>
      <c r="E32" s="38">
        <v>0</v>
      </c>
      <c r="F32" s="43" t="s">
        <v>98</v>
      </c>
      <c r="G32" s="37">
        <v>0</v>
      </c>
      <c r="H32" s="38">
        <v>0</v>
      </c>
      <c r="I32" s="43" t="s">
        <v>98</v>
      </c>
      <c r="J32" s="37">
        <v>101949.61000000002</v>
      </c>
      <c r="K32" s="38">
        <v>0</v>
      </c>
      <c r="L32" s="43" t="s">
        <v>98</v>
      </c>
      <c r="M32" s="37">
        <v>0</v>
      </c>
      <c r="N32" s="38">
        <v>0</v>
      </c>
      <c r="O32" s="43" t="s">
        <v>98</v>
      </c>
      <c r="P32" s="37">
        <v>0</v>
      </c>
      <c r="Q32" s="38">
        <v>0</v>
      </c>
      <c r="R32" s="43" t="s">
        <v>98</v>
      </c>
      <c r="S32" s="37">
        <v>0</v>
      </c>
      <c r="T32" s="38">
        <v>0</v>
      </c>
      <c r="U32" s="43" t="s">
        <v>98</v>
      </c>
      <c r="V32" s="44">
        <f t="shared" si="0"/>
        <v>101950</v>
      </c>
      <c r="W32" s="45">
        <f t="shared" si="0"/>
        <v>0</v>
      </c>
      <c r="X32" s="43" t="str">
        <f t="shared" si="1"/>
        <v/>
      </c>
    </row>
    <row r="33" spans="2:24" hidden="1">
      <c r="B33" s="42">
        <v>3910</v>
      </c>
      <c r="C33" s="36" t="s">
        <v>121</v>
      </c>
      <c r="D33" s="37">
        <v>20651.25</v>
      </c>
      <c r="E33" s="38">
        <v>0</v>
      </c>
      <c r="F33" s="43" t="s">
        <v>98</v>
      </c>
      <c r="G33" s="37">
        <v>0</v>
      </c>
      <c r="H33" s="38">
        <v>0</v>
      </c>
      <c r="I33" s="43" t="s">
        <v>98</v>
      </c>
      <c r="J33" s="37">
        <v>50480.710000000006</v>
      </c>
      <c r="K33" s="38">
        <v>0</v>
      </c>
      <c r="L33" s="43" t="s">
        <v>98</v>
      </c>
      <c r="M33" s="37">
        <v>0</v>
      </c>
      <c r="N33" s="38">
        <v>0</v>
      </c>
      <c r="O33" s="43" t="s">
        <v>98</v>
      </c>
      <c r="P33" s="37">
        <v>0</v>
      </c>
      <c r="Q33" s="38">
        <v>0</v>
      </c>
      <c r="R33" s="43" t="s">
        <v>98</v>
      </c>
      <c r="S33" s="37">
        <v>0</v>
      </c>
      <c r="T33" s="38">
        <v>0</v>
      </c>
      <c r="U33" s="43" t="s">
        <v>98</v>
      </c>
      <c r="V33" s="44">
        <f t="shared" si="0"/>
        <v>71132</v>
      </c>
      <c r="W33" s="45">
        <f t="shared" si="0"/>
        <v>0</v>
      </c>
      <c r="X33" s="43" t="str">
        <f t="shared" si="1"/>
        <v/>
      </c>
    </row>
    <row r="34" spans="2:24" hidden="1">
      <c r="B34" s="42">
        <v>3912</v>
      </c>
      <c r="C34" s="36" t="s">
        <v>122</v>
      </c>
      <c r="D34" s="37">
        <v>0</v>
      </c>
      <c r="E34" s="38">
        <v>0</v>
      </c>
      <c r="F34" s="43" t="s">
        <v>98</v>
      </c>
      <c r="G34" s="37">
        <v>0</v>
      </c>
      <c r="H34" s="38">
        <v>0</v>
      </c>
      <c r="I34" s="43" t="s">
        <v>98</v>
      </c>
      <c r="J34" s="37">
        <v>645172.29999999993</v>
      </c>
      <c r="K34" s="38">
        <v>0</v>
      </c>
      <c r="L34" s="43" t="s">
        <v>98</v>
      </c>
      <c r="M34" s="37">
        <v>32056.36</v>
      </c>
      <c r="N34" s="38">
        <v>0</v>
      </c>
      <c r="O34" s="43" t="s">
        <v>98</v>
      </c>
      <c r="P34" s="37">
        <v>0</v>
      </c>
      <c r="Q34" s="38">
        <v>0</v>
      </c>
      <c r="R34" s="43" t="s">
        <v>98</v>
      </c>
      <c r="S34" s="37">
        <v>0</v>
      </c>
      <c r="T34" s="38">
        <v>0</v>
      </c>
      <c r="U34" s="43" t="s">
        <v>98</v>
      </c>
      <c r="V34" s="44">
        <f t="shared" si="0"/>
        <v>677229</v>
      </c>
      <c r="W34" s="45">
        <f t="shared" si="0"/>
        <v>0</v>
      </c>
      <c r="X34" s="43" t="str">
        <f t="shared" si="1"/>
        <v/>
      </c>
    </row>
    <row r="35" spans="2:24" hidden="1">
      <c r="B35" s="42">
        <v>3913</v>
      </c>
      <c r="C35" s="36" t="s">
        <v>123</v>
      </c>
      <c r="D35" s="37">
        <v>0</v>
      </c>
      <c r="E35" s="38">
        <v>0</v>
      </c>
      <c r="F35" s="43" t="s">
        <v>98</v>
      </c>
      <c r="G35" s="37">
        <v>0</v>
      </c>
      <c r="H35" s="38">
        <v>0</v>
      </c>
      <c r="I35" s="43" t="s">
        <v>98</v>
      </c>
      <c r="J35" s="37">
        <v>55494.500000000007</v>
      </c>
      <c r="K35" s="38">
        <v>0</v>
      </c>
      <c r="L35" s="43" t="s">
        <v>98</v>
      </c>
      <c r="M35" s="37">
        <v>1749.84</v>
      </c>
      <c r="N35" s="38">
        <v>0</v>
      </c>
      <c r="O35" s="43" t="s">
        <v>98</v>
      </c>
      <c r="P35" s="37">
        <v>0</v>
      </c>
      <c r="Q35" s="38">
        <v>0</v>
      </c>
      <c r="R35" s="43" t="s">
        <v>98</v>
      </c>
      <c r="S35" s="37">
        <v>0</v>
      </c>
      <c r="T35" s="38">
        <v>0</v>
      </c>
      <c r="U35" s="43" t="s">
        <v>98</v>
      </c>
      <c r="V35" s="44">
        <f t="shared" si="0"/>
        <v>57244</v>
      </c>
      <c r="W35" s="45">
        <f t="shared" si="0"/>
        <v>0</v>
      </c>
      <c r="X35" s="43" t="str">
        <f t="shared" si="1"/>
        <v/>
      </c>
    </row>
    <row r="36" spans="2:24" hidden="1">
      <c r="B36" s="42">
        <v>3914</v>
      </c>
      <c r="C36" s="36" t="s">
        <v>124</v>
      </c>
      <c r="D36" s="37">
        <v>0</v>
      </c>
      <c r="E36" s="38">
        <v>0</v>
      </c>
      <c r="F36" s="43" t="s">
        <v>98</v>
      </c>
      <c r="G36" s="37">
        <v>0</v>
      </c>
      <c r="H36" s="38">
        <v>0</v>
      </c>
      <c r="I36" s="43" t="s">
        <v>98</v>
      </c>
      <c r="J36" s="37">
        <v>537162.62</v>
      </c>
      <c r="K36" s="38">
        <v>0</v>
      </c>
      <c r="L36" s="43" t="s">
        <v>98</v>
      </c>
      <c r="M36" s="37">
        <v>28394.57</v>
      </c>
      <c r="N36" s="38">
        <v>0</v>
      </c>
      <c r="O36" s="43" t="s">
        <v>98</v>
      </c>
      <c r="P36" s="37">
        <v>0</v>
      </c>
      <c r="Q36" s="38">
        <v>0</v>
      </c>
      <c r="R36" s="43" t="s">
        <v>98</v>
      </c>
      <c r="S36" s="37">
        <v>0</v>
      </c>
      <c r="T36" s="38">
        <v>0</v>
      </c>
      <c r="U36" s="43" t="s">
        <v>98</v>
      </c>
      <c r="V36" s="44">
        <f t="shared" si="0"/>
        <v>565557</v>
      </c>
      <c r="W36" s="45">
        <f t="shared" si="0"/>
        <v>0</v>
      </c>
      <c r="X36" s="43" t="str">
        <f t="shared" si="1"/>
        <v/>
      </c>
    </row>
    <row r="37" spans="2:24" hidden="1">
      <c r="B37" s="42">
        <v>3921</v>
      </c>
      <c r="C37" s="36" t="s">
        <v>125</v>
      </c>
      <c r="D37" s="37">
        <v>23562.04</v>
      </c>
      <c r="E37" s="38">
        <v>0</v>
      </c>
      <c r="F37" s="43" t="s">
        <v>98</v>
      </c>
      <c r="G37" s="37">
        <v>0</v>
      </c>
      <c r="H37" s="38">
        <v>0</v>
      </c>
      <c r="I37" s="43" t="s">
        <v>98</v>
      </c>
      <c r="J37" s="37">
        <v>0</v>
      </c>
      <c r="K37" s="38">
        <v>0</v>
      </c>
      <c r="L37" s="43" t="s">
        <v>98</v>
      </c>
      <c r="M37" s="37">
        <v>0</v>
      </c>
      <c r="N37" s="38">
        <v>0</v>
      </c>
      <c r="O37" s="43" t="s">
        <v>98</v>
      </c>
      <c r="P37" s="37">
        <v>0</v>
      </c>
      <c r="Q37" s="38">
        <v>0</v>
      </c>
      <c r="R37" s="43" t="s">
        <v>98</v>
      </c>
      <c r="S37" s="37">
        <v>0</v>
      </c>
      <c r="T37" s="38">
        <v>0</v>
      </c>
      <c r="U37" s="46" t="s">
        <v>98</v>
      </c>
      <c r="V37" s="44">
        <f t="shared" si="0"/>
        <v>23562</v>
      </c>
      <c r="W37" s="45">
        <f t="shared" si="0"/>
        <v>0</v>
      </c>
      <c r="X37" s="43" t="str">
        <f t="shared" si="1"/>
        <v/>
      </c>
    </row>
    <row r="38" spans="2:24" ht="25.5" hidden="1">
      <c r="B38" s="42">
        <v>3922</v>
      </c>
      <c r="C38" s="36" t="s">
        <v>126</v>
      </c>
      <c r="D38" s="37">
        <v>1024055.26</v>
      </c>
      <c r="E38" s="38">
        <v>181426.3</v>
      </c>
      <c r="F38" s="43">
        <v>0.17716456043592801</v>
      </c>
      <c r="G38" s="37">
        <v>177654.16000000003</v>
      </c>
      <c r="H38" s="38">
        <v>19805.8</v>
      </c>
      <c r="I38" s="43">
        <v>0.11148514619640765</v>
      </c>
      <c r="J38" s="37">
        <v>63823.43</v>
      </c>
      <c r="K38" s="38">
        <v>5453</v>
      </c>
      <c r="L38" s="43">
        <v>8.5438842757275812E-2</v>
      </c>
      <c r="M38" s="37">
        <v>376956.88000000006</v>
      </c>
      <c r="N38" s="38">
        <v>132631.88</v>
      </c>
      <c r="O38" s="43">
        <v>0.35184894357147689</v>
      </c>
      <c r="P38" s="37">
        <v>0</v>
      </c>
      <c r="Q38" s="38">
        <v>0</v>
      </c>
      <c r="R38" s="43" t="s">
        <v>98</v>
      </c>
      <c r="S38" s="37">
        <v>0</v>
      </c>
      <c r="T38" s="38">
        <v>0</v>
      </c>
      <c r="U38" s="46" t="s">
        <v>98</v>
      </c>
      <c r="V38" s="44">
        <f t="shared" si="0"/>
        <v>1642490</v>
      </c>
      <c r="W38" s="45">
        <f t="shared" si="0"/>
        <v>339317</v>
      </c>
      <c r="X38" s="43">
        <f t="shared" si="1"/>
        <v>0.20658695030106727</v>
      </c>
    </row>
    <row r="39" spans="2:24" ht="25.5" hidden="1">
      <c r="B39" s="42">
        <v>3923</v>
      </c>
      <c r="C39" s="36" t="s">
        <v>127</v>
      </c>
      <c r="D39" s="37">
        <v>0</v>
      </c>
      <c r="E39" s="38">
        <v>0</v>
      </c>
      <c r="F39" s="43" t="s">
        <v>98</v>
      </c>
      <c r="G39" s="37">
        <v>0</v>
      </c>
      <c r="H39" s="38">
        <v>0</v>
      </c>
      <c r="I39" s="43" t="s">
        <v>98</v>
      </c>
      <c r="J39" s="37">
        <v>0</v>
      </c>
      <c r="K39" s="38">
        <v>0</v>
      </c>
      <c r="L39" s="43" t="s">
        <v>98</v>
      </c>
      <c r="M39" s="37">
        <v>0</v>
      </c>
      <c r="N39" s="38">
        <v>0</v>
      </c>
      <c r="O39" s="43" t="s">
        <v>98</v>
      </c>
      <c r="P39" s="37">
        <v>0</v>
      </c>
      <c r="Q39" s="38">
        <v>0</v>
      </c>
      <c r="R39" s="43" t="s">
        <v>98</v>
      </c>
      <c r="S39" s="37">
        <v>0</v>
      </c>
      <c r="T39" s="38">
        <v>0</v>
      </c>
      <c r="U39" s="46" t="s">
        <v>98</v>
      </c>
      <c r="V39" s="44">
        <f t="shared" si="0"/>
        <v>0</v>
      </c>
      <c r="W39" s="45">
        <f t="shared" si="0"/>
        <v>0</v>
      </c>
      <c r="X39" s="43" t="str">
        <f t="shared" si="1"/>
        <v/>
      </c>
    </row>
    <row r="40" spans="2:24" hidden="1">
      <c r="B40" s="42">
        <v>3924</v>
      </c>
      <c r="C40" s="36" t="s">
        <v>128</v>
      </c>
      <c r="D40" s="37">
        <v>17685.04</v>
      </c>
      <c r="E40" s="38">
        <v>0</v>
      </c>
      <c r="F40" s="43" t="s">
        <v>98</v>
      </c>
      <c r="G40" s="37">
        <v>0</v>
      </c>
      <c r="H40" s="38">
        <v>0</v>
      </c>
      <c r="I40" s="43" t="s">
        <v>98</v>
      </c>
      <c r="J40" s="37">
        <v>0</v>
      </c>
      <c r="K40" s="38">
        <v>0</v>
      </c>
      <c r="L40" s="43" t="s">
        <v>98</v>
      </c>
      <c r="M40" s="37">
        <v>0</v>
      </c>
      <c r="N40" s="38">
        <v>0</v>
      </c>
      <c r="O40" s="43" t="s">
        <v>98</v>
      </c>
      <c r="P40" s="37">
        <v>0</v>
      </c>
      <c r="Q40" s="38">
        <v>0</v>
      </c>
      <c r="R40" s="43" t="s">
        <v>98</v>
      </c>
      <c r="S40" s="37">
        <v>0</v>
      </c>
      <c r="T40" s="38">
        <v>0</v>
      </c>
      <c r="U40" s="46" t="s">
        <v>98</v>
      </c>
      <c r="V40" s="44">
        <f t="shared" si="0"/>
        <v>17685</v>
      </c>
      <c r="W40" s="45">
        <f t="shared" si="0"/>
        <v>0</v>
      </c>
      <c r="X40" s="43" t="str">
        <f t="shared" si="1"/>
        <v/>
      </c>
    </row>
    <row r="41" spans="2:24" hidden="1">
      <c r="B41" s="42" t="s">
        <v>29</v>
      </c>
      <c r="C41" s="36" t="s">
        <v>129</v>
      </c>
      <c r="D41" s="37">
        <v>0</v>
      </c>
      <c r="E41" s="38">
        <v>0</v>
      </c>
      <c r="F41" s="43" t="s">
        <v>98</v>
      </c>
      <c r="G41" s="37">
        <v>7116.59</v>
      </c>
      <c r="H41" s="38">
        <v>0</v>
      </c>
      <c r="I41" s="43" t="s">
        <v>98</v>
      </c>
      <c r="J41" s="37">
        <v>0</v>
      </c>
      <c r="K41" s="38">
        <v>0</v>
      </c>
      <c r="L41" s="43" t="s">
        <v>98</v>
      </c>
      <c r="M41" s="37">
        <v>0</v>
      </c>
      <c r="N41" s="38">
        <v>0</v>
      </c>
      <c r="O41" s="43" t="s">
        <v>98</v>
      </c>
      <c r="P41" s="37">
        <v>0</v>
      </c>
      <c r="Q41" s="38">
        <v>0</v>
      </c>
      <c r="R41" s="43" t="s">
        <v>98</v>
      </c>
      <c r="S41" s="37">
        <v>0</v>
      </c>
      <c r="T41" s="38">
        <v>0</v>
      </c>
      <c r="U41" s="43" t="s">
        <v>98</v>
      </c>
      <c r="V41" s="44">
        <f t="shared" si="0"/>
        <v>7117</v>
      </c>
      <c r="W41" s="45">
        <f t="shared" si="0"/>
        <v>0</v>
      </c>
      <c r="X41" s="43" t="str">
        <f t="shared" si="1"/>
        <v/>
      </c>
    </row>
    <row r="42" spans="2:24" ht="25.5" hidden="1">
      <c r="B42" s="42" t="s">
        <v>30</v>
      </c>
      <c r="C42" s="36" t="s">
        <v>130</v>
      </c>
      <c r="D42" s="37">
        <v>0</v>
      </c>
      <c r="E42" s="38">
        <v>0</v>
      </c>
      <c r="F42" s="43" t="s">
        <v>98</v>
      </c>
      <c r="G42" s="37">
        <v>171410.06999999998</v>
      </c>
      <c r="H42" s="38">
        <v>0</v>
      </c>
      <c r="I42" s="43" t="s">
        <v>98</v>
      </c>
      <c r="J42" s="37">
        <v>92389.96</v>
      </c>
      <c r="K42" s="38">
        <v>0</v>
      </c>
      <c r="L42" s="43" t="s">
        <v>98</v>
      </c>
      <c r="M42" s="37">
        <v>19287.349999999999</v>
      </c>
      <c r="N42" s="38">
        <v>0</v>
      </c>
      <c r="O42" s="43" t="s">
        <v>98</v>
      </c>
      <c r="P42" s="37">
        <v>0</v>
      </c>
      <c r="Q42" s="38">
        <v>0</v>
      </c>
      <c r="R42" s="43" t="s">
        <v>98</v>
      </c>
      <c r="S42" s="37">
        <v>0</v>
      </c>
      <c r="T42" s="38">
        <v>0</v>
      </c>
      <c r="U42" s="43" t="s">
        <v>98</v>
      </c>
      <c r="V42" s="44">
        <f t="shared" si="0"/>
        <v>283087</v>
      </c>
      <c r="W42" s="45">
        <f t="shared" si="0"/>
        <v>0</v>
      </c>
      <c r="X42" s="43" t="str">
        <f t="shared" si="1"/>
        <v/>
      </c>
    </row>
    <row r="43" spans="2:24" hidden="1">
      <c r="B43" s="42" t="s">
        <v>31</v>
      </c>
      <c r="C43" s="36" t="s">
        <v>131</v>
      </c>
      <c r="D43" s="37">
        <v>0</v>
      </c>
      <c r="E43" s="38">
        <v>0</v>
      </c>
      <c r="F43" s="43" t="s">
        <v>98</v>
      </c>
      <c r="G43" s="37">
        <v>0</v>
      </c>
      <c r="H43" s="38">
        <v>0</v>
      </c>
      <c r="I43" s="43" t="s">
        <v>98</v>
      </c>
      <c r="J43" s="37">
        <v>0</v>
      </c>
      <c r="K43" s="38">
        <v>0</v>
      </c>
      <c r="L43" s="43" t="s">
        <v>98</v>
      </c>
      <c r="M43" s="37">
        <v>0</v>
      </c>
      <c r="N43" s="38">
        <v>0</v>
      </c>
      <c r="O43" s="43" t="s">
        <v>98</v>
      </c>
      <c r="P43" s="37">
        <v>0</v>
      </c>
      <c r="Q43" s="38">
        <v>0</v>
      </c>
      <c r="R43" s="43" t="s">
        <v>98</v>
      </c>
      <c r="S43" s="37">
        <v>0</v>
      </c>
      <c r="T43" s="38">
        <v>0</v>
      </c>
      <c r="U43" s="43" t="s">
        <v>98</v>
      </c>
      <c r="V43" s="44">
        <f t="shared" si="0"/>
        <v>0</v>
      </c>
      <c r="W43" s="45">
        <f t="shared" si="0"/>
        <v>0</v>
      </c>
      <c r="X43" s="43" t="str">
        <f t="shared" si="1"/>
        <v/>
      </c>
    </row>
    <row r="44" spans="2:24" hidden="1">
      <c r="B44" s="42" t="s">
        <v>32</v>
      </c>
      <c r="C44" s="36" t="s">
        <v>132</v>
      </c>
      <c r="D44" s="37">
        <v>0</v>
      </c>
      <c r="E44" s="38">
        <v>0</v>
      </c>
      <c r="F44" s="43" t="s">
        <v>98</v>
      </c>
      <c r="G44" s="37">
        <v>0</v>
      </c>
      <c r="H44" s="38">
        <v>0</v>
      </c>
      <c r="I44" s="43" t="s">
        <v>98</v>
      </c>
      <c r="J44" s="37">
        <v>21532.58</v>
      </c>
      <c r="K44" s="38">
        <v>0</v>
      </c>
      <c r="L44" s="43" t="s">
        <v>98</v>
      </c>
      <c r="M44" s="37">
        <v>60902.39</v>
      </c>
      <c r="N44" s="38">
        <v>0</v>
      </c>
      <c r="O44" s="43" t="s">
        <v>98</v>
      </c>
      <c r="P44" s="37">
        <v>0</v>
      </c>
      <c r="Q44" s="38">
        <v>0</v>
      </c>
      <c r="R44" s="43" t="s">
        <v>98</v>
      </c>
      <c r="S44" s="37">
        <v>0</v>
      </c>
      <c r="T44" s="38">
        <v>0</v>
      </c>
      <c r="U44" s="43" t="s">
        <v>98</v>
      </c>
      <c r="V44" s="44">
        <f t="shared" si="0"/>
        <v>82435</v>
      </c>
      <c r="W44" s="45">
        <f t="shared" si="0"/>
        <v>0</v>
      </c>
      <c r="X44" s="43" t="str">
        <f t="shared" si="1"/>
        <v/>
      </c>
    </row>
    <row r="45" spans="2:24" hidden="1">
      <c r="B45" s="42" t="s">
        <v>33</v>
      </c>
      <c r="C45" s="36" t="s">
        <v>133</v>
      </c>
      <c r="D45" s="37">
        <v>0</v>
      </c>
      <c r="E45" s="38">
        <v>0</v>
      </c>
      <c r="F45" s="43" t="s">
        <v>98</v>
      </c>
      <c r="G45" s="37">
        <v>176626.00000000003</v>
      </c>
      <c r="H45" s="38">
        <v>0</v>
      </c>
      <c r="I45" s="43" t="s">
        <v>98</v>
      </c>
      <c r="J45" s="37">
        <v>56912.51</v>
      </c>
      <c r="K45" s="38">
        <v>0</v>
      </c>
      <c r="L45" s="43" t="s">
        <v>98</v>
      </c>
      <c r="M45" s="37">
        <v>53439.6</v>
      </c>
      <c r="N45" s="38">
        <v>0</v>
      </c>
      <c r="O45" s="43" t="s">
        <v>98</v>
      </c>
      <c r="P45" s="37">
        <v>0</v>
      </c>
      <c r="Q45" s="38">
        <v>0</v>
      </c>
      <c r="R45" s="43" t="s">
        <v>98</v>
      </c>
      <c r="S45" s="37">
        <v>0</v>
      </c>
      <c r="T45" s="38">
        <v>0</v>
      </c>
      <c r="U45" s="43" t="s">
        <v>98</v>
      </c>
      <c r="V45" s="44">
        <f t="shared" si="0"/>
        <v>286978</v>
      </c>
      <c r="W45" s="45">
        <f t="shared" si="0"/>
        <v>0</v>
      </c>
      <c r="X45" s="43" t="str">
        <f t="shared" si="1"/>
        <v/>
      </c>
    </row>
    <row r="46" spans="2:24" hidden="1">
      <c r="B46" s="42" t="s">
        <v>34</v>
      </c>
      <c r="C46" s="36" t="s">
        <v>134</v>
      </c>
      <c r="D46" s="37">
        <v>0</v>
      </c>
      <c r="E46" s="38">
        <v>0</v>
      </c>
      <c r="F46" s="43" t="s">
        <v>98</v>
      </c>
      <c r="G46" s="37">
        <v>0</v>
      </c>
      <c r="H46" s="38">
        <v>0</v>
      </c>
      <c r="I46" s="43" t="s">
        <v>98</v>
      </c>
      <c r="J46" s="37">
        <v>25615.7</v>
      </c>
      <c r="K46" s="38">
        <v>0</v>
      </c>
      <c r="L46" s="43" t="s">
        <v>98</v>
      </c>
      <c r="M46" s="37">
        <v>0</v>
      </c>
      <c r="N46" s="38">
        <v>0</v>
      </c>
      <c r="O46" s="43" t="s">
        <v>98</v>
      </c>
      <c r="P46" s="37">
        <v>0</v>
      </c>
      <c r="Q46" s="38">
        <v>0</v>
      </c>
      <c r="R46" s="43" t="s">
        <v>98</v>
      </c>
      <c r="S46" s="37">
        <v>0</v>
      </c>
      <c r="T46" s="38">
        <v>0</v>
      </c>
      <c r="U46" s="43" t="s">
        <v>98</v>
      </c>
      <c r="V46" s="44">
        <f t="shared" si="0"/>
        <v>25616</v>
      </c>
      <c r="W46" s="45">
        <f t="shared" si="0"/>
        <v>0</v>
      </c>
      <c r="X46" s="43" t="str">
        <f t="shared" si="1"/>
        <v/>
      </c>
    </row>
    <row r="47" spans="2:24" hidden="1">
      <c r="B47" s="42" t="s">
        <v>35</v>
      </c>
      <c r="C47" s="36" t="s">
        <v>135</v>
      </c>
      <c r="D47" s="37">
        <v>0</v>
      </c>
      <c r="E47" s="38">
        <v>0</v>
      </c>
      <c r="F47" s="43" t="s">
        <v>98</v>
      </c>
      <c r="G47" s="37">
        <v>0</v>
      </c>
      <c r="H47" s="38">
        <v>0</v>
      </c>
      <c r="I47" s="43" t="s">
        <v>98</v>
      </c>
      <c r="J47" s="37">
        <v>0</v>
      </c>
      <c r="K47" s="38">
        <v>0</v>
      </c>
      <c r="L47" s="43" t="s">
        <v>98</v>
      </c>
      <c r="M47" s="37">
        <v>0</v>
      </c>
      <c r="N47" s="38">
        <v>0</v>
      </c>
      <c r="O47" s="43" t="s">
        <v>98</v>
      </c>
      <c r="P47" s="37">
        <v>0</v>
      </c>
      <c r="Q47" s="38">
        <v>0</v>
      </c>
      <c r="R47" s="43" t="s">
        <v>98</v>
      </c>
      <c r="S47" s="37">
        <v>0</v>
      </c>
      <c r="T47" s="38">
        <v>0</v>
      </c>
      <c r="U47" s="43" t="s">
        <v>98</v>
      </c>
      <c r="V47" s="44">
        <f t="shared" si="0"/>
        <v>0</v>
      </c>
      <c r="W47" s="45">
        <f t="shared" si="0"/>
        <v>0</v>
      </c>
      <c r="X47" s="43" t="str">
        <f t="shared" si="1"/>
        <v/>
      </c>
    </row>
    <row r="48" spans="2:24">
      <c r="B48" s="47"/>
      <c r="C48" s="48" t="s">
        <v>36</v>
      </c>
      <c r="D48" s="49">
        <f>SUM(D9:D47)</f>
        <v>1443609.33</v>
      </c>
      <c r="E48" s="50">
        <f>SUM(E9:E47)</f>
        <v>-403743.93</v>
      </c>
      <c r="F48" s="51"/>
      <c r="G48" s="49">
        <f>SUM(G9:G47)</f>
        <v>1951158.96</v>
      </c>
      <c r="H48" s="50">
        <f>SUM(H9:H47)</f>
        <v>-964342.45</v>
      </c>
      <c r="I48" s="51"/>
      <c r="J48" s="49">
        <f>SUM(J9:J47)</f>
        <v>3004138.9</v>
      </c>
      <c r="K48" s="50">
        <f>SUM(K9:K47)</f>
        <v>-727059.16</v>
      </c>
      <c r="L48" s="51"/>
      <c r="M48" s="49">
        <f>SUM(M9:M47)</f>
        <v>5039368.6099999994</v>
      </c>
      <c r="N48" s="50">
        <f>SUM(N9:N47)</f>
        <v>-477161.16999999993</v>
      </c>
      <c r="O48" s="51"/>
      <c r="P48" s="49">
        <f>SUM(P9:P47)</f>
        <v>0</v>
      </c>
      <c r="Q48" s="50">
        <f>SUM(Q9:Q47)</f>
        <v>-728188</v>
      </c>
      <c r="R48" s="51"/>
      <c r="S48" s="49">
        <f>SUM(S9:S47)</f>
        <v>0</v>
      </c>
      <c r="T48" s="50">
        <f>SUM(T9:T47)</f>
        <v>-636150</v>
      </c>
      <c r="U48" s="51"/>
      <c r="V48" s="49">
        <f>SUM(V9:V47)</f>
        <v>11438278</v>
      </c>
      <c r="W48" s="50">
        <f>SUM(W9:W47)</f>
        <v>-3936646</v>
      </c>
      <c r="X48" s="51"/>
    </row>
    <row r="49" spans="1:24">
      <c r="G49" s="99"/>
      <c r="H49" s="99"/>
      <c r="I49" s="99"/>
      <c r="J49" s="99"/>
      <c r="K49" s="99"/>
      <c r="L49" s="99"/>
    </row>
    <row r="50" spans="1:24">
      <c r="A50" s="100" t="s">
        <v>137</v>
      </c>
      <c r="B50" s="106" t="s">
        <v>141</v>
      </c>
      <c r="C50" s="105" t="s">
        <v>140</v>
      </c>
      <c r="D50" s="100"/>
      <c r="E50" s="100"/>
      <c r="F50" s="100"/>
      <c r="G50" s="101" t="s">
        <v>139</v>
      </c>
      <c r="H50" s="100" t="s">
        <v>97</v>
      </c>
      <c r="I50" s="100"/>
      <c r="J50" s="100" t="s">
        <v>136</v>
      </c>
      <c r="K50" s="100"/>
      <c r="M50" s="53"/>
      <c r="N50" s="53"/>
      <c r="O50" s="53"/>
      <c r="P50" s="53"/>
      <c r="Q50" s="53"/>
      <c r="R50" s="53"/>
      <c r="S50" s="53"/>
      <c r="T50" s="53"/>
      <c r="U50" s="53"/>
      <c r="V50" s="53"/>
      <c r="W50" s="53"/>
      <c r="X50" s="54"/>
    </row>
    <row r="51" spans="1:24">
      <c r="A51" s="57" t="s">
        <v>65</v>
      </c>
      <c r="B51" s="55" t="s">
        <v>43</v>
      </c>
      <c r="C51" s="55" t="s">
        <v>51</v>
      </c>
      <c r="D51" s="56" t="s">
        <v>44</v>
      </c>
      <c r="G51" s="102">
        <v>61470.75</v>
      </c>
      <c r="H51" s="85">
        <v>3790</v>
      </c>
      <c r="I51" s="90">
        <f>H19+K19</f>
        <v>-117401.18</v>
      </c>
      <c r="J51" s="57" t="s">
        <v>94</v>
      </c>
    </row>
    <row r="52" spans="1:24">
      <c r="A52" s="57" t="s">
        <v>67</v>
      </c>
      <c r="B52" s="55" t="s">
        <v>50</v>
      </c>
      <c r="C52" s="55" t="s">
        <v>56</v>
      </c>
      <c r="D52" s="56"/>
      <c r="G52" s="103">
        <v>3762</v>
      </c>
      <c r="H52" s="85" t="s">
        <v>17</v>
      </c>
      <c r="I52" s="90">
        <f>K17</f>
        <v>0</v>
      </c>
    </row>
    <row r="53" spans="1:24">
      <c r="A53" s="57" t="s">
        <v>67</v>
      </c>
      <c r="B53" s="55" t="s">
        <v>52</v>
      </c>
      <c r="C53" s="55" t="s">
        <v>56</v>
      </c>
      <c r="D53" s="56"/>
      <c r="G53" s="103">
        <v>3801</v>
      </c>
      <c r="H53" s="85" t="s">
        <v>20</v>
      </c>
      <c r="I53" s="76">
        <v>1368.82</v>
      </c>
    </row>
    <row r="54" spans="1:24">
      <c r="A54" s="57" t="s">
        <v>67</v>
      </c>
      <c r="B54" s="55" t="s">
        <v>53</v>
      </c>
      <c r="C54" s="55" t="s">
        <v>56</v>
      </c>
      <c r="D54" s="56"/>
      <c r="G54" s="103">
        <v>3801</v>
      </c>
      <c r="H54" s="85" t="s">
        <v>20</v>
      </c>
      <c r="I54" s="76">
        <v>-2794.51</v>
      </c>
    </row>
    <row r="55" spans="1:24">
      <c r="A55" s="57" t="s">
        <v>65</v>
      </c>
      <c r="B55" s="55" t="s">
        <v>54</v>
      </c>
      <c r="C55" s="55" t="s">
        <v>56</v>
      </c>
      <c r="D55" s="56"/>
      <c r="G55" s="103">
        <v>3810</v>
      </c>
      <c r="H55" s="85">
        <v>3820</v>
      </c>
      <c r="I55" s="76">
        <v>-16406.530000000002</v>
      </c>
    </row>
    <row r="56" spans="1:24">
      <c r="A56" s="57" t="s">
        <v>66</v>
      </c>
      <c r="B56" s="55" t="s">
        <v>55</v>
      </c>
      <c r="C56" s="55" t="s">
        <v>56</v>
      </c>
      <c r="D56" s="56"/>
      <c r="G56" s="103">
        <v>3810</v>
      </c>
      <c r="H56" s="85">
        <v>3820</v>
      </c>
      <c r="I56" s="76">
        <v>-4873.7</v>
      </c>
    </row>
    <row r="57" spans="1:24">
      <c r="A57" s="57" t="s">
        <v>65</v>
      </c>
      <c r="B57" s="82" t="s">
        <v>54</v>
      </c>
      <c r="C57" s="82" t="s">
        <v>57</v>
      </c>
      <c r="D57" s="83"/>
      <c r="E57" s="84"/>
      <c r="F57" s="84"/>
      <c r="G57" s="103">
        <v>3810</v>
      </c>
      <c r="H57" s="85">
        <v>3820</v>
      </c>
      <c r="I57" s="76">
        <v>-8905.81</v>
      </c>
    </row>
    <row r="58" spans="1:24">
      <c r="A58" s="57" t="s">
        <v>66</v>
      </c>
      <c r="B58" s="82" t="s">
        <v>55</v>
      </c>
      <c r="C58" s="82" t="s">
        <v>57</v>
      </c>
      <c r="D58" s="83"/>
      <c r="E58" s="84"/>
      <c r="F58" s="84"/>
      <c r="G58" s="103">
        <v>3810</v>
      </c>
      <c r="H58" s="85">
        <v>3820</v>
      </c>
      <c r="I58" s="76">
        <v>-9562.9</v>
      </c>
    </row>
    <row r="59" spans="1:24">
      <c r="A59" s="57" t="s">
        <v>66</v>
      </c>
      <c r="B59" s="82" t="s">
        <v>49</v>
      </c>
      <c r="C59" s="55" t="s">
        <v>64</v>
      </c>
      <c r="D59" s="83"/>
      <c r="E59" s="84"/>
      <c r="F59" s="84"/>
      <c r="G59" s="102">
        <v>6850.95</v>
      </c>
      <c r="H59" s="92">
        <v>3780</v>
      </c>
      <c r="I59" s="76">
        <f>N18</f>
        <v>-16564.919999999998</v>
      </c>
      <c r="J59" s="57" t="s">
        <v>70</v>
      </c>
    </row>
    <row r="60" spans="1:24">
      <c r="A60" s="57" t="s">
        <v>67</v>
      </c>
      <c r="B60" s="55" t="s">
        <v>58</v>
      </c>
      <c r="C60" s="55" t="s">
        <v>64</v>
      </c>
      <c r="D60" s="56"/>
      <c r="G60" s="103">
        <v>3801</v>
      </c>
      <c r="H60" s="85" t="s">
        <v>20</v>
      </c>
      <c r="I60" s="73">
        <v>1875.94</v>
      </c>
    </row>
    <row r="61" spans="1:24">
      <c r="A61" s="57" t="s">
        <v>67</v>
      </c>
      <c r="B61" s="55" t="s">
        <v>59</v>
      </c>
      <c r="C61" s="55" t="s">
        <v>64</v>
      </c>
      <c r="D61" s="56"/>
      <c r="G61" s="103">
        <v>3801</v>
      </c>
      <c r="H61" s="85" t="s">
        <v>20</v>
      </c>
      <c r="I61" s="73">
        <v>-56215.13</v>
      </c>
    </row>
    <row r="62" spans="1:24">
      <c r="A62" s="57" t="s">
        <v>67</v>
      </c>
      <c r="B62" s="55" t="s">
        <v>53</v>
      </c>
      <c r="C62" s="55" t="s">
        <v>64</v>
      </c>
      <c r="D62" s="56"/>
      <c r="G62" s="103">
        <v>3762</v>
      </c>
      <c r="H62" s="85" t="s">
        <v>20</v>
      </c>
      <c r="I62" s="73">
        <v>-9865.5300000000007</v>
      </c>
      <c r="J62" s="57">
        <f>SUM(I60:I62)</f>
        <v>-64204.719999999994</v>
      </c>
    </row>
    <row r="63" spans="1:24">
      <c r="A63" s="57" t="s">
        <v>65</v>
      </c>
      <c r="B63" s="55" t="s">
        <v>60</v>
      </c>
      <c r="C63" s="55" t="s">
        <v>64</v>
      </c>
      <c r="D63" s="56"/>
      <c r="G63" s="103">
        <v>3810</v>
      </c>
      <c r="H63" s="85">
        <v>3820</v>
      </c>
      <c r="I63" s="73">
        <v>-46551.86</v>
      </c>
    </row>
    <row r="64" spans="1:24">
      <c r="A64" s="57" t="s">
        <v>66</v>
      </c>
      <c r="B64" s="55" t="s">
        <v>61</v>
      </c>
      <c r="C64" s="55" t="s">
        <v>64</v>
      </c>
      <c r="D64" s="56"/>
      <c r="G64" s="103">
        <v>3810</v>
      </c>
      <c r="H64" s="85">
        <v>3820</v>
      </c>
      <c r="I64" s="73">
        <v>-13421.68</v>
      </c>
    </row>
    <row r="65" spans="1:30">
      <c r="A65" s="57" t="s">
        <v>68</v>
      </c>
      <c r="B65" s="55" t="s">
        <v>62</v>
      </c>
      <c r="C65" s="55" t="s">
        <v>64</v>
      </c>
      <c r="D65" s="56"/>
      <c r="G65" s="103">
        <v>3810</v>
      </c>
      <c r="H65" s="85">
        <v>3820</v>
      </c>
      <c r="I65" s="73">
        <v>-2224.73</v>
      </c>
    </row>
    <row r="66" spans="1:30">
      <c r="A66" s="57" t="s">
        <v>65</v>
      </c>
      <c r="B66" s="55" t="s">
        <v>54</v>
      </c>
      <c r="C66" s="55" t="s">
        <v>64</v>
      </c>
      <c r="D66" s="56"/>
      <c r="G66" s="103">
        <v>3810</v>
      </c>
      <c r="H66" s="85">
        <v>3820</v>
      </c>
      <c r="I66" s="78">
        <v>-5448.57</v>
      </c>
    </row>
    <row r="67" spans="1:30">
      <c r="A67" s="57" t="s">
        <v>66</v>
      </c>
      <c r="B67" s="55" t="s">
        <v>55</v>
      </c>
      <c r="C67" s="55" t="s">
        <v>64</v>
      </c>
      <c r="D67" s="56"/>
      <c r="G67" s="103">
        <v>3810</v>
      </c>
      <c r="H67" s="85">
        <v>3820</v>
      </c>
      <c r="I67" s="78">
        <v>-4510.3900000000003</v>
      </c>
    </row>
    <row r="68" spans="1:30">
      <c r="A68" s="84"/>
      <c r="G68" s="103"/>
      <c r="L68" s="84"/>
      <c r="M68" s="84"/>
      <c r="N68" s="84"/>
      <c r="O68" s="84"/>
      <c r="P68" s="84"/>
      <c r="Q68" s="84"/>
      <c r="R68" s="84"/>
      <c r="S68" s="84"/>
      <c r="T68" s="84"/>
      <c r="U68" s="84"/>
      <c r="V68" s="84"/>
      <c r="W68" s="84"/>
      <c r="X68" s="84"/>
      <c r="Y68" s="71"/>
      <c r="Z68" s="71"/>
      <c r="AA68" s="71"/>
      <c r="AB68" s="71"/>
      <c r="AC68" s="71"/>
      <c r="AD68" s="71"/>
    </row>
    <row r="69" spans="1:30">
      <c r="C69" s="104" t="s">
        <v>138</v>
      </c>
      <c r="D69" s="103"/>
      <c r="E69" s="103"/>
      <c r="F69" s="103"/>
      <c r="G69" s="103"/>
      <c r="H69" s="103"/>
      <c r="I69" s="103"/>
      <c r="J69" s="103"/>
      <c r="K69" s="103"/>
      <c r="L69" s="84"/>
      <c r="M69" s="84"/>
      <c r="N69" s="84"/>
      <c r="O69" s="84"/>
      <c r="P69" s="84"/>
      <c r="Q69" s="84"/>
      <c r="R69" s="84"/>
      <c r="S69" s="84"/>
      <c r="T69" s="84"/>
      <c r="U69" s="84"/>
      <c r="V69" s="84"/>
      <c r="W69" s="84"/>
      <c r="X69" s="84"/>
      <c r="Y69" s="71"/>
      <c r="Z69" s="71"/>
      <c r="AA69" s="71"/>
      <c r="AB69" s="71"/>
      <c r="AC69" s="71"/>
      <c r="AD69" s="71"/>
    </row>
    <row r="70" spans="1:30">
      <c r="C70" s="87" t="s">
        <v>95</v>
      </c>
      <c r="D70" s="87"/>
      <c r="E70" s="87"/>
      <c r="F70" s="87"/>
      <c r="G70" s="87"/>
      <c r="H70" s="87"/>
      <c r="I70" s="87"/>
      <c r="J70" s="87"/>
      <c r="K70" s="87"/>
      <c r="L70" s="87"/>
      <c r="M70" s="87"/>
      <c r="N70" s="87"/>
      <c r="O70" s="87"/>
      <c r="P70" s="87"/>
      <c r="Q70" s="87"/>
      <c r="R70" s="87"/>
      <c r="S70" s="87"/>
      <c r="T70" s="87"/>
      <c r="U70" s="87"/>
      <c r="V70" s="87"/>
      <c r="W70" s="84"/>
      <c r="X70" s="84"/>
      <c r="Y70" s="71"/>
      <c r="Z70" s="71"/>
      <c r="AA70" s="71"/>
      <c r="AB70" s="71"/>
      <c r="AC70" s="71"/>
      <c r="AD70" s="71"/>
    </row>
    <row r="71" spans="1:30">
      <c r="C71" s="79"/>
    </row>
  </sheetData>
  <mergeCells count="3">
    <mergeCell ref="B1:X1"/>
    <mergeCell ref="B2:X2"/>
    <mergeCell ref="B3:X3"/>
  </mergeCells>
  <printOptions horizontalCentered="1"/>
  <pageMargins left="0.5" right="0.5" top="0.5" bottom="0.5" header="0.5" footer="0.3"/>
  <pageSetup scale="47" orientation="landscape" r:id="rId1"/>
  <headerFooter alignWithMargins="0">
    <oddHeader>&amp;L&amp;"Arial Narrow,Bold"Exhibit I. &amp;P/&amp;N&amp;R&amp;"Arial Narrow,Bold"Attachment 2  Revised 05/17/2019</oddHeader>
    <oddFooter>&amp;A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W59"/>
  <sheetViews>
    <sheetView topLeftCell="A8" workbookViewId="0">
      <selection activeCell="J19" sqref="J19"/>
    </sheetView>
  </sheetViews>
  <sheetFormatPr defaultColWidth="10.5703125" defaultRowHeight="12.75"/>
  <cols>
    <col min="1" max="1" width="6.85546875" style="55" customWidth="1"/>
    <col min="2" max="2" width="34.5703125" style="56" bestFit="1" customWidth="1"/>
    <col min="3" max="3" width="8.140625" style="57" hidden="1" customWidth="1"/>
    <col min="4" max="4" width="10.42578125" style="57" hidden="1" customWidth="1"/>
    <col min="5" max="5" width="7.85546875" style="57" hidden="1" customWidth="1"/>
    <col min="6" max="6" width="14.42578125" style="57" bestFit="1" customWidth="1"/>
    <col min="7" max="8" width="11.5703125" style="57" customWidth="1"/>
    <col min="9" max="9" width="13.28515625" style="57" bestFit="1" customWidth="1"/>
    <col min="10" max="20" width="11.5703125" style="57" customWidth="1"/>
    <col min="21" max="21" width="12.7109375" style="57" customWidth="1"/>
    <col min="22" max="23" width="11.5703125" style="57" customWidth="1"/>
    <col min="24" max="256" width="10.5703125" style="7"/>
    <col min="257" max="257" width="6.85546875" style="7" customWidth="1"/>
    <col min="258" max="258" width="33.140625" style="7" bestFit="1" customWidth="1"/>
    <col min="259" max="276" width="11.5703125" style="7" customWidth="1"/>
    <col min="277" max="277" width="12.7109375" style="7" customWidth="1"/>
    <col min="278" max="279" width="11.5703125" style="7" customWidth="1"/>
    <col min="280" max="512" width="10.5703125" style="7"/>
    <col min="513" max="513" width="6.85546875" style="7" customWidth="1"/>
    <col min="514" max="514" width="33.140625" style="7" bestFit="1" customWidth="1"/>
    <col min="515" max="532" width="11.5703125" style="7" customWidth="1"/>
    <col min="533" max="533" width="12.7109375" style="7" customWidth="1"/>
    <col min="534" max="535" width="11.5703125" style="7" customWidth="1"/>
    <col min="536" max="768" width="10.5703125" style="7"/>
    <col min="769" max="769" width="6.85546875" style="7" customWidth="1"/>
    <col min="770" max="770" width="33.140625" style="7" bestFit="1" customWidth="1"/>
    <col min="771" max="788" width="11.5703125" style="7" customWidth="1"/>
    <col min="789" max="789" width="12.7109375" style="7" customWidth="1"/>
    <col min="790" max="791" width="11.5703125" style="7" customWidth="1"/>
    <col min="792" max="1024" width="10.5703125" style="7"/>
    <col min="1025" max="1025" width="6.85546875" style="7" customWidth="1"/>
    <col min="1026" max="1026" width="33.140625" style="7" bestFit="1" customWidth="1"/>
    <col min="1027" max="1044" width="11.5703125" style="7" customWidth="1"/>
    <col min="1045" max="1045" width="12.7109375" style="7" customWidth="1"/>
    <col min="1046" max="1047" width="11.5703125" style="7" customWidth="1"/>
    <col min="1048" max="1280" width="10.5703125" style="7"/>
    <col min="1281" max="1281" width="6.85546875" style="7" customWidth="1"/>
    <col min="1282" max="1282" width="33.140625" style="7" bestFit="1" customWidth="1"/>
    <col min="1283" max="1300" width="11.5703125" style="7" customWidth="1"/>
    <col min="1301" max="1301" width="12.7109375" style="7" customWidth="1"/>
    <col min="1302" max="1303" width="11.5703125" style="7" customWidth="1"/>
    <col min="1304" max="1536" width="10.5703125" style="7"/>
    <col min="1537" max="1537" width="6.85546875" style="7" customWidth="1"/>
    <col min="1538" max="1538" width="33.140625" style="7" bestFit="1" customWidth="1"/>
    <col min="1539" max="1556" width="11.5703125" style="7" customWidth="1"/>
    <col min="1557" max="1557" width="12.7109375" style="7" customWidth="1"/>
    <col min="1558" max="1559" width="11.5703125" style="7" customWidth="1"/>
    <col min="1560" max="1792" width="10.5703125" style="7"/>
    <col min="1793" max="1793" width="6.85546875" style="7" customWidth="1"/>
    <col min="1794" max="1794" width="33.140625" style="7" bestFit="1" customWidth="1"/>
    <col min="1795" max="1812" width="11.5703125" style="7" customWidth="1"/>
    <col min="1813" max="1813" width="12.7109375" style="7" customWidth="1"/>
    <col min="1814" max="1815" width="11.5703125" style="7" customWidth="1"/>
    <col min="1816" max="2048" width="10.5703125" style="7"/>
    <col min="2049" max="2049" width="6.85546875" style="7" customWidth="1"/>
    <col min="2050" max="2050" width="33.140625" style="7" bestFit="1" customWidth="1"/>
    <col min="2051" max="2068" width="11.5703125" style="7" customWidth="1"/>
    <col min="2069" max="2069" width="12.7109375" style="7" customWidth="1"/>
    <col min="2070" max="2071" width="11.5703125" style="7" customWidth="1"/>
    <col min="2072" max="2304" width="10.5703125" style="7"/>
    <col min="2305" max="2305" width="6.85546875" style="7" customWidth="1"/>
    <col min="2306" max="2306" width="33.140625" style="7" bestFit="1" customWidth="1"/>
    <col min="2307" max="2324" width="11.5703125" style="7" customWidth="1"/>
    <col min="2325" max="2325" width="12.7109375" style="7" customWidth="1"/>
    <col min="2326" max="2327" width="11.5703125" style="7" customWidth="1"/>
    <col min="2328" max="2560" width="10.5703125" style="7"/>
    <col min="2561" max="2561" width="6.85546875" style="7" customWidth="1"/>
    <col min="2562" max="2562" width="33.140625" style="7" bestFit="1" customWidth="1"/>
    <col min="2563" max="2580" width="11.5703125" style="7" customWidth="1"/>
    <col min="2581" max="2581" width="12.7109375" style="7" customWidth="1"/>
    <col min="2582" max="2583" width="11.5703125" style="7" customWidth="1"/>
    <col min="2584" max="2816" width="10.5703125" style="7"/>
    <col min="2817" max="2817" width="6.85546875" style="7" customWidth="1"/>
    <col min="2818" max="2818" width="33.140625" style="7" bestFit="1" customWidth="1"/>
    <col min="2819" max="2836" width="11.5703125" style="7" customWidth="1"/>
    <col min="2837" max="2837" width="12.7109375" style="7" customWidth="1"/>
    <col min="2838" max="2839" width="11.5703125" style="7" customWidth="1"/>
    <col min="2840" max="3072" width="10.5703125" style="7"/>
    <col min="3073" max="3073" width="6.85546875" style="7" customWidth="1"/>
    <col min="3074" max="3074" width="33.140625" style="7" bestFit="1" customWidth="1"/>
    <col min="3075" max="3092" width="11.5703125" style="7" customWidth="1"/>
    <col min="3093" max="3093" width="12.7109375" style="7" customWidth="1"/>
    <col min="3094" max="3095" width="11.5703125" style="7" customWidth="1"/>
    <col min="3096" max="3328" width="10.5703125" style="7"/>
    <col min="3329" max="3329" width="6.85546875" style="7" customWidth="1"/>
    <col min="3330" max="3330" width="33.140625" style="7" bestFit="1" customWidth="1"/>
    <col min="3331" max="3348" width="11.5703125" style="7" customWidth="1"/>
    <col min="3349" max="3349" width="12.7109375" style="7" customWidth="1"/>
    <col min="3350" max="3351" width="11.5703125" style="7" customWidth="1"/>
    <col min="3352" max="3584" width="10.5703125" style="7"/>
    <col min="3585" max="3585" width="6.85546875" style="7" customWidth="1"/>
    <col min="3586" max="3586" width="33.140625" style="7" bestFit="1" customWidth="1"/>
    <col min="3587" max="3604" width="11.5703125" style="7" customWidth="1"/>
    <col min="3605" max="3605" width="12.7109375" style="7" customWidth="1"/>
    <col min="3606" max="3607" width="11.5703125" style="7" customWidth="1"/>
    <col min="3608" max="3840" width="10.5703125" style="7"/>
    <col min="3841" max="3841" width="6.85546875" style="7" customWidth="1"/>
    <col min="3842" max="3842" width="33.140625" style="7" bestFit="1" customWidth="1"/>
    <col min="3843" max="3860" width="11.5703125" style="7" customWidth="1"/>
    <col min="3861" max="3861" width="12.7109375" style="7" customWidth="1"/>
    <col min="3862" max="3863" width="11.5703125" style="7" customWidth="1"/>
    <col min="3864" max="4096" width="10.5703125" style="7"/>
    <col min="4097" max="4097" width="6.85546875" style="7" customWidth="1"/>
    <col min="4098" max="4098" width="33.140625" style="7" bestFit="1" customWidth="1"/>
    <col min="4099" max="4116" width="11.5703125" style="7" customWidth="1"/>
    <col min="4117" max="4117" width="12.7109375" style="7" customWidth="1"/>
    <col min="4118" max="4119" width="11.5703125" style="7" customWidth="1"/>
    <col min="4120" max="4352" width="10.5703125" style="7"/>
    <col min="4353" max="4353" width="6.85546875" style="7" customWidth="1"/>
    <col min="4354" max="4354" width="33.140625" style="7" bestFit="1" customWidth="1"/>
    <col min="4355" max="4372" width="11.5703125" style="7" customWidth="1"/>
    <col min="4373" max="4373" width="12.7109375" style="7" customWidth="1"/>
    <col min="4374" max="4375" width="11.5703125" style="7" customWidth="1"/>
    <col min="4376" max="4608" width="10.5703125" style="7"/>
    <col min="4609" max="4609" width="6.85546875" style="7" customWidth="1"/>
    <col min="4610" max="4610" width="33.140625" style="7" bestFit="1" customWidth="1"/>
    <col min="4611" max="4628" width="11.5703125" style="7" customWidth="1"/>
    <col min="4629" max="4629" width="12.7109375" style="7" customWidth="1"/>
    <col min="4630" max="4631" width="11.5703125" style="7" customWidth="1"/>
    <col min="4632" max="4864" width="10.5703125" style="7"/>
    <col min="4865" max="4865" width="6.85546875" style="7" customWidth="1"/>
    <col min="4866" max="4866" width="33.140625" style="7" bestFit="1" customWidth="1"/>
    <col min="4867" max="4884" width="11.5703125" style="7" customWidth="1"/>
    <col min="4885" max="4885" width="12.7109375" style="7" customWidth="1"/>
    <col min="4886" max="4887" width="11.5703125" style="7" customWidth="1"/>
    <col min="4888" max="5120" width="10.5703125" style="7"/>
    <col min="5121" max="5121" width="6.85546875" style="7" customWidth="1"/>
    <col min="5122" max="5122" width="33.140625" style="7" bestFit="1" customWidth="1"/>
    <col min="5123" max="5140" width="11.5703125" style="7" customWidth="1"/>
    <col min="5141" max="5141" width="12.7109375" style="7" customWidth="1"/>
    <col min="5142" max="5143" width="11.5703125" style="7" customWidth="1"/>
    <col min="5144" max="5376" width="10.5703125" style="7"/>
    <col min="5377" max="5377" width="6.85546875" style="7" customWidth="1"/>
    <col min="5378" max="5378" width="33.140625" style="7" bestFit="1" customWidth="1"/>
    <col min="5379" max="5396" width="11.5703125" style="7" customWidth="1"/>
    <col min="5397" max="5397" width="12.7109375" style="7" customWidth="1"/>
    <col min="5398" max="5399" width="11.5703125" style="7" customWidth="1"/>
    <col min="5400" max="5632" width="10.5703125" style="7"/>
    <col min="5633" max="5633" width="6.85546875" style="7" customWidth="1"/>
    <col min="5634" max="5634" width="33.140625" style="7" bestFit="1" customWidth="1"/>
    <col min="5635" max="5652" width="11.5703125" style="7" customWidth="1"/>
    <col min="5653" max="5653" width="12.7109375" style="7" customWidth="1"/>
    <col min="5654" max="5655" width="11.5703125" style="7" customWidth="1"/>
    <col min="5656" max="5888" width="10.5703125" style="7"/>
    <col min="5889" max="5889" width="6.85546875" style="7" customWidth="1"/>
    <col min="5890" max="5890" width="33.140625" style="7" bestFit="1" customWidth="1"/>
    <col min="5891" max="5908" width="11.5703125" style="7" customWidth="1"/>
    <col min="5909" max="5909" width="12.7109375" style="7" customWidth="1"/>
    <col min="5910" max="5911" width="11.5703125" style="7" customWidth="1"/>
    <col min="5912" max="6144" width="10.5703125" style="7"/>
    <col min="6145" max="6145" width="6.85546875" style="7" customWidth="1"/>
    <col min="6146" max="6146" width="33.140625" style="7" bestFit="1" customWidth="1"/>
    <col min="6147" max="6164" width="11.5703125" style="7" customWidth="1"/>
    <col min="6165" max="6165" width="12.7109375" style="7" customWidth="1"/>
    <col min="6166" max="6167" width="11.5703125" style="7" customWidth="1"/>
    <col min="6168" max="6400" width="10.5703125" style="7"/>
    <col min="6401" max="6401" width="6.85546875" style="7" customWidth="1"/>
    <col min="6402" max="6402" width="33.140625" style="7" bestFit="1" customWidth="1"/>
    <col min="6403" max="6420" width="11.5703125" style="7" customWidth="1"/>
    <col min="6421" max="6421" width="12.7109375" style="7" customWidth="1"/>
    <col min="6422" max="6423" width="11.5703125" style="7" customWidth="1"/>
    <col min="6424" max="6656" width="10.5703125" style="7"/>
    <col min="6657" max="6657" width="6.85546875" style="7" customWidth="1"/>
    <col min="6658" max="6658" width="33.140625" style="7" bestFit="1" customWidth="1"/>
    <col min="6659" max="6676" width="11.5703125" style="7" customWidth="1"/>
    <col min="6677" max="6677" width="12.7109375" style="7" customWidth="1"/>
    <col min="6678" max="6679" width="11.5703125" style="7" customWidth="1"/>
    <col min="6680" max="6912" width="10.5703125" style="7"/>
    <col min="6913" max="6913" width="6.85546875" style="7" customWidth="1"/>
    <col min="6914" max="6914" width="33.140625" style="7" bestFit="1" customWidth="1"/>
    <col min="6915" max="6932" width="11.5703125" style="7" customWidth="1"/>
    <col min="6933" max="6933" width="12.7109375" style="7" customWidth="1"/>
    <col min="6934" max="6935" width="11.5703125" style="7" customWidth="1"/>
    <col min="6936" max="7168" width="10.5703125" style="7"/>
    <col min="7169" max="7169" width="6.85546875" style="7" customWidth="1"/>
    <col min="7170" max="7170" width="33.140625" style="7" bestFit="1" customWidth="1"/>
    <col min="7171" max="7188" width="11.5703125" style="7" customWidth="1"/>
    <col min="7189" max="7189" width="12.7109375" style="7" customWidth="1"/>
    <col min="7190" max="7191" width="11.5703125" style="7" customWidth="1"/>
    <col min="7192" max="7424" width="10.5703125" style="7"/>
    <col min="7425" max="7425" width="6.85546875" style="7" customWidth="1"/>
    <col min="7426" max="7426" width="33.140625" style="7" bestFit="1" customWidth="1"/>
    <col min="7427" max="7444" width="11.5703125" style="7" customWidth="1"/>
    <col min="7445" max="7445" width="12.7109375" style="7" customWidth="1"/>
    <col min="7446" max="7447" width="11.5703125" style="7" customWidth="1"/>
    <col min="7448" max="7680" width="10.5703125" style="7"/>
    <col min="7681" max="7681" width="6.85546875" style="7" customWidth="1"/>
    <col min="7682" max="7682" width="33.140625" style="7" bestFit="1" customWidth="1"/>
    <col min="7683" max="7700" width="11.5703125" style="7" customWidth="1"/>
    <col min="7701" max="7701" width="12.7109375" style="7" customWidth="1"/>
    <col min="7702" max="7703" width="11.5703125" style="7" customWidth="1"/>
    <col min="7704" max="7936" width="10.5703125" style="7"/>
    <col min="7937" max="7937" width="6.85546875" style="7" customWidth="1"/>
    <col min="7938" max="7938" width="33.140625" style="7" bestFit="1" customWidth="1"/>
    <col min="7939" max="7956" width="11.5703125" style="7" customWidth="1"/>
    <col min="7957" max="7957" width="12.7109375" style="7" customWidth="1"/>
    <col min="7958" max="7959" width="11.5703125" style="7" customWidth="1"/>
    <col min="7960" max="8192" width="10.5703125" style="7"/>
    <col min="8193" max="8193" width="6.85546875" style="7" customWidth="1"/>
    <col min="8194" max="8194" width="33.140625" style="7" bestFit="1" customWidth="1"/>
    <col min="8195" max="8212" width="11.5703125" style="7" customWidth="1"/>
    <col min="8213" max="8213" width="12.7109375" style="7" customWidth="1"/>
    <col min="8214" max="8215" width="11.5703125" style="7" customWidth="1"/>
    <col min="8216" max="8448" width="10.5703125" style="7"/>
    <col min="8449" max="8449" width="6.85546875" style="7" customWidth="1"/>
    <col min="8450" max="8450" width="33.140625" style="7" bestFit="1" customWidth="1"/>
    <col min="8451" max="8468" width="11.5703125" style="7" customWidth="1"/>
    <col min="8469" max="8469" width="12.7109375" style="7" customWidth="1"/>
    <col min="8470" max="8471" width="11.5703125" style="7" customWidth="1"/>
    <col min="8472" max="8704" width="10.5703125" style="7"/>
    <col min="8705" max="8705" width="6.85546875" style="7" customWidth="1"/>
    <col min="8706" max="8706" width="33.140625" style="7" bestFit="1" customWidth="1"/>
    <col min="8707" max="8724" width="11.5703125" style="7" customWidth="1"/>
    <col min="8725" max="8725" width="12.7109375" style="7" customWidth="1"/>
    <col min="8726" max="8727" width="11.5703125" style="7" customWidth="1"/>
    <col min="8728" max="8960" width="10.5703125" style="7"/>
    <col min="8961" max="8961" width="6.85546875" style="7" customWidth="1"/>
    <col min="8962" max="8962" width="33.140625" style="7" bestFit="1" customWidth="1"/>
    <col min="8963" max="8980" width="11.5703125" style="7" customWidth="1"/>
    <col min="8981" max="8981" width="12.7109375" style="7" customWidth="1"/>
    <col min="8982" max="8983" width="11.5703125" style="7" customWidth="1"/>
    <col min="8984" max="9216" width="10.5703125" style="7"/>
    <col min="9217" max="9217" width="6.85546875" style="7" customWidth="1"/>
    <col min="9218" max="9218" width="33.140625" style="7" bestFit="1" customWidth="1"/>
    <col min="9219" max="9236" width="11.5703125" style="7" customWidth="1"/>
    <col min="9237" max="9237" width="12.7109375" style="7" customWidth="1"/>
    <col min="9238" max="9239" width="11.5703125" style="7" customWidth="1"/>
    <col min="9240" max="9472" width="10.5703125" style="7"/>
    <col min="9473" max="9473" width="6.85546875" style="7" customWidth="1"/>
    <col min="9474" max="9474" width="33.140625" style="7" bestFit="1" customWidth="1"/>
    <col min="9475" max="9492" width="11.5703125" style="7" customWidth="1"/>
    <col min="9493" max="9493" width="12.7109375" style="7" customWidth="1"/>
    <col min="9494" max="9495" width="11.5703125" style="7" customWidth="1"/>
    <col min="9496" max="9728" width="10.5703125" style="7"/>
    <col min="9729" max="9729" width="6.85546875" style="7" customWidth="1"/>
    <col min="9730" max="9730" width="33.140625" style="7" bestFit="1" customWidth="1"/>
    <col min="9731" max="9748" width="11.5703125" style="7" customWidth="1"/>
    <col min="9749" max="9749" width="12.7109375" style="7" customWidth="1"/>
    <col min="9750" max="9751" width="11.5703125" style="7" customWidth="1"/>
    <col min="9752" max="9984" width="10.5703125" style="7"/>
    <col min="9985" max="9985" width="6.85546875" style="7" customWidth="1"/>
    <col min="9986" max="9986" width="33.140625" style="7" bestFit="1" customWidth="1"/>
    <col min="9987" max="10004" width="11.5703125" style="7" customWidth="1"/>
    <col min="10005" max="10005" width="12.7109375" style="7" customWidth="1"/>
    <col min="10006" max="10007" width="11.5703125" style="7" customWidth="1"/>
    <col min="10008" max="10240" width="10.5703125" style="7"/>
    <col min="10241" max="10241" width="6.85546875" style="7" customWidth="1"/>
    <col min="10242" max="10242" width="33.140625" style="7" bestFit="1" customWidth="1"/>
    <col min="10243" max="10260" width="11.5703125" style="7" customWidth="1"/>
    <col min="10261" max="10261" width="12.7109375" style="7" customWidth="1"/>
    <col min="10262" max="10263" width="11.5703125" style="7" customWidth="1"/>
    <col min="10264" max="10496" width="10.5703125" style="7"/>
    <col min="10497" max="10497" width="6.85546875" style="7" customWidth="1"/>
    <col min="10498" max="10498" width="33.140625" style="7" bestFit="1" customWidth="1"/>
    <col min="10499" max="10516" width="11.5703125" style="7" customWidth="1"/>
    <col min="10517" max="10517" width="12.7109375" style="7" customWidth="1"/>
    <col min="10518" max="10519" width="11.5703125" style="7" customWidth="1"/>
    <col min="10520" max="10752" width="10.5703125" style="7"/>
    <col min="10753" max="10753" width="6.85546875" style="7" customWidth="1"/>
    <col min="10754" max="10754" width="33.140625" style="7" bestFit="1" customWidth="1"/>
    <col min="10755" max="10772" width="11.5703125" style="7" customWidth="1"/>
    <col min="10773" max="10773" width="12.7109375" style="7" customWidth="1"/>
    <col min="10774" max="10775" width="11.5703125" style="7" customWidth="1"/>
    <col min="10776" max="11008" width="10.5703125" style="7"/>
    <col min="11009" max="11009" width="6.85546875" style="7" customWidth="1"/>
    <col min="11010" max="11010" width="33.140625" style="7" bestFit="1" customWidth="1"/>
    <col min="11011" max="11028" width="11.5703125" style="7" customWidth="1"/>
    <col min="11029" max="11029" width="12.7109375" style="7" customWidth="1"/>
    <col min="11030" max="11031" width="11.5703125" style="7" customWidth="1"/>
    <col min="11032" max="11264" width="10.5703125" style="7"/>
    <col min="11265" max="11265" width="6.85546875" style="7" customWidth="1"/>
    <col min="11266" max="11266" width="33.140625" style="7" bestFit="1" customWidth="1"/>
    <col min="11267" max="11284" width="11.5703125" style="7" customWidth="1"/>
    <col min="11285" max="11285" width="12.7109375" style="7" customWidth="1"/>
    <col min="11286" max="11287" width="11.5703125" style="7" customWidth="1"/>
    <col min="11288" max="11520" width="10.5703125" style="7"/>
    <col min="11521" max="11521" width="6.85546875" style="7" customWidth="1"/>
    <col min="11522" max="11522" width="33.140625" style="7" bestFit="1" customWidth="1"/>
    <col min="11523" max="11540" width="11.5703125" style="7" customWidth="1"/>
    <col min="11541" max="11541" width="12.7109375" style="7" customWidth="1"/>
    <col min="11542" max="11543" width="11.5703125" style="7" customWidth="1"/>
    <col min="11544" max="11776" width="10.5703125" style="7"/>
    <col min="11777" max="11777" width="6.85546875" style="7" customWidth="1"/>
    <col min="11778" max="11778" width="33.140625" style="7" bestFit="1" customWidth="1"/>
    <col min="11779" max="11796" width="11.5703125" style="7" customWidth="1"/>
    <col min="11797" max="11797" width="12.7109375" style="7" customWidth="1"/>
    <col min="11798" max="11799" width="11.5703125" style="7" customWidth="1"/>
    <col min="11800" max="12032" width="10.5703125" style="7"/>
    <col min="12033" max="12033" width="6.85546875" style="7" customWidth="1"/>
    <col min="12034" max="12034" width="33.140625" style="7" bestFit="1" customWidth="1"/>
    <col min="12035" max="12052" width="11.5703125" style="7" customWidth="1"/>
    <col min="12053" max="12053" width="12.7109375" style="7" customWidth="1"/>
    <col min="12054" max="12055" width="11.5703125" style="7" customWidth="1"/>
    <col min="12056" max="12288" width="10.5703125" style="7"/>
    <col min="12289" max="12289" width="6.85546875" style="7" customWidth="1"/>
    <col min="12290" max="12290" width="33.140625" style="7" bestFit="1" customWidth="1"/>
    <col min="12291" max="12308" width="11.5703125" style="7" customWidth="1"/>
    <col min="12309" max="12309" width="12.7109375" style="7" customWidth="1"/>
    <col min="12310" max="12311" width="11.5703125" style="7" customWidth="1"/>
    <col min="12312" max="12544" width="10.5703125" style="7"/>
    <col min="12545" max="12545" width="6.85546875" style="7" customWidth="1"/>
    <col min="12546" max="12546" width="33.140625" style="7" bestFit="1" customWidth="1"/>
    <col min="12547" max="12564" width="11.5703125" style="7" customWidth="1"/>
    <col min="12565" max="12565" width="12.7109375" style="7" customWidth="1"/>
    <col min="12566" max="12567" width="11.5703125" style="7" customWidth="1"/>
    <col min="12568" max="12800" width="10.5703125" style="7"/>
    <col min="12801" max="12801" width="6.85546875" style="7" customWidth="1"/>
    <col min="12802" max="12802" width="33.140625" style="7" bestFit="1" customWidth="1"/>
    <col min="12803" max="12820" width="11.5703125" style="7" customWidth="1"/>
    <col min="12821" max="12821" width="12.7109375" style="7" customWidth="1"/>
    <col min="12822" max="12823" width="11.5703125" style="7" customWidth="1"/>
    <col min="12824" max="13056" width="10.5703125" style="7"/>
    <col min="13057" max="13057" width="6.85546875" style="7" customWidth="1"/>
    <col min="13058" max="13058" width="33.140625" style="7" bestFit="1" customWidth="1"/>
    <col min="13059" max="13076" width="11.5703125" style="7" customWidth="1"/>
    <col min="13077" max="13077" width="12.7109375" style="7" customWidth="1"/>
    <col min="13078" max="13079" width="11.5703125" style="7" customWidth="1"/>
    <col min="13080" max="13312" width="10.5703125" style="7"/>
    <col min="13313" max="13313" width="6.85546875" style="7" customWidth="1"/>
    <col min="13314" max="13314" width="33.140625" style="7" bestFit="1" customWidth="1"/>
    <col min="13315" max="13332" width="11.5703125" style="7" customWidth="1"/>
    <col min="13333" max="13333" width="12.7109375" style="7" customWidth="1"/>
    <col min="13334" max="13335" width="11.5703125" style="7" customWidth="1"/>
    <col min="13336" max="13568" width="10.5703125" style="7"/>
    <col min="13569" max="13569" width="6.85546875" style="7" customWidth="1"/>
    <col min="13570" max="13570" width="33.140625" style="7" bestFit="1" customWidth="1"/>
    <col min="13571" max="13588" width="11.5703125" style="7" customWidth="1"/>
    <col min="13589" max="13589" width="12.7109375" style="7" customWidth="1"/>
    <col min="13590" max="13591" width="11.5703125" style="7" customWidth="1"/>
    <col min="13592" max="13824" width="10.5703125" style="7"/>
    <col min="13825" max="13825" width="6.85546875" style="7" customWidth="1"/>
    <col min="13826" max="13826" width="33.140625" style="7" bestFit="1" customWidth="1"/>
    <col min="13827" max="13844" width="11.5703125" style="7" customWidth="1"/>
    <col min="13845" max="13845" width="12.7109375" style="7" customWidth="1"/>
    <col min="13846" max="13847" width="11.5703125" style="7" customWidth="1"/>
    <col min="13848" max="14080" width="10.5703125" style="7"/>
    <col min="14081" max="14081" width="6.85546875" style="7" customWidth="1"/>
    <col min="14082" max="14082" width="33.140625" style="7" bestFit="1" customWidth="1"/>
    <col min="14083" max="14100" width="11.5703125" style="7" customWidth="1"/>
    <col min="14101" max="14101" width="12.7109375" style="7" customWidth="1"/>
    <col min="14102" max="14103" width="11.5703125" style="7" customWidth="1"/>
    <col min="14104" max="14336" width="10.5703125" style="7"/>
    <col min="14337" max="14337" width="6.85546875" style="7" customWidth="1"/>
    <col min="14338" max="14338" width="33.140625" style="7" bestFit="1" customWidth="1"/>
    <col min="14339" max="14356" width="11.5703125" style="7" customWidth="1"/>
    <col min="14357" max="14357" width="12.7109375" style="7" customWidth="1"/>
    <col min="14358" max="14359" width="11.5703125" style="7" customWidth="1"/>
    <col min="14360" max="14592" width="10.5703125" style="7"/>
    <col min="14593" max="14593" width="6.85546875" style="7" customWidth="1"/>
    <col min="14594" max="14594" width="33.140625" style="7" bestFit="1" customWidth="1"/>
    <col min="14595" max="14612" width="11.5703125" style="7" customWidth="1"/>
    <col min="14613" max="14613" width="12.7109375" style="7" customWidth="1"/>
    <col min="14614" max="14615" width="11.5703125" style="7" customWidth="1"/>
    <col min="14616" max="14848" width="10.5703125" style="7"/>
    <col min="14849" max="14849" width="6.85546875" style="7" customWidth="1"/>
    <col min="14850" max="14850" width="33.140625" style="7" bestFit="1" customWidth="1"/>
    <col min="14851" max="14868" width="11.5703125" style="7" customWidth="1"/>
    <col min="14869" max="14869" width="12.7109375" style="7" customWidth="1"/>
    <col min="14870" max="14871" width="11.5703125" style="7" customWidth="1"/>
    <col min="14872" max="15104" width="10.5703125" style="7"/>
    <col min="15105" max="15105" width="6.85546875" style="7" customWidth="1"/>
    <col min="15106" max="15106" width="33.140625" style="7" bestFit="1" customWidth="1"/>
    <col min="15107" max="15124" width="11.5703125" style="7" customWidth="1"/>
    <col min="15125" max="15125" width="12.7109375" style="7" customWidth="1"/>
    <col min="15126" max="15127" width="11.5703125" style="7" customWidth="1"/>
    <col min="15128" max="15360" width="10.5703125" style="7"/>
    <col min="15361" max="15361" width="6.85546875" style="7" customWidth="1"/>
    <col min="15362" max="15362" width="33.140625" style="7" bestFit="1" customWidth="1"/>
    <col min="15363" max="15380" width="11.5703125" style="7" customWidth="1"/>
    <col min="15381" max="15381" width="12.7109375" style="7" customWidth="1"/>
    <col min="15382" max="15383" width="11.5703125" style="7" customWidth="1"/>
    <col min="15384" max="15616" width="10.5703125" style="7"/>
    <col min="15617" max="15617" width="6.85546875" style="7" customWidth="1"/>
    <col min="15618" max="15618" width="33.140625" style="7" bestFit="1" customWidth="1"/>
    <col min="15619" max="15636" width="11.5703125" style="7" customWidth="1"/>
    <col min="15637" max="15637" width="12.7109375" style="7" customWidth="1"/>
    <col min="15638" max="15639" width="11.5703125" style="7" customWidth="1"/>
    <col min="15640" max="15872" width="10.5703125" style="7"/>
    <col min="15873" max="15873" width="6.85546875" style="7" customWidth="1"/>
    <col min="15874" max="15874" width="33.140625" style="7" bestFit="1" customWidth="1"/>
    <col min="15875" max="15892" width="11.5703125" style="7" customWidth="1"/>
    <col min="15893" max="15893" width="12.7109375" style="7" customWidth="1"/>
    <col min="15894" max="15895" width="11.5703125" style="7" customWidth="1"/>
    <col min="15896" max="16128" width="10.5703125" style="7"/>
    <col min="16129" max="16129" width="6.85546875" style="7" customWidth="1"/>
    <col min="16130" max="16130" width="33.140625" style="7" bestFit="1" customWidth="1"/>
    <col min="16131" max="16148" width="11.5703125" style="7" customWidth="1"/>
    <col min="16149" max="16149" width="12.7109375" style="7" customWidth="1"/>
    <col min="16150" max="16151" width="11.5703125" style="7" customWidth="1"/>
    <col min="16152" max="16384" width="10.5703125" style="7"/>
  </cols>
  <sheetData>
    <row r="1" spans="1:23" s="1" customFormat="1" ht="18">
      <c r="A1" s="132" t="s">
        <v>188</v>
      </c>
      <c r="B1" s="133"/>
      <c r="C1" s="133"/>
      <c r="D1" s="133"/>
      <c r="E1" s="133"/>
      <c r="F1" s="133"/>
      <c r="G1" s="133"/>
      <c r="H1" s="133"/>
      <c r="I1" s="133"/>
      <c r="J1" s="133"/>
      <c r="K1" s="133"/>
      <c r="L1" s="133"/>
      <c r="M1" s="133"/>
      <c r="N1" s="133"/>
      <c r="O1" s="133"/>
      <c r="P1" s="133"/>
      <c r="Q1" s="133"/>
      <c r="R1" s="133"/>
      <c r="S1" s="133"/>
      <c r="T1" s="133"/>
      <c r="U1" s="133"/>
      <c r="V1" s="133"/>
      <c r="W1" s="134"/>
    </row>
    <row r="2" spans="1:23" s="2" customFormat="1" ht="15.75">
      <c r="A2" s="135" t="s">
        <v>0</v>
      </c>
      <c r="B2" s="136"/>
      <c r="C2" s="136"/>
      <c r="D2" s="136"/>
      <c r="E2" s="136"/>
      <c r="F2" s="136"/>
      <c r="G2" s="136"/>
      <c r="H2" s="136"/>
      <c r="I2" s="136"/>
      <c r="J2" s="136"/>
      <c r="K2" s="136"/>
      <c r="L2" s="136"/>
      <c r="M2" s="136"/>
      <c r="N2" s="136"/>
      <c r="O2" s="136"/>
      <c r="P2" s="136"/>
      <c r="Q2" s="136"/>
      <c r="R2" s="136"/>
      <c r="S2" s="136"/>
      <c r="T2" s="136"/>
      <c r="U2" s="136"/>
      <c r="V2" s="136"/>
      <c r="W2" s="137"/>
    </row>
    <row r="3" spans="1:23" s="2" customFormat="1">
      <c r="A3" s="138" t="s">
        <v>1</v>
      </c>
      <c r="B3" s="139"/>
      <c r="C3" s="139"/>
      <c r="D3" s="139"/>
      <c r="E3" s="139"/>
      <c r="F3" s="139"/>
      <c r="G3" s="139"/>
      <c r="H3" s="139"/>
      <c r="I3" s="139"/>
      <c r="J3" s="139"/>
      <c r="K3" s="139"/>
      <c r="L3" s="139"/>
      <c r="M3" s="139"/>
      <c r="N3" s="139"/>
      <c r="O3" s="139"/>
      <c r="P3" s="139"/>
      <c r="Q3" s="139"/>
      <c r="R3" s="139"/>
      <c r="S3" s="139"/>
      <c r="T3" s="139"/>
      <c r="U3" s="139"/>
      <c r="V3" s="139"/>
      <c r="W3" s="140"/>
    </row>
    <row r="4" spans="1:23">
      <c r="A4" s="3"/>
      <c r="B4" s="4"/>
      <c r="C4" s="4"/>
      <c r="D4" s="4"/>
      <c r="E4" s="5"/>
      <c r="F4" s="4"/>
      <c r="G4" s="4"/>
      <c r="H4" s="5"/>
      <c r="I4" s="4"/>
      <c r="J4" s="4"/>
      <c r="K4" s="5"/>
      <c r="L4" s="4"/>
      <c r="M4" s="4"/>
      <c r="N4" s="5"/>
      <c r="O4" s="4"/>
      <c r="P4" s="4"/>
      <c r="Q4" s="5"/>
      <c r="R4" s="4"/>
      <c r="S4" s="4"/>
      <c r="T4" s="5"/>
      <c r="U4" s="4"/>
      <c r="V4" s="4"/>
      <c r="W4" s="6"/>
    </row>
    <row r="5" spans="1:23" s="16" customFormat="1">
      <c r="A5" s="8"/>
      <c r="B5" s="9"/>
      <c r="C5" s="10"/>
      <c r="D5" s="11"/>
      <c r="E5" s="12"/>
      <c r="F5" s="10"/>
      <c r="G5" s="11"/>
      <c r="H5" s="12"/>
      <c r="I5" s="10"/>
      <c r="J5" s="11"/>
      <c r="K5" s="12"/>
      <c r="L5" s="10"/>
      <c r="M5" s="11"/>
      <c r="N5" s="12"/>
      <c r="O5" s="13"/>
      <c r="P5" s="11"/>
      <c r="Q5" s="12"/>
      <c r="R5" s="14"/>
      <c r="S5" s="11"/>
      <c r="T5" s="12"/>
      <c r="U5" s="15" t="s">
        <v>2</v>
      </c>
      <c r="V5" s="11"/>
      <c r="W5" s="12"/>
    </row>
    <row r="6" spans="1:23" s="16" customFormat="1" ht="13.5">
      <c r="A6" s="17"/>
      <c r="B6" s="18"/>
      <c r="C6" s="19">
        <v>2018</v>
      </c>
      <c r="D6" s="20">
        <f>+C6</f>
        <v>2018</v>
      </c>
      <c r="E6" s="21">
        <f>+D6</f>
        <v>2018</v>
      </c>
      <c r="F6" s="19">
        <f>+E6+1</f>
        <v>2019</v>
      </c>
      <c r="G6" s="20">
        <f>+F6</f>
        <v>2019</v>
      </c>
      <c r="H6" s="21">
        <f>+G6</f>
        <v>2019</v>
      </c>
      <c r="I6" s="19">
        <f>+H6+1</f>
        <v>2020</v>
      </c>
      <c r="J6" s="20">
        <f>+I6</f>
        <v>2020</v>
      </c>
      <c r="K6" s="21">
        <f>+J6</f>
        <v>2020</v>
      </c>
      <c r="L6" s="19">
        <f>+K6+1</f>
        <v>2021</v>
      </c>
      <c r="M6" s="20">
        <f>+L6</f>
        <v>2021</v>
      </c>
      <c r="N6" s="21">
        <f>+M6</f>
        <v>2021</v>
      </c>
      <c r="O6" s="19">
        <f>+N6+1</f>
        <v>2022</v>
      </c>
      <c r="P6" s="20">
        <f>+O6</f>
        <v>2022</v>
      </c>
      <c r="Q6" s="21">
        <f>+P6</f>
        <v>2022</v>
      </c>
      <c r="R6" s="19">
        <f>Q6+1</f>
        <v>2023</v>
      </c>
      <c r="S6" s="20">
        <f>+R6</f>
        <v>2023</v>
      </c>
      <c r="T6" s="21">
        <f>+S6</f>
        <v>2023</v>
      </c>
      <c r="U6" s="22"/>
      <c r="V6" s="23"/>
      <c r="W6" s="24"/>
    </row>
    <row r="7" spans="1:23" s="16" customFormat="1">
      <c r="A7" s="25"/>
      <c r="B7" s="26"/>
      <c r="C7" s="27" t="s">
        <v>3</v>
      </c>
      <c r="D7" s="28" t="s">
        <v>4</v>
      </c>
      <c r="E7" s="29" t="s">
        <v>5</v>
      </c>
      <c r="F7" s="27" t="s">
        <v>3</v>
      </c>
      <c r="G7" s="28" t="s">
        <v>4</v>
      </c>
      <c r="H7" s="29" t="s">
        <v>5</v>
      </c>
      <c r="I7" s="27" t="s">
        <v>3</v>
      </c>
      <c r="J7" s="28" t="s">
        <v>4</v>
      </c>
      <c r="K7" s="29" t="s">
        <v>5</v>
      </c>
      <c r="L7" s="27" t="s">
        <v>3</v>
      </c>
      <c r="M7" s="28" t="s">
        <v>4</v>
      </c>
      <c r="N7" s="29" t="s">
        <v>5</v>
      </c>
      <c r="O7" s="27" t="s">
        <v>3</v>
      </c>
      <c r="P7" s="28" t="s">
        <v>4</v>
      </c>
      <c r="Q7" s="29" t="s">
        <v>5</v>
      </c>
      <c r="R7" s="27" t="s">
        <v>3</v>
      </c>
      <c r="S7" s="28" t="s">
        <v>4</v>
      </c>
      <c r="T7" s="29" t="s">
        <v>5</v>
      </c>
      <c r="U7" s="27" t="s">
        <v>3</v>
      </c>
      <c r="V7" s="28" t="s">
        <v>6</v>
      </c>
      <c r="W7" s="29" t="s">
        <v>3</v>
      </c>
    </row>
    <row r="8" spans="1:23" s="16" customFormat="1" ht="11.25">
      <c r="A8" s="30" t="s">
        <v>7</v>
      </c>
      <c r="B8" s="31" t="s">
        <v>8</v>
      </c>
      <c r="C8" s="32" t="s">
        <v>9</v>
      </c>
      <c r="D8" s="33" t="s">
        <v>10</v>
      </c>
      <c r="E8" s="34" t="s">
        <v>11</v>
      </c>
      <c r="F8" s="32" t="s">
        <v>9</v>
      </c>
      <c r="G8" s="33" t="s">
        <v>10</v>
      </c>
      <c r="H8" s="34" t="s">
        <v>11</v>
      </c>
      <c r="I8" s="32" t="s">
        <v>9</v>
      </c>
      <c r="J8" s="33" t="s">
        <v>10</v>
      </c>
      <c r="K8" s="34" t="s">
        <v>11</v>
      </c>
      <c r="L8" s="32" t="s">
        <v>9</v>
      </c>
      <c r="M8" s="33" t="s">
        <v>10</v>
      </c>
      <c r="N8" s="34" t="s">
        <v>11</v>
      </c>
      <c r="O8" s="32" t="s">
        <v>9</v>
      </c>
      <c r="P8" s="33" t="s">
        <v>10</v>
      </c>
      <c r="Q8" s="34" t="s">
        <v>11</v>
      </c>
      <c r="R8" s="32" t="s">
        <v>9</v>
      </c>
      <c r="S8" s="33" t="s">
        <v>10</v>
      </c>
      <c r="T8" s="34" t="s">
        <v>11</v>
      </c>
      <c r="U8" s="32" t="s">
        <v>9</v>
      </c>
      <c r="V8" s="33" t="s">
        <v>10</v>
      </c>
      <c r="W8" s="34" t="s">
        <v>12</v>
      </c>
    </row>
    <row r="9" spans="1:23" hidden="1">
      <c r="A9" s="35">
        <v>3010</v>
      </c>
      <c r="B9" s="36" t="s">
        <v>99</v>
      </c>
      <c r="C9" s="37">
        <v>0</v>
      </c>
      <c r="D9" s="38">
        <v>0</v>
      </c>
      <c r="E9" s="39" t="s">
        <v>98</v>
      </c>
      <c r="F9" s="37">
        <v>0</v>
      </c>
      <c r="G9" s="38">
        <v>0</v>
      </c>
      <c r="H9" s="39" t="s">
        <v>98</v>
      </c>
      <c r="I9" s="37">
        <v>0</v>
      </c>
      <c r="J9" s="38">
        <v>0</v>
      </c>
      <c r="K9" s="39" t="s">
        <v>98</v>
      </c>
      <c r="L9" s="37">
        <v>0</v>
      </c>
      <c r="M9" s="38">
        <v>0</v>
      </c>
      <c r="N9" s="39" t="s">
        <v>98</v>
      </c>
      <c r="O9" s="37">
        <v>0</v>
      </c>
      <c r="P9" s="38">
        <v>0</v>
      </c>
      <c r="Q9" s="39" t="s">
        <v>98</v>
      </c>
      <c r="R9" s="37">
        <v>0</v>
      </c>
      <c r="S9" s="38">
        <v>0</v>
      </c>
      <c r="T9" s="39" t="s">
        <v>98</v>
      </c>
      <c r="U9" s="40">
        <f>ROUND((C9+F9+I9+L9+O9+R9),0)</f>
        <v>0</v>
      </c>
      <c r="V9" s="41">
        <f>ROUND((D9+G9+J9+M9+P9+S9),0)</f>
        <v>0</v>
      </c>
      <c r="W9" s="39" t="str">
        <f>IF(ISERROR(V9/U9),"",IF(V9/U9=0,"",V9/U9))</f>
        <v/>
      </c>
    </row>
    <row r="10" spans="1:23" hidden="1">
      <c r="A10" s="42" t="s">
        <v>13</v>
      </c>
      <c r="B10" s="36" t="s">
        <v>100</v>
      </c>
      <c r="C10" s="37">
        <v>0</v>
      </c>
      <c r="D10" s="38">
        <v>0</v>
      </c>
      <c r="E10" s="43" t="s">
        <v>98</v>
      </c>
      <c r="F10" s="37">
        <v>0</v>
      </c>
      <c r="G10" s="38">
        <v>0</v>
      </c>
      <c r="H10" s="43" t="s">
        <v>98</v>
      </c>
      <c r="I10" s="37">
        <v>0</v>
      </c>
      <c r="J10" s="38">
        <v>0</v>
      </c>
      <c r="K10" s="43" t="s">
        <v>98</v>
      </c>
      <c r="L10" s="37">
        <v>0</v>
      </c>
      <c r="M10" s="38">
        <v>0</v>
      </c>
      <c r="N10" s="43" t="s">
        <v>98</v>
      </c>
      <c r="O10" s="37">
        <v>0</v>
      </c>
      <c r="P10" s="38">
        <v>0</v>
      </c>
      <c r="Q10" s="43" t="s">
        <v>98</v>
      </c>
      <c r="R10" s="37">
        <v>0</v>
      </c>
      <c r="S10" s="38">
        <v>0</v>
      </c>
      <c r="T10" s="43" t="s">
        <v>98</v>
      </c>
      <c r="U10" s="44">
        <f t="shared" ref="U10:V47" si="0">ROUND((C10+F10+I10+L10+O10+R10),0)</f>
        <v>0</v>
      </c>
      <c r="V10" s="45">
        <f t="shared" si="0"/>
        <v>0</v>
      </c>
      <c r="W10" s="43" t="str">
        <f t="shared" ref="W10:W47" si="1">IF(ISERROR(V10/U10),"",IF(V10/U10=0,"",V10/U10))</f>
        <v/>
      </c>
    </row>
    <row r="11" spans="1:23" hidden="1">
      <c r="A11" s="42" t="s">
        <v>14</v>
      </c>
      <c r="B11" s="36" t="s">
        <v>100</v>
      </c>
      <c r="C11" s="37">
        <v>0</v>
      </c>
      <c r="D11" s="38">
        <v>0</v>
      </c>
      <c r="E11" s="43" t="s">
        <v>98</v>
      </c>
      <c r="F11" s="37">
        <v>0</v>
      </c>
      <c r="G11" s="38">
        <v>0</v>
      </c>
      <c r="H11" s="43" t="s">
        <v>98</v>
      </c>
      <c r="I11" s="37">
        <v>0</v>
      </c>
      <c r="J11" s="38">
        <v>0</v>
      </c>
      <c r="K11" s="43" t="s">
        <v>98</v>
      </c>
      <c r="L11" s="37">
        <v>0</v>
      </c>
      <c r="M11" s="38">
        <v>0</v>
      </c>
      <c r="N11" s="43" t="s">
        <v>98</v>
      </c>
      <c r="O11" s="37">
        <v>0</v>
      </c>
      <c r="P11" s="38">
        <v>0</v>
      </c>
      <c r="Q11" s="43" t="s">
        <v>98</v>
      </c>
      <c r="R11" s="37">
        <v>0</v>
      </c>
      <c r="S11" s="38">
        <v>0</v>
      </c>
      <c r="T11" s="43" t="s">
        <v>98</v>
      </c>
      <c r="U11" s="44">
        <f t="shared" si="0"/>
        <v>0</v>
      </c>
      <c r="V11" s="45">
        <f t="shared" si="0"/>
        <v>0</v>
      </c>
      <c r="W11" s="43" t="str">
        <f t="shared" si="1"/>
        <v/>
      </c>
    </row>
    <row r="12" spans="1:23" hidden="1">
      <c r="A12" s="42" t="s">
        <v>15</v>
      </c>
      <c r="B12" s="36" t="s">
        <v>101</v>
      </c>
      <c r="C12" s="37">
        <v>0</v>
      </c>
      <c r="D12" s="38">
        <v>0</v>
      </c>
      <c r="E12" s="43" t="s">
        <v>98</v>
      </c>
      <c r="F12" s="37">
        <v>0</v>
      </c>
      <c r="G12" s="38">
        <v>0</v>
      </c>
      <c r="H12" s="43" t="s">
        <v>98</v>
      </c>
      <c r="I12" s="37">
        <v>0</v>
      </c>
      <c r="J12" s="38">
        <v>0</v>
      </c>
      <c r="K12" s="43" t="s">
        <v>98</v>
      </c>
      <c r="L12" s="37">
        <v>0</v>
      </c>
      <c r="M12" s="38">
        <v>0</v>
      </c>
      <c r="N12" s="43" t="s">
        <v>98</v>
      </c>
      <c r="O12" s="37">
        <v>0</v>
      </c>
      <c r="P12" s="38">
        <v>0</v>
      </c>
      <c r="Q12" s="43" t="s">
        <v>98</v>
      </c>
      <c r="R12" s="37">
        <v>0</v>
      </c>
      <c r="S12" s="38">
        <v>0</v>
      </c>
      <c r="T12" s="43" t="s">
        <v>98</v>
      </c>
      <c r="U12" s="44">
        <f t="shared" si="0"/>
        <v>0</v>
      </c>
      <c r="V12" s="45">
        <f t="shared" si="0"/>
        <v>0</v>
      </c>
      <c r="W12" s="43" t="str">
        <f t="shared" si="1"/>
        <v/>
      </c>
    </row>
    <row r="13" spans="1:23" hidden="1">
      <c r="A13" s="42">
        <v>3741</v>
      </c>
      <c r="B13" s="36" t="s">
        <v>102</v>
      </c>
      <c r="C13" s="37">
        <v>0</v>
      </c>
      <c r="D13" s="38">
        <v>0</v>
      </c>
      <c r="E13" s="43" t="s">
        <v>98</v>
      </c>
      <c r="F13" s="37">
        <v>0</v>
      </c>
      <c r="G13" s="38">
        <v>0</v>
      </c>
      <c r="H13" s="43" t="s">
        <v>98</v>
      </c>
      <c r="I13" s="37">
        <v>0</v>
      </c>
      <c r="J13" s="38">
        <v>0</v>
      </c>
      <c r="K13" s="43" t="s">
        <v>98</v>
      </c>
      <c r="L13" s="37">
        <v>0</v>
      </c>
      <c r="M13" s="38">
        <v>0</v>
      </c>
      <c r="N13" s="43" t="s">
        <v>98</v>
      </c>
      <c r="O13" s="37">
        <v>0</v>
      </c>
      <c r="P13" s="38">
        <v>0</v>
      </c>
      <c r="Q13" s="43" t="s">
        <v>98</v>
      </c>
      <c r="R13" s="37">
        <v>0</v>
      </c>
      <c r="S13" s="38">
        <v>0</v>
      </c>
      <c r="T13" s="43" t="s">
        <v>98</v>
      </c>
      <c r="U13" s="44">
        <f t="shared" si="0"/>
        <v>0</v>
      </c>
      <c r="V13" s="45">
        <f t="shared" si="0"/>
        <v>0</v>
      </c>
      <c r="W13" s="43" t="str">
        <f t="shared" si="1"/>
        <v/>
      </c>
    </row>
    <row r="14" spans="1:23" hidden="1">
      <c r="A14" s="42" t="s">
        <v>16</v>
      </c>
      <c r="B14" s="36" t="s">
        <v>103</v>
      </c>
      <c r="C14" s="37">
        <v>0</v>
      </c>
      <c r="D14" s="38">
        <v>0</v>
      </c>
      <c r="E14" s="43" t="s">
        <v>98</v>
      </c>
      <c r="F14" s="37">
        <v>0</v>
      </c>
      <c r="G14" s="38">
        <v>0</v>
      </c>
      <c r="H14" s="43" t="s">
        <v>98</v>
      </c>
      <c r="I14" s="37">
        <v>0</v>
      </c>
      <c r="J14" s="38">
        <v>0</v>
      </c>
      <c r="K14" s="43" t="s">
        <v>98</v>
      </c>
      <c r="L14" s="37">
        <v>0</v>
      </c>
      <c r="M14" s="38">
        <v>0</v>
      </c>
      <c r="N14" s="43" t="s">
        <v>98</v>
      </c>
      <c r="O14" s="37">
        <v>0</v>
      </c>
      <c r="P14" s="38">
        <v>0</v>
      </c>
      <c r="Q14" s="43" t="s">
        <v>98</v>
      </c>
      <c r="R14" s="37">
        <v>0</v>
      </c>
      <c r="S14" s="38">
        <v>0</v>
      </c>
      <c r="T14" s="43" t="s">
        <v>98</v>
      </c>
      <c r="U14" s="44">
        <f t="shared" si="0"/>
        <v>0</v>
      </c>
      <c r="V14" s="45">
        <f t="shared" si="0"/>
        <v>0</v>
      </c>
      <c r="W14" s="43" t="str">
        <f t="shared" si="1"/>
        <v/>
      </c>
    </row>
    <row r="15" spans="1:23" hidden="1">
      <c r="A15" s="42">
        <v>3761</v>
      </c>
      <c r="B15" s="36" t="s">
        <v>104</v>
      </c>
      <c r="C15" s="37">
        <v>11355.82</v>
      </c>
      <c r="D15" s="38">
        <v>0</v>
      </c>
      <c r="E15" s="43" t="s">
        <v>98</v>
      </c>
      <c r="F15" s="37">
        <v>0</v>
      </c>
      <c r="G15" s="38">
        <v>0</v>
      </c>
      <c r="H15" s="43" t="s">
        <v>98</v>
      </c>
      <c r="I15" s="37">
        <v>0</v>
      </c>
      <c r="J15" s="38">
        <v>0</v>
      </c>
      <c r="K15" s="43" t="s">
        <v>98</v>
      </c>
      <c r="L15" s="37">
        <v>0</v>
      </c>
      <c r="M15" s="38">
        <v>0</v>
      </c>
      <c r="N15" s="43" t="s">
        <v>98</v>
      </c>
      <c r="O15" s="37">
        <v>0</v>
      </c>
      <c r="P15" s="38">
        <v>0</v>
      </c>
      <c r="Q15" s="43" t="s">
        <v>98</v>
      </c>
      <c r="R15" s="37">
        <v>0</v>
      </c>
      <c r="S15" s="38">
        <v>0</v>
      </c>
      <c r="T15" s="43" t="s">
        <v>98</v>
      </c>
      <c r="U15" s="44">
        <f t="shared" si="0"/>
        <v>11356</v>
      </c>
      <c r="V15" s="45">
        <f t="shared" si="0"/>
        <v>0</v>
      </c>
      <c r="W15" s="43" t="str">
        <f t="shared" si="1"/>
        <v/>
      </c>
    </row>
    <row r="16" spans="1:23" hidden="1">
      <c r="A16" s="42">
        <v>3762</v>
      </c>
      <c r="B16" s="36" t="s">
        <v>105</v>
      </c>
      <c r="C16" s="37">
        <v>0</v>
      </c>
      <c r="D16" s="38">
        <v>0</v>
      </c>
      <c r="E16" s="43" t="s">
        <v>98</v>
      </c>
      <c r="F16" s="37">
        <v>0</v>
      </c>
      <c r="G16" s="38">
        <v>0</v>
      </c>
      <c r="H16" s="43" t="s">
        <v>98</v>
      </c>
      <c r="I16" s="37">
        <v>0</v>
      </c>
      <c r="J16" s="38">
        <v>0</v>
      </c>
      <c r="K16" s="43" t="s">
        <v>98</v>
      </c>
      <c r="L16" s="37">
        <v>18127.2</v>
      </c>
      <c r="M16" s="38">
        <v>0</v>
      </c>
      <c r="N16" s="43" t="s">
        <v>98</v>
      </c>
      <c r="O16" s="37">
        <v>0</v>
      </c>
      <c r="P16" s="38">
        <v>0</v>
      </c>
      <c r="Q16" s="43" t="s">
        <v>98</v>
      </c>
      <c r="R16" s="37">
        <v>0</v>
      </c>
      <c r="S16" s="38">
        <v>0</v>
      </c>
      <c r="T16" s="43" t="s">
        <v>98</v>
      </c>
      <c r="U16" s="44">
        <f t="shared" si="0"/>
        <v>18127</v>
      </c>
      <c r="V16" s="45">
        <f t="shared" si="0"/>
        <v>0</v>
      </c>
      <c r="W16" s="43" t="str">
        <f t="shared" si="1"/>
        <v/>
      </c>
    </row>
    <row r="17" spans="1:23" hidden="1">
      <c r="A17" s="42" t="s">
        <v>17</v>
      </c>
      <c r="B17" s="36" t="s">
        <v>106</v>
      </c>
      <c r="C17" s="37">
        <v>0</v>
      </c>
      <c r="D17" s="38">
        <v>0</v>
      </c>
      <c r="E17" s="43" t="s">
        <v>98</v>
      </c>
      <c r="F17" s="37">
        <v>0</v>
      </c>
      <c r="G17" s="38">
        <v>0</v>
      </c>
      <c r="H17" s="43" t="s">
        <v>98</v>
      </c>
      <c r="I17" s="37">
        <v>0</v>
      </c>
      <c r="J17" s="38">
        <v>0</v>
      </c>
      <c r="K17" s="43" t="s">
        <v>98</v>
      </c>
      <c r="L17" s="37">
        <v>0</v>
      </c>
      <c r="M17" s="38">
        <v>0</v>
      </c>
      <c r="N17" s="43" t="s">
        <v>98</v>
      </c>
      <c r="O17" s="37">
        <v>0</v>
      </c>
      <c r="P17" s="38">
        <v>0</v>
      </c>
      <c r="Q17" s="43" t="s">
        <v>98</v>
      </c>
      <c r="R17" s="37">
        <v>0</v>
      </c>
      <c r="S17" s="38">
        <v>0</v>
      </c>
      <c r="T17" s="43" t="s">
        <v>98</v>
      </c>
      <c r="U17" s="44">
        <f t="shared" si="0"/>
        <v>0</v>
      </c>
      <c r="V17" s="45">
        <f t="shared" si="0"/>
        <v>0</v>
      </c>
      <c r="W17" s="43" t="str">
        <f t="shared" si="1"/>
        <v/>
      </c>
    </row>
    <row r="18" spans="1:23">
      <c r="A18" s="42" t="s">
        <v>18</v>
      </c>
      <c r="B18" s="36" t="s">
        <v>107</v>
      </c>
      <c r="C18" s="58">
        <v>0</v>
      </c>
      <c r="D18" s="59">
        <v>-7251.71</v>
      </c>
      <c r="E18" s="43" t="s">
        <v>98</v>
      </c>
      <c r="F18" s="63">
        <v>1542.81</v>
      </c>
      <c r="G18" s="64">
        <v>-6435</v>
      </c>
      <c r="H18" s="43">
        <v>-4.1709607793571468</v>
      </c>
      <c r="I18" s="37">
        <v>0</v>
      </c>
      <c r="J18" s="38">
        <v>0</v>
      </c>
      <c r="K18" s="43" t="s">
        <v>98</v>
      </c>
      <c r="L18" s="37">
        <v>0</v>
      </c>
      <c r="M18" s="38">
        <v>0</v>
      </c>
      <c r="N18" s="43" t="s">
        <v>98</v>
      </c>
      <c r="O18" s="37">
        <v>0</v>
      </c>
      <c r="P18" s="38">
        <v>0</v>
      </c>
      <c r="Q18" s="43" t="s">
        <v>98</v>
      </c>
      <c r="R18" s="37">
        <v>0</v>
      </c>
      <c r="S18" s="38">
        <v>0</v>
      </c>
      <c r="T18" s="43" t="s">
        <v>98</v>
      </c>
      <c r="U18" s="44">
        <f t="shared" si="0"/>
        <v>1543</v>
      </c>
      <c r="V18" s="45">
        <f t="shared" si="0"/>
        <v>-13687</v>
      </c>
      <c r="W18" s="43">
        <f t="shared" si="1"/>
        <v>-8.8703823720025916</v>
      </c>
    </row>
    <row r="19" spans="1:23" ht="15.95" customHeight="1">
      <c r="A19" s="42" t="s">
        <v>19</v>
      </c>
      <c r="B19" s="36" t="s">
        <v>108</v>
      </c>
      <c r="C19" s="37">
        <v>0</v>
      </c>
      <c r="D19" s="38">
        <v>0</v>
      </c>
      <c r="E19" s="43" t="s">
        <v>98</v>
      </c>
      <c r="F19" s="37">
        <v>0</v>
      </c>
      <c r="G19" s="38">
        <v>0</v>
      </c>
      <c r="H19" s="43" t="s">
        <v>98</v>
      </c>
      <c r="I19" s="58">
        <v>0</v>
      </c>
      <c r="J19" s="64">
        <v>-799</v>
      </c>
      <c r="K19" s="43" t="s">
        <v>98</v>
      </c>
      <c r="L19" s="37">
        <v>0</v>
      </c>
      <c r="M19" s="38">
        <v>0</v>
      </c>
      <c r="N19" s="43" t="s">
        <v>98</v>
      </c>
      <c r="O19" s="37">
        <v>0</v>
      </c>
      <c r="P19" s="38">
        <v>0</v>
      </c>
      <c r="Q19" s="43" t="s">
        <v>98</v>
      </c>
      <c r="R19" s="37">
        <v>0</v>
      </c>
      <c r="S19" s="38">
        <v>0</v>
      </c>
      <c r="T19" s="43" t="s">
        <v>98</v>
      </c>
      <c r="U19" s="44">
        <f t="shared" si="0"/>
        <v>0</v>
      </c>
      <c r="V19" s="45">
        <f t="shared" si="0"/>
        <v>-799</v>
      </c>
      <c r="W19" s="43" t="str">
        <f t="shared" si="1"/>
        <v/>
      </c>
    </row>
    <row r="20" spans="1:23">
      <c r="A20" s="42">
        <v>3801</v>
      </c>
      <c r="B20" s="36" t="s">
        <v>109</v>
      </c>
      <c r="C20" s="37">
        <v>2867.76</v>
      </c>
      <c r="D20" s="38">
        <v>0</v>
      </c>
      <c r="E20" s="43" t="s">
        <v>98</v>
      </c>
      <c r="F20" s="37">
        <v>0</v>
      </c>
      <c r="G20" s="38">
        <v>0</v>
      </c>
      <c r="H20" s="43" t="s">
        <v>98</v>
      </c>
      <c r="I20" s="58">
        <v>0</v>
      </c>
      <c r="J20" s="59">
        <v>-541</v>
      </c>
      <c r="K20" s="43" t="s">
        <v>98</v>
      </c>
      <c r="L20" s="58">
        <v>0</v>
      </c>
      <c r="M20" s="59">
        <v>-128.61000000000001</v>
      </c>
      <c r="N20" s="43" t="s">
        <v>98</v>
      </c>
      <c r="O20" s="37">
        <v>0</v>
      </c>
      <c r="P20" s="38">
        <v>0</v>
      </c>
      <c r="Q20" s="43" t="s">
        <v>98</v>
      </c>
      <c r="R20" s="37">
        <v>0</v>
      </c>
      <c r="S20" s="38">
        <v>0</v>
      </c>
      <c r="T20" s="43" t="s">
        <v>98</v>
      </c>
      <c r="U20" s="44">
        <f t="shared" si="0"/>
        <v>2868</v>
      </c>
      <c r="V20" s="45">
        <f t="shared" si="0"/>
        <v>-670</v>
      </c>
      <c r="W20" s="43">
        <f t="shared" si="1"/>
        <v>-0.23361227336122734</v>
      </c>
    </row>
    <row r="21" spans="1:23" hidden="1">
      <c r="A21" s="42">
        <v>3802</v>
      </c>
      <c r="B21" s="36" t="s">
        <v>110</v>
      </c>
      <c r="C21" s="37">
        <v>0</v>
      </c>
      <c r="D21" s="38">
        <v>0</v>
      </c>
      <c r="E21" s="43" t="s">
        <v>98</v>
      </c>
      <c r="F21" s="37">
        <v>0</v>
      </c>
      <c r="G21" s="38">
        <v>0</v>
      </c>
      <c r="H21" s="43" t="s">
        <v>98</v>
      </c>
      <c r="I21" s="37">
        <v>0</v>
      </c>
      <c r="J21" s="38">
        <v>0</v>
      </c>
      <c r="K21" s="43" t="s">
        <v>98</v>
      </c>
      <c r="L21" s="37">
        <v>0</v>
      </c>
      <c r="M21" s="38">
        <v>0</v>
      </c>
      <c r="N21" s="43" t="s">
        <v>98</v>
      </c>
      <c r="O21" s="37">
        <v>0</v>
      </c>
      <c r="P21" s="38">
        <v>0</v>
      </c>
      <c r="Q21" s="43" t="s">
        <v>98</v>
      </c>
      <c r="R21" s="37">
        <v>0</v>
      </c>
      <c r="S21" s="38">
        <v>0</v>
      </c>
      <c r="T21" s="43" t="s">
        <v>98</v>
      </c>
      <c r="U21" s="44">
        <f t="shared" si="0"/>
        <v>0</v>
      </c>
      <c r="V21" s="45">
        <f t="shared" si="0"/>
        <v>0</v>
      </c>
      <c r="W21" s="43" t="str">
        <f t="shared" si="1"/>
        <v/>
      </c>
    </row>
    <row r="22" spans="1:23" hidden="1">
      <c r="A22" s="42" t="s">
        <v>20</v>
      </c>
      <c r="B22" s="36" t="s">
        <v>111</v>
      </c>
      <c r="C22" s="37">
        <v>0</v>
      </c>
      <c r="D22" s="38">
        <v>0</v>
      </c>
      <c r="E22" s="43" t="s">
        <v>98</v>
      </c>
      <c r="F22" s="37">
        <v>0</v>
      </c>
      <c r="G22" s="38">
        <v>0</v>
      </c>
      <c r="H22" s="43" t="s">
        <v>98</v>
      </c>
      <c r="I22" s="37">
        <v>0</v>
      </c>
      <c r="J22" s="38">
        <v>0</v>
      </c>
      <c r="K22" s="43" t="s">
        <v>98</v>
      </c>
      <c r="L22" s="37">
        <v>0</v>
      </c>
      <c r="M22" s="38">
        <v>0</v>
      </c>
      <c r="N22" s="43" t="s">
        <v>98</v>
      </c>
      <c r="O22" s="37">
        <v>0</v>
      </c>
      <c r="P22" s="38">
        <v>0</v>
      </c>
      <c r="Q22" s="43" t="s">
        <v>98</v>
      </c>
      <c r="R22" s="37">
        <v>0</v>
      </c>
      <c r="S22" s="38">
        <v>0</v>
      </c>
      <c r="T22" s="43" t="s">
        <v>98</v>
      </c>
      <c r="U22" s="44">
        <f t="shared" si="0"/>
        <v>0</v>
      </c>
      <c r="V22" s="45">
        <f t="shared" si="0"/>
        <v>0</v>
      </c>
      <c r="W22" s="43" t="str">
        <f t="shared" si="1"/>
        <v/>
      </c>
    </row>
    <row r="23" spans="1:23" hidden="1">
      <c r="A23" s="42" t="s">
        <v>21</v>
      </c>
      <c r="B23" s="36" t="s">
        <v>112</v>
      </c>
      <c r="C23" s="37">
        <v>0</v>
      </c>
      <c r="D23" s="38">
        <v>0</v>
      </c>
      <c r="E23" s="43" t="s">
        <v>98</v>
      </c>
      <c r="F23" s="37">
        <v>34077.879999999997</v>
      </c>
      <c r="G23" s="38">
        <v>0</v>
      </c>
      <c r="H23" s="43" t="s">
        <v>98</v>
      </c>
      <c r="I23" s="37">
        <v>0</v>
      </c>
      <c r="J23" s="38">
        <v>0</v>
      </c>
      <c r="K23" s="43" t="s">
        <v>98</v>
      </c>
      <c r="L23" s="37">
        <v>0</v>
      </c>
      <c r="M23" s="38">
        <v>0</v>
      </c>
      <c r="N23" s="43" t="s">
        <v>98</v>
      </c>
      <c r="O23" s="37">
        <v>0</v>
      </c>
      <c r="P23" s="38">
        <v>0</v>
      </c>
      <c r="Q23" s="43" t="s">
        <v>98</v>
      </c>
      <c r="R23" s="37">
        <v>0</v>
      </c>
      <c r="S23" s="38">
        <v>0</v>
      </c>
      <c r="T23" s="43" t="s">
        <v>98</v>
      </c>
      <c r="U23" s="44">
        <f t="shared" si="0"/>
        <v>34078</v>
      </c>
      <c r="V23" s="45">
        <f t="shared" si="0"/>
        <v>0</v>
      </c>
      <c r="W23" s="43" t="str">
        <f t="shared" si="1"/>
        <v/>
      </c>
    </row>
    <row r="24" spans="1:23" hidden="1">
      <c r="A24" s="42">
        <v>3811</v>
      </c>
      <c r="B24" s="36" t="s">
        <v>113</v>
      </c>
      <c r="C24" s="37">
        <v>0</v>
      </c>
      <c r="D24" s="38">
        <v>0</v>
      </c>
      <c r="E24" s="43" t="s">
        <v>98</v>
      </c>
      <c r="F24" s="37">
        <v>0</v>
      </c>
      <c r="G24" s="38">
        <v>0</v>
      </c>
      <c r="H24" s="43" t="s">
        <v>98</v>
      </c>
      <c r="I24" s="37">
        <v>0</v>
      </c>
      <c r="J24" s="38">
        <v>0</v>
      </c>
      <c r="K24" s="43" t="s">
        <v>98</v>
      </c>
      <c r="L24" s="37">
        <v>0</v>
      </c>
      <c r="M24" s="38">
        <v>0</v>
      </c>
      <c r="N24" s="43" t="s">
        <v>98</v>
      </c>
      <c r="O24" s="37">
        <v>0</v>
      </c>
      <c r="P24" s="38">
        <v>0</v>
      </c>
      <c r="Q24" s="43" t="s">
        <v>98</v>
      </c>
      <c r="R24" s="37">
        <v>0</v>
      </c>
      <c r="S24" s="38">
        <v>0</v>
      </c>
      <c r="T24" s="43" t="s">
        <v>98</v>
      </c>
      <c r="U24" s="44">
        <f t="shared" si="0"/>
        <v>0</v>
      </c>
      <c r="V24" s="45">
        <f t="shared" si="0"/>
        <v>0</v>
      </c>
      <c r="W24" s="43" t="str">
        <f t="shared" si="1"/>
        <v/>
      </c>
    </row>
    <row r="25" spans="1:23">
      <c r="A25" s="42" t="s">
        <v>22</v>
      </c>
      <c r="B25" s="36" t="s">
        <v>114</v>
      </c>
      <c r="C25" s="58">
        <v>0</v>
      </c>
      <c r="D25" s="59">
        <v>-359.07</v>
      </c>
      <c r="E25" s="43" t="s">
        <v>98</v>
      </c>
      <c r="F25" s="58">
        <v>0</v>
      </c>
      <c r="G25" s="59">
        <v>-85.39</v>
      </c>
      <c r="H25" s="43" t="s">
        <v>98</v>
      </c>
      <c r="I25" s="58">
        <v>0</v>
      </c>
      <c r="J25" s="59">
        <v>-79</v>
      </c>
      <c r="K25" s="43" t="s">
        <v>98</v>
      </c>
      <c r="L25" s="58">
        <v>0</v>
      </c>
      <c r="M25" s="59">
        <v>-23.4</v>
      </c>
      <c r="N25" s="43" t="s">
        <v>98</v>
      </c>
      <c r="O25" s="37">
        <v>0</v>
      </c>
      <c r="P25" s="38">
        <v>0</v>
      </c>
      <c r="Q25" s="43" t="s">
        <v>98</v>
      </c>
      <c r="R25" s="37">
        <v>0</v>
      </c>
      <c r="S25" s="38">
        <v>0</v>
      </c>
      <c r="T25" s="43" t="s">
        <v>98</v>
      </c>
      <c r="U25" s="44">
        <f t="shared" si="0"/>
        <v>0</v>
      </c>
      <c r="V25" s="45">
        <f t="shared" si="0"/>
        <v>-547</v>
      </c>
      <c r="W25" s="43" t="str">
        <f t="shared" si="1"/>
        <v/>
      </c>
    </row>
    <row r="26" spans="1:23" hidden="1">
      <c r="A26" s="42">
        <v>3821</v>
      </c>
      <c r="B26" s="36" t="s">
        <v>115</v>
      </c>
      <c r="C26" s="37">
        <v>0</v>
      </c>
      <c r="D26" s="38">
        <v>0</v>
      </c>
      <c r="E26" s="43" t="s">
        <v>98</v>
      </c>
      <c r="F26" s="37">
        <v>0</v>
      </c>
      <c r="G26" s="38">
        <v>0</v>
      </c>
      <c r="H26" s="43" t="s">
        <v>98</v>
      </c>
      <c r="I26" s="37">
        <v>0</v>
      </c>
      <c r="J26" s="38">
        <v>0</v>
      </c>
      <c r="K26" s="43" t="s">
        <v>98</v>
      </c>
      <c r="L26" s="37">
        <v>0</v>
      </c>
      <c r="M26" s="38">
        <v>0</v>
      </c>
      <c r="N26" s="43" t="s">
        <v>98</v>
      </c>
      <c r="O26" s="37">
        <v>0</v>
      </c>
      <c r="P26" s="38">
        <v>0</v>
      </c>
      <c r="Q26" s="43" t="s">
        <v>98</v>
      </c>
      <c r="R26" s="37">
        <v>0</v>
      </c>
      <c r="S26" s="38">
        <v>0</v>
      </c>
      <c r="T26" s="43" t="s">
        <v>98</v>
      </c>
      <c r="U26" s="44">
        <f t="shared" si="0"/>
        <v>0</v>
      </c>
      <c r="V26" s="45">
        <f t="shared" si="0"/>
        <v>0</v>
      </c>
      <c r="W26" s="43" t="str">
        <f t="shared" si="1"/>
        <v/>
      </c>
    </row>
    <row r="27" spans="1:23" hidden="1">
      <c r="A27" s="42" t="s">
        <v>23</v>
      </c>
      <c r="B27" s="36" t="s">
        <v>116</v>
      </c>
      <c r="C27" s="37">
        <v>0</v>
      </c>
      <c r="D27" s="38">
        <v>0</v>
      </c>
      <c r="E27" s="43" t="s">
        <v>98</v>
      </c>
      <c r="F27" s="37">
        <v>0</v>
      </c>
      <c r="G27" s="38">
        <v>0</v>
      </c>
      <c r="H27" s="43" t="s">
        <v>98</v>
      </c>
      <c r="I27" s="37">
        <v>0</v>
      </c>
      <c r="J27" s="38">
        <v>0</v>
      </c>
      <c r="K27" s="43" t="s">
        <v>98</v>
      </c>
      <c r="L27" s="37">
        <v>0</v>
      </c>
      <c r="M27" s="38">
        <v>0</v>
      </c>
      <c r="N27" s="43" t="s">
        <v>98</v>
      </c>
      <c r="O27" s="37">
        <v>0</v>
      </c>
      <c r="P27" s="38">
        <v>0</v>
      </c>
      <c r="Q27" s="43" t="s">
        <v>98</v>
      </c>
      <c r="R27" s="37">
        <v>0</v>
      </c>
      <c r="S27" s="38">
        <v>0</v>
      </c>
      <c r="T27" s="43" t="s">
        <v>98</v>
      </c>
      <c r="U27" s="44">
        <f t="shared" si="0"/>
        <v>0</v>
      </c>
      <c r="V27" s="45">
        <f t="shared" si="0"/>
        <v>0</v>
      </c>
      <c r="W27" s="43" t="str">
        <f t="shared" si="1"/>
        <v/>
      </c>
    </row>
    <row r="28" spans="1:23" hidden="1">
      <c r="A28" s="42" t="s">
        <v>24</v>
      </c>
      <c r="B28" s="36" t="s">
        <v>117</v>
      </c>
      <c r="C28" s="37">
        <v>0</v>
      </c>
      <c r="D28" s="38">
        <v>0</v>
      </c>
      <c r="E28" s="43" t="s">
        <v>98</v>
      </c>
      <c r="F28" s="37">
        <v>0</v>
      </c>
      <c r="G28" s="38">
        <v>0</v>
      </c>
      <c r="H28" s="43" t="s">
        <v>98</v>
      </c>
      <c r="I28" s="37">
        <v>0</v>
      </c>
      <c r="J28" s="38">
        <v>0</v>
      </c>
      <c r="K28" s="43" t="s">
        <v>98</v>
      </c>
      <c r="L28" s="37">
        <v>0</v>
      </c>
      <c r="M28" s="38">
        <v>0</v>
      </c>
      <c r="N28" s="43" t="s">
        <v>98</v>
      </c>
      <c r="O28" s="37">
        <v>0</v>
      </c>
      <c r="P28" s="38">
        <v>0</v>
      </c>
      <c r="Q28" s="43" t="s">
        <v>98</v>
      </c>
      <c r="R28" s="37">
        <v>0</v>
      </c>
      <c r="S28" s="38">
        <v>0</v>
      </c>
      <c r="T28" s="43" t="s">
        <v>98</v>
      </c>
      <c r="U28" s="44">
        <f t="shared" si="0"/>
        <v>0</v>
      </c>
      <c r="V28" s="45">
        <f t="shared" si="0"/>
        <v>0</v>
      </c>
      <c r="W28" s="43" t="str">
        <f t="shared" si="1"/>
        <v/>
      </c>
    </row>
    <row r="29" spans="1:23" hidden="1">
      <c r="A29" s="42" t="s">
        <v>25</v>
      </c>
      <c r="B29" s="36" t="s">
        <v>118</v>
      </c>
      <c r="C29" s="37">
        <v>0</v>
      </c>
      <c r="D29" s="38">
        <v>0</v>
      </c>
      <c r="E29" s="43" t="s">
        <v>98</v>
      </c>
      <c r="F29" s="37">
        <v>0</v>
      </c>
      <c r="G29" s="38">
        <v>0</v>
      </c>
      <c r="H29" s="43" t="s">
        <v>98</v>
      </c>
      <c r="I29" s="37">
        <v>0</v>
      </c>
      <c r="J29" s="38">
        <v>0</v>
      </c>
      <c r="K29" s="43" t="s">
        <v>98</v>
      </c>
      <c r="L29" s="37">
        <v>0</v>
      </c>
      <c r="M29" s="38">
        <v>0</v>
      </c>
      <c r="N29" s="43" t="s">
        <v>98</v>
      </c>
      <c r="O29" s="37">
        <v>0</v>
      </c>
      <c r="P29" s="38">
        <v>0</v>
      </c>
      <c r="Q29" s="43" t="s">
        <v>98</v>
      </c>
      <c r="R29" s="37">
        <v>0</v>
      </c>
      <c r="S29" s="38">
        <v>0</v>
      </c>
      <c r="T29" s="43" t="s">
        <v>98</v>
      </c>
      <c r="U29" s="44">
        <f t="shared" si="0"/>
        <v>0</v>
      </c>
      <c r="V29" s="45">
        <f t="shared" si="0"/>
        <v>0</v>
      </c>
      <c r="W29" s="43" t="str">
        <f t="shared" si="1"/>
        <v/>
      </c>
    </row>
    <row r="30" spans="1:23" hidden="1">
      <c r="A30" s="42" t="s">
        <v>26</v>
      </c>
      <c r="B30" s="36" t="s">
        <v>119</v>
      </c>
      <c r="C30" s="37">
        <v>0</v>
      </c>
      <c r="D30" s="38">
        <v>0</v>
      </c>
      <c r="E30" s="43" t="s">
        <v>98</v>
      </c>
      <c r="F30" s="37">
        <v>0</v>
      </c>
      <c r="G30" s="38">
        <v>0</v>
      </c>
      <c r="H30" s="43" t="s">
        <v>98</v>
      </c>
      <c r="I30" s="37">
        <v>0</v>
      </c>
      <c r="J30" s="38">
        <v>0</v>
      </c>
      <c r="K30" s="43" t="s">
        <v>98</v>
      </c>
      <c r="L30" s="37">
        <v>0</v>
      </c>
      <c r="M30" s="38">
        <v>0</v>
      </c>
      <c r="N30" s="43" t="s">
        <v>98</v>
      </c>
      <c r="O30" s="37">
        <v>0</v>
      </c>
      <c r="P30" s="38">
        <v>0</v>
      </c>
      <c r="Q30" s="43" t="s">
        <v>98</v>
      </c>
      <c r="R30" s="37">
        <v>0</v>
      </c>
      <c r="S30" s="38">
        <v>0</v>
      </c>
      <c r="T30" s="43" t="s">
        <v>98</v>
      </c>
      <c r="U30" s="44">
        <f t="shared" si="0"/>
        <v>0</v>
      </c>
      <c r="V30" s="45">
        <f t="shared" si="0"/>
        <v>0</v>
      </c>
      <c r="W30" s="43" t="str">
        <f t="shared" si="1"/>
        <v/>
      </c>
    </row>
    <row r="31" spans="1:23" hidden="1">
      <c r="A31" s="42" t="s">
        <v>27</v>
      </c>
      <c r="B31" s="36" t="s">
        <v>120</v>
      </c>
      <c r="C31" s="37">
        <v>0</v>
      </c>
      <c r="D31" s="38">
        <v>0</v>
      </c>
      <c r="E31" s="43" t="s">
        <v>98</v>
      </c>
      <c r="F31" s="37">
        <v>0</v>
      </c>
      <c r="G31" s="38">
        <v>0</v>
      </c>
      <c r="H31" s="43" t="s">
        <v>98</v>
      </c>
      <c r="I31" s="37">
        <v>0</v>
      </c>
      <c r="J31" s="38">
        <v>0</v>
      </c>
      <c r="K31" s="43" t="s">
        <v>98</v>
      </c>
      <c r="L31" s="37">
        <v>0</v>
      </c>
      <c r="M31" s="38">
        <v>0</v>
      </c>
      <c r="N31" s="43" t="s">
        <v>98</v>
      </c>
      <c r="O31" s="37">
        <v>0</v>
      </c>
      <c r="P31" s="38">
        <v>0</v>
      </c>
      <c r="Q31" s="43" t="s">
        <v>98</v>
      </c>
      <c r="R31" s="37">
        <v>0</v>
      </c>
      <c r="S31" s="38">
        <v>0</v>
      </c>
      <c r="T31" s="43" t="s">
        <v>98</v>
      </c>
      <c r="U31" s="44">
        <f t="shared" si="0"/>
        <v>0</v>
      </c>
      <c r="V31" s="45">
        <f t="shared" si="0"/>
        <v>0</v>
      </c>
      <c r="W31" s="43" t="str">
        <f t="shared" si="1"/>
        <v/>
      </c>
    </row>
    <row r="32" spans="1:23" hidden="1">
      <c r="A32" s="42" t="s">
        <v>28</v>
      </c>
      <c r="B32" s="36" t="s">
        <v>103</v>
      </c>
      <c r="C32" s="37">
        <v>0</v>
      </c>
      <c r="D32" s="38">
        <v>0</v>
      </c>
      <c r="E32" s="43" t="s">
        <v>98</v>
      </c>
      <c r="F32" s="37">
        <v>0</v>
      </c>
      <c r="G32" s="38">
        <v>0</v>
      </c>
      <c r="H32" s="43" t="s">
        <v>98</v>
      </c>
      <c r="I32" s="37">
        <v>0</v>
      </c>
      <c r="J32" s="38">
        <v>0</v>
      </c>
      <c r="K32" s="43" t="s">
        <v>98</v>
      </c>
      <c r="L32" s="37">
        <v>0</v>
      </c>
      <c r="M32" s="38">
        <v>0</v>
      </c>
      <c r="N32" s="43" t="s">
        <v>98</v>
      </c>
      <c r="O32" s="37">
        <v>0</v>
      </c>
      <c r="P32" s="38">
        <v>0</v>
      </c>
      <c r="Q32" s="43" t="s">
        <v>98</v>
      </c>
      <c r="R32" s="37">
        <v>0</v>
      </c>
      <c r="S32" s="38">
        <v>0</v>
      </c>
      <c r="T32" s="43" t="s">
        <v>98</v>
      </c>
      <c r="U32" s="44">
        <f t="shared" si="0"/>
        <v>0</v>
      </c>
      <c r="V32" s="45">
        <f t="shared" si="0"/>
        <v>0</v>
      </c>
      <c r="W32" s="43" t="str">
        <f t="shared" si="1"/>
        <v/>
      </c>
    </row>
    <row r="33" spans="1:23" hidden="1">
      <c r="A33" s="42">
        <v>3910</v>
      </c>
      <c r="B33" s="36" t="s">
        <v>121</v>
      </c>
      <c r="C33" s="37">
        <v>0</v>
      </c>
      <c r="D33" s="38">
        <v>0</v>
      </c>
      <c r="E33" s="43" t="s">
        <v>98</v>
      </c>
      <c r="F33" s="37">
        <v>0</v>
      </c>
      <c r="G33" s="38">
        <v>0</v>
      </c>
      <c r="H33" s="43" t="s">
        <v>98</v>
      </c>
      <c r="I33" s="37">
        <v>0</v>
      </c>
      <c r="J33" s="38">
        <v>0</v>
      </c>
      <c r="K33" s="43" t="s">
        <v>98</v>
      </c>
      <c r="L33" s="37">
        <v>0</v>
      </c>
      <c r="M33" s="38">
        <v>0</v>
      </c>
      <c r="N33" s="43" t="s">
        <v>98</v>
      </c>
      <c r="O33" s="37">
        <v>0</v>
      </c>
      <c r="P33" s="38">
        <v>0</v>
      </c>
      <c r="Q33" s="43" t="s">
        <v>98</v>
      </c>
      <c r="R33" s="37">
        <v>0</v>
      </c>
      <c r="S33" s="38">
        <v>0</v>
      </c>
      <c r="T33" s="43" t="s">
        <v>98</v>
      </c>
      <c r="U33" s="44">
        <f t="shared" si="0"/>
        <v>0</v>
      </c>
      <c r="V33" s="45">
        <f t="shared" si="0"/>
        <v>0</v>
      </c>
      <c r="W33" s="43" t="str">
        <f t="shared" si="1"/>
        <v/>
      </c>
    </row>
    <row r="34" spans="1:23" hidden="1">
      <c r="A34" s="42">
        <v>3912</v>
      </c>
      <c r="B34" s="36" t="s">
        <v>122</v>
      </c>
      <c r="C34" s="37">
        <v>0</v>
      </c>
      <c r="D34" s="38">
        <v>0</v>
      </c>
      <c r="E34" s="43" t="s">
        <v>98</v>
      </c>
      <c r="F34" s="37">
        <v>0</v>
      </c>
      <c r="G34" s="38">
        <v>0</v>
      </c>
      <c r="H34" s="43" t="s">
        <v>98</v>
      </c>
      <c r="I34" s="37">
        <v>0</v>
      </c>
      <c r="J34" s="38">
        <v>0</v>
      </c>
      <c r="K34" s="43" t="s">
        <v>98</v>
      </c>
      <c r="L34" s="37">
        <v>0</v>
      </c>
      <c r="M34" s="38">
        <v>0</v>
      </c>
      <c r="N34" s="43" t="s">
        <v>98</v>
      </c>
      <c r="O34" s="37">
        <v>0</v>
      </c>
      <c r="P34" s="38">
        <v>0</v>
      </c>
      <c r="Q34" s="43" t="s">
        <v>98</v>
      </c>
      <c r="R34" s="37">
        <v>0</v>
      </c>
      <c r="S34" s="38">
        <v>0</v>
      </c>
      <c r="T34" s="43" t="s">
        <v>98</v>
      </c>
      <c r="U34" s="44">
        <f t="shared" si="0"/>
        <v>0</v>
      </c>
      <c r="V34" s="45">
        <f t="shared" si="0"/>
        <v>0</v>
      </c>
      <c r="W34" s="43" t="str">
        <f t="shared" si="1"/>
        <v/>
      </c>
    </row>
    <row r="35" spans="1:23" hidden="1">
      <c r="A35" s="42">
        <v>3913</v>
      </c>
      <c r="B35" s="36" t="s">
        <v>123</v>
      </c>
      <c r="C35" s="37">
        <v>0</v>
      </c>
      <c r="D35" s="38">
        <v>0</v>
      </c>
      <c r="E35" s="43" t="s">
        <v>98</v>
      </c>
      <c r="F35" s="37">
        <v>0</v>
      </c>
      <c r="G35" s="38">
        <v>0</v>
      </c>
      <c r="H35" s="43" t="s">
        <v>98</v>
      </c>
      <c r="I35" s="37">
        <v>0</v>
      </c>
      <c r="J35" s="38">
        <v>0</v>
      </c>
      <c r="K35" s="43" t="s">
        <v>98</v>
      </c>
      <c r="L35" s="37">
        <v>0</v>
      </c>
      <c r="M35" s="38">
        <v>0</v>
      </c>
      <c r="N35" s="43" t="s">
        <v>98</v>
      </c>
      <c r="O35" s="37">
        <v>0</v>
      </c>
      <c r="P35" s="38">
        <v>0</v>
      </c>
      <c r="Q35" s="43" t="s">
        <v>98</v>
      </c>
      <c r="R35" s="37">
        <v>0</v>
      </c>
      <c r="S35" s="38">
        <v>0</v>
      </c>
      <c r="T35" s="43" t="s">
        <v>98</v>
      </c>
      <c r="U35" s="44">
        <f t="shared" si="0"/>
        <v>0</v>
      </c>
      <c r="V35" s="45">
        <f t="shared" si="0"/>
        <v>0</v>
      </c>
      <c r="W35" s="43" t="str">
        <f t="shared" si="1"/>
        <v/>
      </c>
    </row>
    <row r="36" spans="1:23" hidden="1">
      <c r="A36" s="42">
        <v>3914</v>
      </c>
      <c r="B36" s="36" t="s">
        <v>124</v>
      </c>
      <c r="C36" s="37">
        <v>0</v>
      </c>
      <c r="D36" s="38">
        <v>0</v>
      </c>
      <c r="E36" s="43" t="s">
        <v>98</v>
      </c>
      <c r="F36" s="37">
        <v>12311.25</v>
      </c>
      <c r="G36" s="38">
        <v>0</v>
      </c>
      <c r="H36" s="43" t="s">
        <v>98</v>
      </c>
      <c r="I36" s="37">
        <v>14278</v>
      </c>
      <c r="J36" s="38">
        <v>0</v>
      </c>
      <c r="K36" s="43" t="s">
        <v>98</v>
      </c>
      <c r="L36" s="37">
        <v>0</v>
      </c>
      <c r="M36" s="38">
        <v>0</v>
      </c>
      <c r="N36" s="43" t="s">
        <v>98</v>
      </c>
      <c r="O36" s="37">
        <v>0</v>
      </c>
      <c r="P36" s="38">
        <v>0</v>
      </c>
      <c r="Q36" s="43" t="s">
        <v>98</v>
      </c>
      <c r="R36" s="37">
        <v>0</v>
      </c>
      <c r="S36" s="38">
        <v>0</v>
      </c>
      <c r="T36" s="43" t="s">
        <v>98</v>
      </c>
      <c r="U36" s="44">
        <f t="shared" si="0"/>
        <v>26589</v>
      </c>
      <c r="V36" s="45">
        <f t="shared" si="0"/>
        <v>0</v>
      </c>
      <c r="W36" s="43" t="str">
        <f t="shared" si="1"/>
        <v/>
      </c>
    </row>
    <row r="37" spans="1:23" hidden="1">
      <c r="A37" s="42">
        <v>3921</v>
      </c>
      <c r="B37" s="36" t="s">
        <v>125</v>
      </c>
      <c r="C37" s="37">
        <v>0</v>
      </c>
      <c r="D37" s="38">
        <v>0</v>
      </c>
      <c r="E37" s="43" t="s">
        <v>98</v>
      </c>
      <c r="F37" s="37">
        <v>0</v>
      </c>
      <c r="G37" s="38">
        <v>0</v>
      </c>
      <c r="H37" s="43" t="s">
        <v>98</v>
      </c>
      <c r="I37" s="37">
        <v>0</v>
      </c>
      <c r="J37" s="38">
        <v>0</v>
      </c>
      <c r="K37" s="43" t="s">
        <v>98</v>
      </c>
      <c r="L37" s="37">
        <v>0</v>
      </c>
      <c r="M37" s="38">
        <v>0</v>
      </c>
      <c r="N37" s="43" t="s">
        <v>98</v>
      </c>
      <c r="O37" s="37">
        <v>0</v>
      </c>
      <c r="P37" s="38">
        <v>0</v>
      </c>
      <c r="Q37" s="43" t="s">
        <v>98</v>
      </c>
      <c r="R37" s="37">
        <v>0</v>
      </c>
      <c r="S37" s="38">
        <v>0</v>
      </c>
      <c r="T37" s="46" t="s">
        <v>98</v>
      </c>
      <c r="U37" s="44">
        <f t="shared" si="0"/>
        <v>0</v>
      </c>
      <c r="V37" s="45">
        <f t="shared" si="0"/>
        <v>0</v>
      </c>
      <c r="W37" s="43" t="str">
        <f t="shared" si="1"/>
        <v/>
      </c>
    </row>
    <row r="38" spans="1:23" hidden="1">
      <c r="A38" s="42">
        <v>3922</v>
      </c>
      <c r="B38" s="36" t="s">
        <v>126</v>
      </c>
      <c r="C38" s="37">
        <v>0</v>
      </c>
      <c r="D38" s="38">
        <v>0</v>
      </c>
      <c r="E38" s="43" t="s">
        <v>98</v>
      </c>
      <c r="F38" s="37">
        <v>0</v>
      </c>
      <c r="G38" s="38">
        <v>0</v>
      </c>
      <c r="H38" s="43" t="s">
        <v>98</v>
      </c>
      <c r="I38" s="37">
        <v>0</v>
      </c>
      <c r="J38" s="38">
        <v>0</v>
      </c>
      <c r="K38" s="43" t="s">
        <v>98</v>
      </c>
      <c r="L38" s="37">
        <v>0</v>
      </c>
      <c r="M38" s="38">
        <v>0</v>
      </c>
      <c r="N38" s="43" t="s">
        <v>98</v>
      </c>
      <c r="O38" s="37">
        <v>0</v>
      </c>
      <c r="P38" s="38">
        <v>0</v>
      </c>
      <c r="Q38" s="43" t="s">
        <v>98</v>
      </c>
      <c r="R38" s="37">
        <v>0</v>
      </c>
      <c r="S38" s="38">
        <v>0</v>
      </c>
      <c r="T38" s="46" t="s">
        <v>98</v>
      </c>
      <c r="U38" s="44">
        <f t="shared" si="0"/>
        <v>0</v>
      </c>
      <c r="V38" s="45">
        <f t="shared" si="0"/>
        <v>0</v>
      </c>
      <c r="W38" s="43" t="str">
        <f t="shared" si="1"/>
        <v/>
      </c>
    </row>
    <row r="39" spans="1:23" hidden="1">
      <c r="A39" s="42">
        <v>3923</v>
      </c>
      <c r="B39" s="36" t="s">
        <v>127</v>
      </c>
      <c r="C39" s="37">
        <v>0</v>
      </c>
      <c r="D39" s="38">
        <v>0</v>
      </c>
      <c r="E39" s="43" t="s">
        <v>98</v>
      </c>
      <c r="F39" s="37">
        <v>0</v>
      </c>
      <c r="G39" s="38">
        <v>0</v>
      </c>
      <c r="H39" s="43" t="s">
        <v>98</v>
      </c>
      <c r="I39" s="37">
        <v>0</v>
      </c>
      <c r="J39" s="38">
        <v>0</v>
      </c>
      <c r="K39" s="43" t="s">
        <v>98</v>
      </c>
      <c r="L39" s="37">
        <v>0</v>
      </c>
      <c r="M39" s="38">
        <v>0</v>
      </c>
      <c r="N39" s="43" t="s">
        <v>98</v>
      </c>
      <c r="O39" s="37">
        <v>0</v>
      </c>
      <c r="P39" s="38">
        <v>0</v>
      </c>
      <c r="Q39" s="43" t="s">
        <v>98</v>
      </c>
      <c r="R39" s="37">
        <v>0</v>
      </c>
      <c r="S39" s="38">
        <v>0</v>
      </c>
      <c r="T39" s="46" t="s">
        <v>98</v>
      </c>
      <c r="U39" s="44">
        <f t="shared" si="0"/>
        <v>0</v>
      </c>
      <c r="V39" s="45">
        <f t="shared" si="0"/>
        <v>0</v>
      </c>
      <c r="W39" s="43" t="str">
        <f t="shared" si="1"/>
        <v/>
      </c>
    </row>
    <row r="40" spans="1:23" hidden="1">
      <c r="A40" s="42">
        <v>3924</v>
      </c>
      <c r="B40" s="36" t="s">
        <v>128</v>
      </c>
      <c r="C40" s="37">
        <v>0</v>
      </c>
      <c r="D40" s="38">
        <v>0</v>
      </c>
      <c r="E40" s="43" t="s">
        <v>98</v>
      </c>
      <c r="F40" s="37">
        <v>0</v>
      </c>
      <c r="G40" s="38">
        <v>0</v>
      </c>
      <c r="H40" s="43" t="s">
        <v>98</v>
      </c>
      <c r="I40" s="37">
        <v>0</v>
      </c>
      <c r="J40" s="38">
        <v>0</v>
      </c>
      <c r="K40" s="43" t="s">
        <v>98</v>
      </c>
      <c r="L40" s="37">
        <v>0</v>
      </c>
      <c r="M40" s="38">
        <v>0</v>
      </c>
      <c r="N40" s="43" t="s">
        <v>98</v>
      </c>
      <c r="O40" s="37">
        <v>0</v>
      </c>
      <c r="P40" s="38">
        <v>0</v>
      </c>
      <c r="Q40" s="43" t="s">
        <v>98</v>
      </c>
      <c r="R40" s="37">
        <v>0</v>
      </c>
      <c r="S40" s="38">
        <v>0</v>
      </c>
      <c r="T40" s="46" t="s">
        <v>98</v>
      </c>
      <c r="U40" s="44">
        <f t="shared" si="0"/>
        <v>0</v>
      </c>
      <c r="V40" s="45">
        <f t="shared" si="0"/>
        <v>0</v>
      </c>
      <c r="W40" s="43" t="str">
        <f t="shared" si="1"/>
        <v/>
      </c>
    </row>
    <row r="41" spans="1:23" hidden="1">
      <c r="A41" s="42" t="s">
        <v>29</v>
      </c>
      <c r="B41" s="36" t="s">
        <v>129</v>
      </c>
      <c r="C41" s="37">
        <v>0</v>
      </c>
      <c r="D41" s="38">
        <v>0</v>
      </c>
      <c r="E41" s="43" t="s">
        <v>98</v>
      </c>
      <c r="F41" s="37">
        <v>0</v>
      </c>
      <c r="G41" s="38">
        <v>0</v>
      </c>
      <c r="H41" s="43" t="s">
        <v>98</v>
      </c>
      <c r="I41" s="37">
        <v>0</v>
      </c>
      <c r="J41" s="38">
        <v>0</v>
      </c>
      <c r="K41" s="43" t="s">
        <v>98</v>
      </c>
      <c r="L41" s="37">
        <v>0</v>
      </c>
      <c r="M41" s="38">
        <v>0</v>
      </c>
      <c r="N41" s="43" t="s">
        <v>98</v>
      </c>
      <c r="O41" s="37">
        <v>0</v>
      </c>
      <c r="P41" s="38">
        <v>0</v>
      </c>
      <c r="Q41" s="43" t="s">
        <v>98</v>
      </c>
      <c r="R41" s="37">
        <v>0</v>
      </c>
      <c r="S41" s="38">
        <v>0</v>
      </c>
      <c r="T41" s="43" t="s">
        <v>98</v>
      </c>
      <c r="U41" s="44">
        <f t="shared" si="0"/>
        <v>0</v>
      </c>
      <c r="V41" s="45">
        <f t="shared" si="0"/>
        <v>0</v>
      </c>
      <c r="W41" s="43" t="str">
        <f t="shared" si="1"/>
        <v/>
      </c>
    </row>
    <row r="42" spans="1:23" hidden="1">
      <c r="A42" s="42" t="s">
        <v>30</v>
      </c>
      <c r="B42" s="36" t="s">
        <v>130</v>
      </c>
      <c r="C42" s="37">
        <v>0</v>
      </c>
      <c r="D42" s="38">
        <v>0</v>
      </c>
      <c r="E42" s="43" t="s">
        <v>98</v>
      </c>
      <c r="F42" s="37">
        <v>0</v>
      </c>
      <c r="G42" s="38">
        <v>0</v>
      </c>
      <c r="H42" s="43" t="s">
        <v>98</v>
      </c>
      <c r="I42" s="37">
        <v>0</v>
      </c>
      <c r="J42" s="38">
        <v>0</v>
      </c>
      <c r="K42" s="43" t="s">
        <v>98</v>
      </c>
      <c r="L42" s="37">
        <v>0</v>
      </c>
      <c r="M42" s="38">
        <v>0</v>
      </c>
      <c r="N42" s="43" t="s">
        <v>98</v>
      </c>
      <c r="O42" s="37">
        <v>0</v>
      </c>
      <c r="P42" s="38">
        <v>0</v>
      </c>
      <c r="Q42" s="43" t="s">
        <v>98</v>
      </c>
      <c r="R42" s="37">
        <v>0</v>
      </c>
      <c r="S42" s="38">
        <v>0</v>
      </c>
      <c r="T42" s="43" t="s">
        <v>98</v>
      </c>
      <c r="U42" s="44">
        <f t="shared" si="0"/>
        <v>0</v>
      </c>
      <c r="V42" s="45">
        <f t="shared" si="0"/>
        <v>0</v>
      </c>
      <c r="W42" s="43" t="str">
        <f t="shared" si="1"/>
        <v/>
      </c>
    </row>
    <row r="43" spans="1:23" hidden="1">
      <c r="A43" s="42" t="s">
        <v>31</v>
      </c>
      <c r="B43" s="36" t="s">
        <v>131</v>
      </c>
      <c r="C43" s="37">
        <v>0</v>
      </c>
      <c r="D43" s="38">
        <v>0</v>
      </c>
      <c r="E43" s="43" t="s">
        <v>98</v>
      </c>
      <c r="F43" s="37">
        <v>0</v>
      </c>
      <c r="G43" s="38">
        <v>0</v>
      </c>
      <c r="H43" s="43" t="s">
        <v>98</v>
      </c>
      <c r="I43" s="37">
        <v>0</v>
      </c>
      <c r="J43" s="38">
        <v>0</v>
      </c>
      <c r="K43" s="43" t="s">
        <v>98</v>
      </c>
      <c r="L43" s="37">
        <v>0</v>
      </c>
      <c r="M43" s="38">
        <v>0</v>
      </c>
      <c r="N43" s="43" t="s">
        <v>98</v>
      </c>
      <c r="O43" s="37">
        <v>0</v>
      </c>
      <c r="P43" s="38">
        <v>0</v>
      </c>
      <c r="Q43" s="43" t="s">
        <v>98</v>
      </c>
      <c r="R43" s="37">
        <v>0</v>
      </c>
      <c r="S43" s="38">
        <v>0</v>
      </c>
      <c r="T43" s="43" t="s">
        <v>98</v>
      </c>
      <c r="U43" s="44">
        <f t="shared" si="0"/>
        <v>0</v>
      </c>
      <c r="V43" s="45">
        <f t="shared" si="0"/>
        <v>0</v>
      </c>
      <c r="W43" s="43" t="str">
        <f t="shared" si="1"/>
        <v/>
      </c>
    </row>
    <row r="44" spans="1:23" hidden="1">
      <c r="A44" s="42" t="s">
        <v>32</v>
      </c>
      <c r="B44" s="36" t="s">
        <v>132</v>
      </c>
      <c r="C44" s="37">
        <v>0</v>
      </c>
      <c r="D44" s="38">
        <v>0</v>
      </c>
      <c r="E44" s="43" t="s">
        <v>98</v>
      </c>
      <c r="F44" s="37">
        <v>0</v>
      </c>
      <c r="G44" s="38">
        <v>0</v>
      </c>
      <c r="H44" s="43" t="s">
        <v>98</v>
      </c>
      <c r="I44" s="37">
        <v>0</v>
      </c>
      <c r="J44" s="38">
        <v>0</v>
      </c>
      <c r="K44" s="43" t="s">
        <v>98</v>
      </c>
      <c r="L44" s="37">
        <v>0</v>
      </c>
      <c r="M44" s="38">
        <v>0</v>
      </c>
      <c r="N44" s="43" t="s">
        <v>98</v>
      </c>
      <c r="O44" s="37">
        <v>0</v>
      </c>
      <c r="P44" s="38">
        <v>0</v>
      </c>
      <c r="Q44" s="43" t="s">
        <v>98</v>
      </c>
      <c r="R44" s="37">
        <v>0</v>
      </c>
      <c r="S44" s="38">
        <v>0</v>
      </c>
      <c r="T44" s="43" t="s">
        <v>98</v>
      </c>
      <c r="U44" s="44">
        <f t="shared" si="0"/>
        <v>0</v>
      </c>
      <c r="V44" s="45">
        <f t="shared" si="0"/>
        <v>0</v>
      </c>
      <c r="W44" s="43" t="str">
        <f t="shared" si="1"/>
        <v/>
      </c>
    </row>
    <row r="45" spans="1:23" hidden="1">
      <c r="A45" s="42" t="s">
        <v>33</v>
      </c>
      <c r="B45" s="36" t="s">
        <v>133</v>
      </c>
      <c r="C45" s="37">
        <v>0</v>
      </c>
      <c r="D45" s="38">
        <v>0</v>
      </c>
      <c r="E45" s="43" t="s">
        <v>98</v>
      </c>
      <c r="F45" s="37">
        <v>0</v>
      </c>
      <c r="G45" s="38">
        <v>0</v>
      </c>
      <c r="H45" s="43" t="s">
        <v>98</v>
      </c>
      <c r="I45" s="37">
        <v>0</v>
      </c>
      <c r="J45" s="38">
        <v>0</v>
      </c>
      <c r="K45" s="43" t="s">
        <v>98</v>
      </c>
      <c r="L45" s="37">
        <v>0</v>
      </c>
      <c r="M45" s="38">
        <v>0</v>
      </c>
      <c r="N45" s="43" t="s">
        <v>98</v>
      </c>
      <c r="O45" s="37">
        <v>0</v>
      </c>
      <c r="P45" s="38">
        <v>0</v>
      </c>
      <c r="Q45" s="43" t="s">
        <v>98</v>
      </c>
      <c r="R45" s="37">
        <v>0</v>
      </c>
      <c r="S45" s="38">
        <v>0</v>
      </c>
      <c r="T45" s="43" t="s">
        <v>98</v>
      </c>
      <c r="U45" s="44">
        <f t="shared" si="0"/>
        <v>0</v>
      </c>
      <c r="V45" s="45">
        <f t="shared" si="0"/>
        <v>0</v>
      </c>
      <c r="W45" s="43" t="str">
        <f t="shared" si="1"/>
        <v/>
      </c>
    </row>
    <row r="46" spans="1:23" hidden="1">
      <c r="A46" s="42" t="s">
        <v>34</v>
      </c>
      <c r="B46" s="36" t="s">
        <v>134</v>
      </c>
      <c r="C46" s="37">
        <v>0</v>
      </c>
      <c r="D46" s="38">
        <v>0</v>
      </c>
      <c r="E46" s="43" t="s">
        <v>98</v>
      </c>
      <c r="F46" s="37">
        <v>0</v>
      </c>
      <c r="G46" s="38">
        <v>0</v>
      </c>
      <c r="H46" s="43" t="s">
        <v>98</v>
      </c>
      <c r="I46" s="37">
        <v>0</v>
      </c>
      <c r="J46" s="38">
        <v>0</v>
      </c>
      <c r="K46" s="43" t="s">
        <v>98</v>
      </c>
      <c r="L46" s="37">
        <v>0</v>
      </c>
      <c r="M46" s="38">
        <v>0</v>
      </c>
      <c r="N46" s="43" t="s">
        <v>98</v>
      </c>
      <c r="O46" s="37">
        <v>0</v>
      </c>
      <c r="P46" s="38">
        <v>0</v>
      </c>
      <c r="Q46" s="43" t="s">
        <v>98</v>
      </c>
      <c r="R46" s="37">
        <v>0</v>
      </c>
      <c r="S46" s="38">
        <v>0</v>
      </c>
      <c r="T46" s="43" t="s">
        <v>98</v>
      </c>
      <c r="U46" s="44">
        <f t="shared" si="0"/>
        <v>0</v>
      </c>
      <c r="V46" s="45">
        <f t="shared" si="0"/>
        <v>0</v>
      </c>
      <c r="W46" s="43" t="str">
        <f t="shared" si="1"/>
        <v/>
      </c>
    </row>
    <row r="47" spans="1:23" hidden="1">
      <c r="A47" s="42" t="s">
        <v>35</v>
      </c>
      <c r="B47" s="36" t="s">
        <v>135</v>
      </c>
      <c r="C47" s="37">
        <v>0</v>
      </c>
      <c r="D47" s="38">
        <v>0</v>
      </c>
      <c r="E47" s="43" t="s">
        <v>98</v>
      </c>
      <c r="F47" s="37">
        <v>0</v>
      </c>
      <c r="G47" s="38">
        <v>0</v>
      </c>
      <c r="H47" s="43" t="s">
        <v>98</v>
      </c>
      <c r="I47" s="37">
        <v>0</v>
      </c>
      <c r="J47" s="38">
        <v>0</v>
      </c>
      <c r="K47" s="43" t="s">
        <v>98</v>
      </c>
      <c r="L47" s="37">
        <v>0</v>
      </c>
      <c r="M47" s="38">
        <v>0</v>
      </c>
      <c r="N47" s="43" t="s">
        <v>98</v>
      </c>
      <c r="O47" s="37">
        <v>0</v>
      </c>
      <c r="P47" s="38">
        <v>0</v>
      </c>
      <c r="Q47" s="43" t="s">
        <v>98</v>
      </c>
      <c r="R47" s="37">
        <v>0</v>
      </c>
      <c r="S47" s="38">
        <v>0</v>
      </c>
      <c r="T47" s="43" t="s">
        <v>98</v>
      </c>
      <c r="U47" s="44">
        <f t="shared" si="0"/>
        <v>0</v>
      </c>
      <c r="V47" s="45">
        <f t="shared" si="0"/>
        <v>0</v>
      </c>
      <c r="W47" s="43" t="str">
        <f t="shared" si="1"/>
        <v/>
      </c>
    </row>
    <row r="48" spans="1:23">
      <c r="A48" s="47"/>
      <c r="B48" s="48" t="s">
        <v>36</v>
      </c>
      <c r="C48" s="49">
        <f>SUM(C9:C47)</f>
        <v>14223.58</v>
      </c>
      <c r="D48" s="50">
        <f>SUM(D9:D47)</f>
        <v>-7610.78</v>
      </c>
      <c r="E48" s="51"/>
      <c r="F48" s="49">
        <f>SUM(F9:F47)</f>
        <v>47931.939999999995</v>
      </c>
      <c r="G48" s="50">
        <f>SUM(G9:G47)</f>
        <v>-6520.39</v>
      </c>
      <c r="H48" s="51"/>
      <c r="I48" s="49">
        <f>SUM(I9:I47)</f>
        <v>14278</v>
      </c>
      <c r="J48" s="50">
        <f>SUM(J9:J47)</f>
        <v>-1419</v>
      </c>
      <c r="K48" s="51"/>
      <c r="L48" s="49">
        <f>SUM(L9:L47)</f>
        <v>18127.2</v>
      </c>
      <c r="M48" s="50">
        <f>SUM(M9:M47)</f>
        <v>-152.01000000000002</v>
      </c>
      <c r="N48" s="51"/>
      <c r="O48" s="49">
        <f>SUM(O9:O47)</f>
        <v>0</v>
      </c>
      <c r="P48" s="50">
        <f>SUM(P9:P47)</f>
        <v>0</v>
      </c>
      <c r="Q48" s="51"/>
      <c r="R48" s="49">
        <f>SUM(R9:R47)</f>
        <v>0</v>
      </c>
      <c r="S48" s="50">
        <f>SUM(S9:S47)</f>
        <v>0</v>
      </c>
      <c r="T48" s="51"/>
      <c r="U48" s="49">
        <f>SUM(U9:U47)</f>
        <v>94561</v>
      </c>
      <c r="V48" s="50">
        <f>SUM(V9:V47)</f>
        <v>-15703</v>
      </c>
      <c r="W48" s="51"/>
    </row>
    <row r="49" spans="1:23">
      <c r="F49" s="57" t="s">
        <v>47</v>
      </c>
    </row>
    <row r="50" spans="1:23">
      <c r="A50" s="107" t="s">
        <v>140</v>
      </c>
      <c r="B50" s="105" t="s">
        <v>143</v>
      </c>
      <c r="C50" s="100"/>
      <c r="D50" s="100"/>
      <c r="E50" s="100"/>
      <c r="F50" s="100" t="s">
        <v>141</v>
      </c>
      <c r="G50" s="112" t="s">
        <v>63</v>
      </c>
      <c r="H50" s="100" t="s">
        <v>97</v>
      </c>
      <c r="I50" s="100" t="s">
        <v>142</v>
      </c>
      <c r="J50" s="100" t="s">
        <v>136</v>
      </c>
      <c r="K50" s="53"/>
      <c r="L50" s="53"/>
      <c r="M50" s="53"/>
      <c r="N50" s="53"/>
      <c r="O50" s="53"/>
      <c r="P50" s="53"/>
      <c r="Q50" s="53"/>
      <c r="R50" s="53"/>
      <c r="S50" s="53"/>
      <c r="T50" s="53"/>
      <c r="U50" s="53"/>
      <c r="V50" s="53"/>
      <c r="W50" s="54"/>
    </row>
    <row r="51" spans="1:23">
      <c r="A51" s="55" t="s">
        <v>73</v>
      </c>
      <c r="B51" s="56" t="s">
        <v>80</v>
      </c>
      <c r="F51" s="93" t="s">
        <v>71</v>
      </c>
      <c r="G51" s="115" t="s">
        <v>69</v>
      </c>
      <c r="H51" s="57">
        <v>3780</v>
      </c>
      <c r="I51" s="77">
        <f>G18</f>
        <v>-6435</v>
      </c>
      <c r="J51" s="57" t="s">
        <v>94</v>
      </c>
    </row>
    <row r="52" spans="1:23">
      <c r="A52" s="55" t="s">
        <v>73</v>
      </c>
      <c r="B52" s="56" t="s">
        <v>83</v>
      </c>
      <c r="F52" s="93" t="s">
        <v>72</v>
      </c>
      <c r="G52" s="111">
        <v>3810</v>
      </c>
      <c r="H52" s="57">
        <v>3820</v>
      </c>
      <c r="I52" s="73">
        <v>-85.39</v>
      </c>
      <c r="K52" s="84"/>
    </row>
    <row r="53" spans="1:23">
      <c r="A53" s="55" t="s">
        <v>76</v>
      </c>
      <c r="B53" s="56" t="s">
        <v>83</v>
      </c>
      <c r="F53" s="57" t="s">
        <v>75</v>
      </c>
      <c r="G53" s="111">
        <v>3810</v>
      </c>
      <c r="H53" s="57">
        <v>3820</v>
      </c>
      <c r="I53" s="73">
        <v>-78.55</v>
      </c>
    </row>
    <row r="54" spans="1:23">
      <c r="A54" s="55" t="s">
        <v>74</v>
      </c>
      <c r="B54" s="56" t="s">
        <v>82</v>
      </c>
      <c r="F54" s="57" t="s">
        <v>77</v>
      </c>
      <c r="G54" s="111">
        <v>3810</v>
      </c>
      <c r="H54" s="57">
        <v>3820</v>
      </c>
      <c r="I54" s="73">
        <f>-10.88-9.5-3.02</f>
        <v>-23.400000000000002</v>
      </c>
    </row>
    <row r="55" spans="1:23">
      <c r="A55" s="55" t="s">
        <v>74</v>
      </c>
      <c r="B55" s="56" t="s">
        <v>84</v>
      </c>
      <c r="F55" s="57" t="s">
        <v>78</v>
      </c>
      <c r="G55" s="113">
        <v>409.68</v>
      </c>
      <c r="H55" s="57">
        <v>3801</v>
      </c>
      <c r="I55" s="73">
        <f>-353.47-188</f>
        <v>-541.47</v>
      </c>
      <c r="J55" s="57" t="s">
        <v>164</v>
      </c>
    </row>
    <row r="56" spans="1:23">
      <c r="A56" s="55" t="s">
        <v>76</v>
      </c>
      <c r="B56" s="56" t="s">
        <v>81</v>
      </c>
      <c r="F56" s="57" t="s">
        <v>79</v>
      </c>
      <c r="G56" s="113">
        <v>4369.92</v>
      </c>
      <c r="H56" s="57">
        <v>3801</v>
      </c>
      <c r="I56" s="73">
        <f>-56.81-55.17-16.63</f>
        <v>-128.61000000000001</v>
      </c>
      <c r="J56" s="57" t="s">
        <v>164</v>
      </c>
    </row>
    <row r="57" spans="1:23">
      <c r="A57" s="55" t="s">
        <v>74</v>
      </c>
      <c r="B57" s="56" t="s">
        <v>80</v>
      </c>
      <c r="F57" s="57" t="s">
        <v>71</v>
      </c>
      <c r="G57" s="115" t="s">
        <v>69</v>
      </c>
      <c r="H57" s="57">
        <v>3790</v>
      </c>
      <c r="I57" s="77">
        <v>-800</v>
      </c>
      <c r="J57" s="57" t="s">
        <v>94</v>
      </c>
    </row>
    <row r="59" spans="1:23">
      <c r="F59" s="114" t="s">
        <v>138</v>
      </c>
      <c r="G59" s="111"/>
      <c r="H59" s="111"/>
      <c r="I59" s="111"/>
      <c r="J59" s="111"/>
      <c r="K59" s="111"/>
      <c r="L59" s="111"/>
      <c r="M59" s="111"/>
    </row>
  </sheetData>
  <mergeCells count="3">
    <mergeCell ref="A1:W1"/>
    <mergeCell ref="A2:W2"/>
    <mergeCell ref="A3:W3"/>
  </mergeCells>
  <printOptions horizontalCentered="1"/>
  <pageMargins left="0.5" right="0.5" top="0.5" bottom="0.5" header="0.5" footer="0.3"/>
  <pageSetup scale="47" orientation="landscape" r:id="rId1"/>
  <headerFooter alignWithMargins="0">
    <oddHeader>&amp;L&amp;"Arial Narrow,Bold"Exhibit I. &amp;P/&amp;N&amp;R&amp;"Arial Narrow,Bold"Attachment 2  Revised 05/17/2019</oddHeader>
    <oddFooter>&amp;A</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3"/>
  <sheetViews>
    <sheetView topLeftCell="A23" workbookViewId="0">
      <selection activeCell="I38" sqref="I38"/>
    </sheetView>
  </sheetViews>
  <sheetFormatPr defaultColWidth="10.5703125" defaultRowHeight="12.75"/>
  <cols>
    <col min="1" max="1" width="6.85546875" style="55" customWidth="1"/>
    <col min="2" max="2" width="33.140625" style="56" bestFit="1" customWidth="1"/>
    <col min="3" max="5" width="11.5703125" style="57" hidden="1" customWidth="1"/>
    <col min="6" max="6" width="15.28515625" style="57" customWidth="1"/>
    <col min="7" max="20" width="11.5703125" style="57" customWidth="1"/>
    <col min="21" max="21" width="12.7109375" style="57" customWidth="1"/>
    <col min="22" max="23" width="11.5703125" style="57" customWidth="1"/>
    <col min="24" max="256" width="10.5703125" style="7"/>
    <col min="257" max="257" width="6.85546875" style="7" customWidth="1"/>
    <col min="258" max="258" width="33.140625" style="7" bestFit="1" customWidth="1"/>
    <col min="259" max="276" width="11.5703125" style="7" customWidth="1"/>
    <col min="277" max="277" width="12.7109375" style="7" customWidth="1"/>
    <col min="278" max="279" width="11.5703125" style="7" customWidth="1"/>
    <col min="280" max="512" width="10.5703125" style="7"/>
    <col min="513" max="513" width="6.85546875" style="7" customWidth="1"/>
    <col min="514" max="514" width="33.140625" style="7" bestFit="1" customWidth="1"/>
    <col min="515" max="532" width="11.5703125" style="7" customWidth="1"/>
    <col min="533" max="533" width="12.7109375" style="7" customWidth="1"/>
    <col min="534" max="535" width="11.5703125" style="7" customWidth="1"/>
    <col min="536" max="768" width="10.5703125" style="7"/>
    <col min="769" max="769" width="6.85546875" style="7" customWidth="1"/>
    <col min="770" max="770" width="33.140625" style="7" bestFit="1" customWidth="1"/>
    <col min="771" max="788" width="11.5703125" style="7" customWidth="1"/>
    <col min="789" max="789" width="12.7109375" style="7" customWidth="1"/>
    <col min="790" max="791" width="11.5703125" style="7" customWidth="1"/>
    <col min="792" max="1024" width="10.5703125" style="7"/>
    <col min="1025" max="1025" width="6.85546875" style="7" customWidth="1"/>
    <col min="1026" max="1026" width="33.140625" style="7" bestFit="1" customWidth="1"/>
    <col min="1027" max="1044" width="11.5703125" style="7" customWidth="1"/>
    <col min="1045" max="1045" width="12.7109375" style="7" customWidth="1"/>
    <col min="1046" max="1047" width="11.5703125" style="7" customWidth="1"/>
    <col min="1048" max="1280" width="10.5703125" style="7"/>
    <col min="1281" max="1281" width="6.85546875" style="7" customWidth="1"/>
    <col min="1282" max="1282" width="33.140625" style="7" bestFit="1" customWidth="1"/>
    <col min="1283" max="1300" width="11.5703125" style="7" customWidth="1"/>
    <col min="1301" max="1301" width="12.7109375" style="7" customWidth="1"/>
    <col min="1302" max="1303" width="11.5703125" style="7" customWidth="1"/>
    <col min="1304" max="1536" width="10.5703125" style="7"/>
    <col min="1537" max="1537" width="6.85546875" style="7" customWidth="1"/>
    <col min="1538" max="1538" width="33.140625" style="7" bestFit="1" customWidth="1"/>
    <col min="1539" max="1556" width="11.5703125" style="7" customWidth="1"/>
    <col min="1557" max="1557" width="12.7109375" style="7" customWidth="1"/>
    <col min="1558" max="1559" width="11.5703125" style="7" customWidth="1"/>
    <col min="1560" max="1792" width="10.5703125" style="7"/>
    <col min="1793" max="1793" width="6.85546875" style="7" customWidth="1"/>
    <col min="1794" max="1794" width="33.140625" style="7" bestFit="1" customWidth="1"/>
    <col min="1795" max="1812" width="11.5703125" style="7" customWidth="1"/>
    <col min="1813" max="1813" width="12.7109375" style="7" customWidth="1"/>
    <col min="1814" max="1815" width="11.5703125" style="7" customWidth="1"/>
    <col min="1816" max="2048" width="10.5703125" style="7"/>
    <col min="2049" max="2049" width="6.85546875" style="7" customWidth="1"/>
    <col min="2050" max="2050" width="33.140625" style="7" bestFit="1" customWidth="1"/>
    <col min="2051" max="2068" width="11.5703125" style="7" customWidth="1"/>
    <col min="2069" max="2069" width="12.7109375" style="7" customWidth="1"/>
    <col min="2070" max="2071" width="11.5703125" style="7" customWidth="1"/>
    <col min="2072" max="2304" width="10.5703125" style="7"/>
    <col min="2305" max="2305" width="6.85546875" style="7" customWidth="1"/>
    <col min="2306" max="2306" width="33.140625" style="7" bestFit="1" customWidth="1"/>
    <col min="2307" max="2324" width="11.5703125" style="7" customWidth="1"/>
    <col min="2325" max="2325" width="12.7109375" style="7" customWidth="1"/>
    <col min="2326" max="2327" width="11.5703125" style="7" customWidth="1"/>
    <col min="2328" max="2560" width="10.5703125" style="7"/>
    <col min="2561" max="2561" width="6.85546875" style="7" customWidth="1"/>
    <col min="2562" max="2562" width="33.140625" style="7" bestFit="1" customWidth="1"/>
    <col min="2563" max="2580" width="11.5703125" style="7" customWidth="1"/>
    <col min="2581" max="2581" width="12.7109375" style="7" customWidth="1"/>
    <col min="2582" max="2583" width="11.5703125" style="7" customWidth="1"/>
    <col min="2584" max="2816" width="10.5703125" style="7"/>
    <col min="2817" max="2817" width="6.85546875" style="7" customWidth="1"/>
    <col min="2818" max="2818" width="33.140625" style="7" bestFit="1" customWidth="1"/>
    <col min="2819" max="2836" width="11.5703125" style="7" customWidth="1"/>
    <col min="2837" max="2837" width="12.7109375" style="7" customWidth="1"/>
    <col min="2838" max="2839" width="11.5703125" style="7" customWidth="1"/>
    <col min="2840" max="3072" width="10.5703125" style="7"/>
    <col min="3073" max="3073" width="6.85546875" style="7" customWidth="1"/>
    <col min="3074" max="3074" width="33.140625" style="7" bestFit="1" customWidth="1"/>
    <col min="3075" max="3092" width="11.5703125" style="7" customWidth="1"/>
    <col min="3093" max="3093" width="12.7109375" style="7" customWidth="1"/>
    <col min="3094" max="3095" width="11.5703125" style="7" customWidth="1"/>
    <col min="3096" max="3328" width="10.5703125" style="7"/>
    <col min="3329" max="3329" width="6.85546875" style="7" customWidth="1"/>
    <col min="3330" max="3330" width="33.140625" style="7" bestFit="1" customWidth="1"/>
    <col min="3331" max="3348" width="11.5703125" style="7" customWidth="1"/>
    <col min="3349" max="3349" width="12.7109375" style="7" customWidth="1"/>
    <col min="3350" max="3351" width="11.5703125" style="7" customWidth="1"/>
    <col min="3352" max="3584" width="10.5703125" style="7"/>
    <col min="3585" max="3585" width="6.85546875" style="7" customWidth="1"/>
    <col min="3586" max="3586" width="33.140625" style="7" bestFit="1" customWidth="1"/>
    <col min="3587" max="3604" width="11.5703125" style="7" customWidth="1"/>
    <col min="3605" max="3605" width="12.7109375" style="7" customWidth="1"/>
    <col min="3606" max="3607" width="11.5703125" style="7" customWidth="1"/>
    <col min="3608" max="3840" width="10.5703125" style="7"/>
    <col min="3841" max="3841" width="6.85546875" style="7" customWidth="1"/>
    <col min="3842" max="3842" width="33.140625" style="7" bestFit="1" customWidth="1"/>
    <col min="3843" max="3860" width="11.5703125" style="7" customWidth="1"/>
    <col min="3861" max="3861" width="12.7109375" style="7" customWidth="1"/>
    <col min="3862" max="3863" width="11.5703125" style="7" customWidth="1"/>
    <col min="3864" max="4096" width="10.5703125" style="7"/>
    <col min="4097" max="4097" width="6.85546875" style="7" customWidth="1"/>
    <col min="4098" max="4098" width="33.140625" style="7" bestFit="1" customWidth="1"/>
    <col min="4099" max="4116" width="11.5703125" style="7" customWidth="1"/>
    <col min="4117" max="4117" width="12.7109375" style="7" customWidth="1"/>
    <col min="4118" max="4119" width="11.5703125" style="7" customWidth="1"/>
    <col min="4120" max="4352" width="10.5703125" style="7"/>
    <col min="4353" max="4353" width="6.85546875" style="7" customWidth="1"/>
    <col min="4354" max="4354" width="33.140625" style="7" bestFit="1" customWidth="1"/>
    <col min="4355" max="4372" width="11.5703125" style="7" customWidth="1"/>
    <col min="4373" max="4373" width="12.7109375" style="7" customWidth="1"/>
    <col min="4374" max="4375" width="11.5703125" style="7" customWidth="1"/>
    <col min="4376" max="4608" width="10.5703125" style="7"/>
    <col min="4609" max="4609" width="6.85546875" style="7" customWidth="1"/>
    <col min="4610" max="4610" width="33.140625" style="7" bestFit="1" customWidth="1"/>
    <col min="4611" max="4628" width="11.5703125" style="7" customWidth="1"/>
    <col min="4629" max="4629" width="12.7109375" style="7" customWidth="1"/>
    <col min="4630" max="4631" width="11.5703125" style="7" customWidth="1"/>
    <col min="4632" max="4864" width="10.5703125" style="7"/>
    <col min="4865" max="4865" width="6.85546875" style="7" customWidth="1"/>
    <col min="4866" max="4866" width="33.140625" style="7" bestFit="1" customWidth="1"/>
    <col min="4867" max="4884" width="11.5703125" style="7" customWidth="1"/>
    <col min="4885" max="4885" width="12.7109375" style="7" customWidth="1"/>
    <col min="4886" max="4887" width="11.5703125" style="7" customWidth="1"/>
    <col min="4888" max="5120" width="10.5703125" style="7"/>
    <col min="5121" max="5121" width="6.85546875" style="7" customWidth="1"/>
    <col min="5122" max="5122" width="33.140625" style="7" bestFit="1" customWidth="1"/>
    <col min="5123" max="5140" width="11.5703125" style="7" customWidth="1"/>
    <col min="5141" max="5141" width="12.7109375" style="7" customWidth="1"/>
    <col min="5142" max="5143" width="11.5703125" style="7" customWidth="1"/>
    <col min="5144" max="5376" width="10.5703125" style="7"/>
    <col min="5377" max="5377" width="6.85546875" style="7" customWidth="1"/>
    <col min="5378" max="5378" width="33.140625" style="7" bestFit="1" customWidth="1"/>
    <col min="5379" max="5396" width="11.5703125" style="7" customWidth="1"/>
    <col min="5397" max="5397" width="12.7109375" style="7" customWidth="1"/>
    <col min="5398" max="5399" width="11.5703125" style="7" customWidth="1"/>
    <col min="5400" max="5632" width="10.5703125" style="7"/>
    <col min="5633" max="5633" width="6.85546875" style="7" customWidth="1"/>
    <col min="5634" max="5634" width="33.140625" style="7" bestFit="1" customWidth="1"/>
    <col min="5635" max="5652" width="11.5703125" style="7" customWidth="1"/>
    <col min="5653" max="5653" width="12.7109375" style="7" customWidth="1"/>
    <col min="5654" max="5655" width="11.5703125" style="7" customWidth="1"/>
    <col min="5656" max="5888" width="10.5703125" style="7"/>
    <col min="5889" max="5889" width="6.85546875" style="7" customWidth="1"/>
    <col min="5890" max="5890" width="33.140625" style="7" bestFit="1" customWidth="1"/>
    <col min="5891" max="5908" width="11.5703125" style="7" customWidth="1"/>
    <col min="5909" max="5909" width="12.7109375" style="7" customWidth="1"/>
    <col min="5910" max="5911" width="11.5703125" style="7" customWidth="1"/>
    <col min="5912" max="6144" width="10.5703125" style="7"/>
    <col min="6145" max="6145" width="6.85546875" style="7" customWidth="1"/>
    <col min="6146" max="6146" width="33.140625" style="7" bestFit="1" customWidth="1"/>
    <col min="6147" max="6164" width="11.5703125" style="7" customWidth="1"/>
    <col min="6165" max="6165" width="12.7109375" style="7" customWidth="1"/>
    <col min="6166" max="6167" width="11.5703125" style="7" customWidth="1"/>
    <col min="6168" max="6400" width="10.5703125" style="7"/>
    <col min="6401" max="6401" width="6.85546875" style="7" customWidth="1"/>
    <col min="6402" max="6402" width="33.140625" style="7" bestFit="1" customWidth="1"/>
    <col min="6403" max="6420" width="11.5703125" style="7" customWidth="1"/>
    <col min="6421" max="6421" width="12.7109375" style="7" customWidth="1"/>
    <col min="6422" max="6423" width="11.5703125" style="7" customWidth="1"/>
    <col min="6424" max="6656" width="10.5703125" style="7"/>
    <col min="6657" max="6657" width="6.85546875" style="7" customWidth="1"/>
    <col min="6658" max="6658" width="33.140625" style="7" bestFit="1" customWidth="1"/>
    <col min="6659" max="6676" width="11.5703125" style="7" customWidth="1"/>
    <col min="6677" max="6677" width="12.7109375" style="7" customWidth="1"/>
    <col min="6678" max="6679" width="11.5703125" style="7" customWidth="1"/>
    <col min="6680" max="6912" width="10.5703125" style="7"/>
    <col min="6913" max="6913" width="6.85546875" style="7" customWidth="1"/>
    <col min="6914" max="6914" width="33.140625" style="7" bestFit="1" customWidth="1"/>
    <col min="6915" max="6932" width="11.5703125" style="7" customWidth="1"/>
    <col min="6933" max="6933" width="12.7109375" style="7" customWidth="1"/>
    <col min="6934" max="6935" width="11.5703125" style="7" customWidth="1"/>
    <col min="6936" max="7168" width="10.5703125" style="7"/>
    <col min="7169" max="7169" width="6.85546875" style="7" customWidth="1"/>
    <col min="7170" max="7170" width="33.140625" style="7" bestFit="1" customWidth="1"/>
    <col min="7171" max="7188" width="11.5703125" style="7" customWidth="1"/>
    <col min="7189" max="7189" width="12.7109375" style="7" customWidth="1"/>
    <col min="7190" max="7191" width="11.5703125" style="7" customWidth="1"/>
    <col min="7192" max="7424" width="10.5703125" style="7"/>
    <col min="7425" max="7425" width="6.85546875" style="7" customWidth="1"/>
    <col min="7426" max="7426" width="33.140625" style="7" bestFit="1" customWidth="1"/>
    <col min="7427" max="7444" width="11.5703125" style="7" customWidth="1"/>
    <col min="7445" max="7445" width="12.7109375" style="7" customWidth="1"/>
    <col min="7446" max="7447" width="11.5703125" style="7" customWidth="1"/>
    <col min="7448" max="7680" width="10.5703125" style="7"/>
    <col min="7681" max="7681" width="6.85546875" style="7" customWidth="1"/>
    <col min="7682" max="7682" width="33.140625" style="7" bestFit="1" customWidth="1"/>
    <col min="7683" max="7700" width="11.5703125" style="7" customWidth="1"/>
    <col min="7701" max="7701" width="12.7109375" style="7" customWidth="1"/>
    <col min="7702" max="7703" width="11.5703125" style="7" customWidth="1"/>
    <col min="7704" max="7936" width="10.5703125" style="7"/>
    <col min="7937" max="7937" width="6.85546875" style="7" customWidth="1"/>
    <col min="7938" max="7938" width="33.140625" style="7" bestFit="1" customWidth="1"/>
    <col min="7939" max="7956" width="11.5703125" style="7" customWidth="1"/>
    <col min="7957" max="7957" width="12.7109375" style="7" customWidth="1"/>
    <col min="7958" max="7959" width="11.5703125" style="7" customWidth="1"/>
    <col min="7960" max="8192" width="10.5703125" style="7"/>
    <col min="8193" max="8193" width="6.85546875" style="7" customWidth="1"/>
    <col min="8194" max="8194" width="33.140625" style="7" bestFit="1" customWidth="1"/>
    <col min="8195" max="8212" width="11.5703125" style="7" customWidth="1"/>
    <col min="8213" max="8213" width="12.7109375" style="7" customWidth="1"/>
    <col min="8214" max="8215" width="11.5703125" style="7" customWidth="1"/>
    <col min="8216" max="8448" width="10.5703125" style="7"/>
    <col min="8449" max="8449" width="6.85546875" style="7" customWidth="1"/>
    <col min="8450" max="8450" width="33.140625" style="7" bestFit="1" customWidth="1"/>
    <col min="8451" max="8468" width="11.5703125" style="7" customWidth="1"/>
    <col min="8469" max="8469" width="12.7109375" style="7" customWidth="1"/>
    <col min="8470" max="8471" width="11.5703125" style="7" customWidth="1"/>
    <col min="8472" max="8704" width="10.5703125" style="7"/>
    <col min="8705" max="8705" width="6.85546875" style="7" customWidth="1"/>
    <col min="8706" max="8706" width="33.140625" style="7" bestFit="1" customWidth="1"/>
    <col min="8707" max="8724" width="11.5703125" style="7" customWidth="1"/>
    <col min="8725" max="8725" width="12.7109375" style="7" customWidth="1"/>
    <col min="8726" max="8727" width="11.5703125" style="7" customWidth="1"/>
    <col min="8728" max="8960" width="10.5703125" style="7"/>
    <col min="8961" max="8961" width="6.85546875" style="7" customWidth="1"/>
    <col min="8962" max="8962" width="33.140625" style="7" bestFit="1" customWidth="1"/>
    <col min="8963" max="8980" width="11.5703125" style="7" customWidth="1"/>
    <col min="8981" max="8981" width="12.7109375" style="7" customWidth="1"/>
    <col min="8982" max="8983" width="11.5703125" style="7" customWidth="1"/>
    <col min="8984" max="9216" width="10.5703125" style="7"/>
    <col min="9217" max="9217" width="6.85546875" style="7" customWidth="1"/>
    <col min="9218" max="9218" width="33.140625" style="7" bestFit="1" customWidth="1"/>
    <col min="9219" max="9236" width="11.5703125" style="7" customWidth="1"/>
    <col min="9237" max="9237" width="12.7109375" style="7" customWidth="1"/>
    <col min="9238" max="9239" width="11.5703125" style="7" customWidth="1"/>
    <col min="9240" max="9472" width="10.5703125" style="7"/>
    <col min="9473" max="9473" width="6.85546875" style="7" customWidth="1"/>
    <col min="9474" max="9474" width="33.140625" style="7" bestFit="1" customWidth="1"/>
    <col min="9475" max="9492" width="11.5703125" style="7" customWidth="1"/>
    <col min="9493" max="9493" width="12.7109375" style="7" customWidth="1"/>
    <col min="9494" max="9495" width="11.5703125" style="7" customWidth="1"/>
    <col min="9496" max="9728" width="10.5703125" style="7"/>
    <col min="9729" max="9729" width="6.85546875" style="7" customWidth="1"/>
    <col min="9730" max="9730" width="33.140625" style="7" bestFit="1" customWidth="1"/>
    <col min="9731" max="9748" width="11.5703125" style="7" customWidth="1"/>
    <col min="9749" max="9749" width="12.7109375" style="7" customWidth="1"/>
    <col min="9750" max="9751" width="11.5703125" style="7" customWidth="1"/>
    <col min="9752" max="9984" width="10.5703125" style="7"/>
    <col min="9985" max="9985" width="6.85546875" style="7" customWidth="1"/>
    <col min="9986" max="9986" width="33.140625" style="7" bestFit="1" customWidth="1"/>
    <col min="9987" max="10004" width="11.5703125" style="7" customWidth="1"/>
    <col min="10005" max="10005" width="12.7109375" style="7" customWidth="1"/>
    <col min="10006" max="10007" width="11.5703125" style="7" customWidth="1"/>
    <col min="10008" max="10240" width="10.5703125" style="7"/>
    <col min="10241" max="10241" width="6.85546875" style="7" customWidth="1"/>
    <col min="10242" max="10242" width="33.140625" style="7" bestFit="1" customWidth="1"/>
    <col min="10243" max="10260" width="11.5703125" style="7" customWidth="1"/>
    <col min="10261" max="10261" width="12.7109375" style="7" customWidth="1"/>
    <col min="10262" max="10263" width="11.5703125" style="7" customWidth="1"/>
    <col min="10264" max="10496" width="10.5703125" style="7"/>
    <col min="10497" max="10497" width="6.85546875" style="7" customWidth="1"/>
    <col min="10498" max="10498" width="33.140625" style="7" bestFit="1" customWidth="1"/>
    <col min="10499" max="10516" width="11.5703125" style="7" customWidth="1"/>
    <col min="10517" max="10517" width="12.7109375" style="7" customWidth="1"/>
    <col min="10518" max="10519" width="11.5703125" style="7" customWidth="1"/>
    <col min="10520" max="10752" width="10.5703125" style="7"/>
    <col min="10753" max="10753" width="6.85546875" style="7" customWidth="1"/>
    <col min="10754" max="10754" width="33.140625" style="7" bestFit="1" customWidth="1"/>
    <col min="10755" max="10772" width="11.5703125" style="7" customWidth="1"/>
    <col min="10773" max="10773" width="12.7109375" style="7" customWidth="1"/>
    <col min="10774" max="10775" width="11.5703125" style="7" customWidth="1"/>
    <col min="10776" max="11008" width="10.5703125" style="7"/>
    <col min="11009" max="11009" width="6.85546875" style="7" customWidth="1"/>
    <col min="11010" max="11010" width="33.140625" style="7" bestFit="1" customWidth="1"/>
    <col min="11011" max="11028" width="11.5703125" style="7" customWidth="1"/>
    <col min="11029" max="11029" width="12.7109375" style="7" customWidth="1"/>
    <col min="11030" max="11031" width="11.5703125" style="7" customWidth="1"/>
    <col min="11032" max="11264" width="10.5703125" style="7"/>
    <col min="11265" max="11265" width="6.85546875" style="7" customWidth="1"/>
    <col min="11266" max="11266" width="33.140625" style="7" bestFit="1" customWidth="1"/>
    <col min="11267" max="11284" width="11.5703125" style="7" customWidth="1"/>
    <col min="11285" max="11285" width="12.7109375" style="7" customWidth="1"/>
    <col min="11286" max="11287" width="11.5703125" style="7" customWidth="1"/>
    <col min="11288" max="11520" width="10.5703125" style="7"/>
    <col min="11521" max="11521" width="6.85546875" style="7" customWidth="1"/>
    <col min="11522" max="11522" width="33.140625" style="7" bestFit="1" customWidth="1"/>
    <col min="11523" max="11540" width="11.5703125" style="7" customWidth="1"/>
    <col min="11541" max="11541" width="12.7109375" style="7" customWidth="1"/>
    <col min="11542" max="11543" width="11.5703125" style="7" customWidth="1"/>
    <col min="11544" max="11776" width="10.5703125" style="7"/>
    <col min="11777" max="11777" width="6.85546875" style="7" customWidth="1"/>
    <col min="11778" max="11778" width="33.140625" style="7" bestFit="1" customWidth="1"/>
    <col min="11779" max="11796" width="11.5703125" style="7" customWidth="1"/>
    <col min="11797" max="11797" width="12.7109375" style="7" customWidth="1"/>
    <col min="11798" max="11799" width="11.5703125" style="7" customWidth="1"/>
    <col min="11800" max="12032" width="10.5703125" style="7"/>
    <col min="12033" max="12033" width="6.85546875" style="7" customWidth="1"/>
    <col min="12034" max="12034" width="33.140625" style="7" bestFit="1" customWidth="1"/>
    <col min="12035" max="12052" width="11.5703125" style="7" customWidth="1"/>
    <col min="12053" max="12053" width="12.7109375" style="7" customWidth="1"/>
    <col min="12054" max="12055" width="11.5703125" style="7" customWidth="1"/>
    <col min="12056" max="12288" width="10.5703125" style="7"/>
    <col min="12289" max="12289" width="6.85546875" style="7" customWidth="1"/>
    <col min="12290" max="12290" width="33.140625" style="7" bestFit="1" customWidth="1"/>
    <col min="12291" max="12308" width="11.5703125" style="7" customWidth="1"/>
    <col min="12309" max="12309" width="12.7109375" style="7" customWidth="1"/>
    <col min="12310" max="12311" width="11.5703125" style="7" customWidth="1"/>
    <col min="12312" max="12544" width="10.5703125" style="7"/>
    <col min="12545" max="12545" width="6.85546875" style="7" customWidth="1"/>
    <col min="12546" max="12546" width="33.140625" style="7" bestFit="1" customWidth="1"/>
    <col min="12547" max="12564" width="11.5703125" style="7" customWidth="1"/>
    <col min="12565" max="12565" width="12.7109375" style="7" customWidth="1"/>
    <col min="12566" max="12567" width="11.5703125" style="7" customWidth="1"/>
    <col min="12568" max="12800" width="10.5703125" style="7"/>
    <col min="12801" max="12801" width="6.85546875" style="7" customWidth="1"/>
    <col min="12802" max="12802" width="33.140625" style="7" bestFit="1" customWidth="1"/>
    <col min="12803" max="12820" width="11.5703125" style="7" customWidth="1"/>
    <col min="12821" max="12821" width="12.7109375" style="7" customWidth="1"/>
    <col min="12822" max="12823" width="11.5703125" style="7" customWidth="1"/>
    <col min="12824" max="13056" width="10.5703125" style="7"/>
    <col min="13057" max="13057" width="6.85546875" style="7" customWidth="1"/>
    <col min="13058" max="13058" width="33.140625" style="7" bestFit="1" customWidth="1"/>
    <col min="13059" max="13076" width="11.5703125" style="7" customWidth="1"/>
    <col min="13077" max="13077" width="12.7109375" style="7" customWidth="1"/>
    <col min="13078" max="13079" width="11.5703125" style="7" customWidth="1"/>
    <col min="13080" max="13312" width="10.5703125" style="7"/>
    <col min="13313" max="13313" width="6.85546875" style="7" customWidth="1"/>
    <col min="13314" max="13314" width="33.140625" style="7" bestFit="1" customWidth="1"/>
    <col min="13315" max="13332" width="11.5703125" style="7" customWidth="1"/>
    <col min="13333" max="13333" width="12.7109375" style="7" customWidth="1"/>
    <col min="13334" max="13335" width="11.5703125" style="7" customWidth="1"/>
    <col min="13336" max="13568" width="10.5703125" style="7"/>
    <col min="13569" max="13569" width="6.85546875" style="7" customWidth="1"/>
    <col min="13570" max="13570" width="33.140625" style="7" bestFit="1" customWidth="1"/>
    <col min="13571" max="13588" width="11.5703125" style="7" customWidth="1"/>
    <col min="13589" max="13589" width="12.7109375" style="7" customWidth="1"/>
    <col min="13590" max="13591" width="11.5703125" style="7" customWidth="1"/>
    <col min="13592" max="13824" width="10.5703125" style="7"/>
    <col min="13825" max="13825" width="6.85546875" style="7" customWidth="1"/>
    <col min="13826" max="13826" width="33.140625" style="7" bestFit="1" customWidth="1"/>
    <col min="13827" max="13844" width="11.5703125" style="7" customWidth="1"/>
    <col min="13845" max="13845" width="12.7109375" style="7" customWidth="1"/>
    <col min="13846" max="13847" width="11.5703125" style="7" customWidth="1"/>
    <col min="13848" max="14080" width="10.5703125" style="7"/>
    <col min="14081" max="14081" width="6.85546875" style="7" customWidth="1"/>
    <col min="14082" max="14082" width="33.140625" style="7" bestFit="1" customWidth="1"/>
    <col min="14083" max="14100" width="11.5703125" style="7" customWidth="1"/>
    <col min="14101" max="14101" width="12.7109375" style="7" customWidth="1"/>
    <col min="14102" max="14103" width="11.5703125" style="7" customWidth="1"/>
    <col min="14104" max="14336" width="10.5703125" style="7"/>
    <col min="14337" max="14337" width="6.85546875" style="7" customWidth="1"/>
    <col min="14338" max="14338" width="33.140625" style="7" bestFit="1" customWidth="1"/>
    <col min="14339" max="14356" width="11.5703125" style="7" customWidth="1"/>
    <col min="14357" max="14357" width="12.7109375" style="7" customWidth="1"/>
    <col min="14358" max="14359" width="11.5703125" style="7" customWidth="1"/>
    <col min="14360" max="14592" width="10.5703125" style="7"/>
    <col min="14593" max="14593" width="6.85546875" style="7" customWidth="1"/>
    <col min="14594" max="14594" width="33.140625" style="7" bestFit="1" customWidth="1"/>
    <col min="14595" max="14612" width="11.5703125" style="7" customWidth="1"/>
    <col min="14613" max="14613" width="12.7109375" style="7" customWidth="1"/>
    <col min="14614" max="14615" width="11.5703125" style="7" customWidth="1"/>
    <col min="14616" max="14848" width="10.5703125" style="7"/>
    <col min="14849" max="14849" width="6.85546875" style="7" customWidth="1"/>
    <col min="14850" max="14850" width="33.140625" style="7" bestFit="1" customWidth="1"/>
    <col min="14851" max="14868" width="11.5703125" style="7" customWidth="1"/>
    <col min="14869" max="14869" width="12.7109375" style="7" customWidth="1"/>
    <col min="14870" max="14871" width="11.5703125" style="7" customWidth="1"/>
    <col min="14872" max="15104" width="10.5703125" style="7"/>
    <col min="15105" max="15105" width="6.85546875" style="7" customWidth="1"/>
    <col min="15106" max="15106" width="33.140625" style="7" bestFit="1" customWidth="1"/>
    <col min="15107" max="15124" width="11.5703125" style="7" customWidth="1"/>
    <col min="15125" max="15125" width="12.7109375" style="7" customWidth="1"/>
    <col min="15126" max="15127" width="11.5703125" style="7" customWidth="1"/>
    <col min="15128" max="15360" width="10.5703125" style="7"/>
    <col min="15361" max="15361" width="6.85546875" style="7" customWidth="1"/>
    <col min="15362" max="15362" width="33.140625" style="7" bestFit="1" customWidth="1"/>
    <col min="15363" max="15380" width="11.5703125" style="7" customWidth="1"/>
    <col min="15381" max="15381" width="12.7109375" style="7" customWidth="1"/>
    <col min="15382" max="15383" width="11.5703125" style="7" customWidth="1"/>
    <col min="15384" max="15616" width="10.5703125" style="7"/>
    <col min="15617" max="15617" width="6.85546875" style="7" customWidth="1"/>
    <col min="15618" max="15618" width="33.140625" style="7" bestFit="1" customWidth="1"/>
    <col min="15619" max="15636" width="11.5703125" style="7" customWidth="1"/>
    <col min="15637" max="15637" width="12.7109375" style="7" customWidth="1"/>
    <col min="15638" max="15639" width="11.5703125" style="7" customWidth="1"/>
    <col min="15640" max="15872" width="10.5703125" style="7"/>
    <col min="15873" max="15873" width="6.85546875" style="7" customWidth="1"/>
    <col min="15874" max="15874" width="33.140625" style="7" bestFit="1" customWidth="1"/>
    <col min="15875" max="15892" width="11.5703125" style="7" customWidth="1"/>
    <col min="15893" max="15893" width="12.7109375" style="7" customWidth="1"/>
    <col min="15894" max="15895" width="11.5703125" style="7" customWidth="1"/>
    <col min="15896" max="16128" width="10.5703125" style="7"/>
    <col min="16129" max="16129" width="6.85546875" style="7" customWidth="1"/>
    <col min="16130" max="16130" width="33.140625" style="7" bestFit="1" customWidth="1"/>
    <col min="16131" max="16148" width="11.5703125" style="7" customWidth="1"/>
    <col min="16149" max="16149" width="12.7109375" style="7" customWidth="1"/>
    <col min="16150" max="16151" width="11.5703125" style="7" customWidth="1"/>
    <col min="16152" max="16384" width="10.5703125" style="7"/>
  </cols>
  <sheetData>
    <row r="1" spans="1:23" s="1" customFormat="1" ht="18">
      <c r="A1" s="132" t="s">
        <v>189</v>
      </c>
      <c r="B1" s="133"/>
      <c r="C1" s="133"/>
      <c r="D1" s="133"/>
      <c r="E1" s="133"/>
      <c r="F1" s="133"/>
      <c r="G1" s="133"/>
      <c r="H1" s="133"/>
      <c r="I1" s="133"/>
      <c r="J1" s="133"/>
      <c r="K1" s="133"/>
      <c r="L1" s="133"/>
      <c r="M1" s="133"/>
      <c r="N1" s="133"/>
      <c r="O1" s="133"/>
      <c r="P1" s="133"/>
      <c r="Q1" s="133"/>
      <c r="R1" s="133"/>
      <c r="S1" s="133"/>
      <c r="T1" s="133"/>
      <c r="U1" s="133"/>
      <c r="V1" s="133"/>
      <c r="W1" s="134"/>
    </row>
    <row r="2" spans="1:23" s="2" customFormat="1" ht="15.75">
      <c r="A2" s="135" t="s">
        <v>0</v>
      </c>
      <c r="B2" s="136"/>
      <c r="C2" s="136"/>
      <c r="D2" s="136"/>
      <c r="E2" s="136"/>
      <c r="F2" s="136"/>
      <c r="G2" s="136"/>
      <c r="H2" s="136"/>
      <c r="I2" s="136"/>
      <c r="J2" s="136"/>
      <c r="K2" s="136"/>
      <c r="L2" s="136"/>
      <c r="M2" s="136"/>
      <c r="N2" s="136"/>
      <c r="O2" s="136"/>
      <c r="P2" s="136"/>
      <c r="Q2" s="136"/>
      <c r="R2" s="136"/>
      <c r="S2" s="136"/>
      <c r="T2" s="136"/>
      <c r="U2" s="136"/>
      <c r="V2" s="136"/>
      <c r="W2" s="137"/>
    </row>
    <row r="3" spans="1:23" s="2" customFormat="1">
      <c r="A3" s="138" t="s">
        <v>1</v>
      </c>
      <c r="B3" s="139"/>
      <c r="C3" s="139"/>
      <c r="D3" s="139"/>
      <c r="E3" s="139"/>
      <c r="F3" s="139"/>
      <c r="G3" s="139"/>
      <c r="H3" s="139"/>
      <c r="I3" s="139"/>
      <c r="J3" s="139"/>
      <c r="K3" s="139"/>
      <c r="L3" s="139"/>
      <c r="M3" s="139"/>
      <c r="N3" s="139"/>
      <c r="O3" s="139"/>
      <c r="P3" s="139"/>
      <c r="Q3" s="139"/>
      <c r="R3" s="139"/>
      <c r="S3" s="139"/>
      <c r="T3" s="139"/>
      <c r="U3" s="139"/>
      <c r="V3" s="139"/>
      <c r="W3" s="140"/>
    </row>
    <row r="4" spans="1:23">
      <c r="A4" s="3"/>
      <c r="B4" s="4"/>
      <c r="C4" s="4"/>
      <c r="D4" s="4"/>
      <c r="E4" s="5"/>
      <c r="F4" s="4"/>
      <c r="G4" s="4"/>
      <c r="H4" s="5"/>
      <c r="I4" s="4"/>
      <c r="J4" s="4"/>
      <c r="K4" s="5"/>
      <c r="L4" s="4"/>
      <c r="M4" s="4"/>
      <c r="N4" s="5"/>
      <c r="O4" s="4"/>
      <c r="P4" s="4"/>
      <c r="Q4" s="5"/>
      <c r="R4" s="4"/>
      <c r="S4" s="4"/>
      <c r="T4" s="5"/>
      <c r="U4" s="4"/>
      <c r="V4" s="4"/>
      <c r="W4" s="6"/>
    </row>
    <row r="5" spans="1:23" s="16" customFormat="1">
      <c r="A5" s="8"/>
      <c r="B5" s="9"/>
      <c r="C5" s="10"/>
      <c r="D5" s="11"/>
      <c r="E5" s="12"/>
      <c r="F5" s="10"/>
      <c r="G5" s="11"/>
      <c r="H5" s="12"/>
      <c r="I5" s="10"/>
      <c r="J5" s="11"/>
      <c r="K5" s="12"/>
      <c r="L5" s="10"/>
      <c r="M5" s="11"/>
      <c r="N5" s="12"/>
      <c r="O5" s="13"/>
      <c r="P5" s="11"/>
      <c r="Q5" s="12"/>
      <c r="R5" s="14"/>
      <c r="S5" s="11"/>
      <c r="T5" s="12"/>
      <c r="U5" s="15" t="s">
        <v>2</v>
      </c>
      <c r="V5" s="11"/>
      <c r="W5" s="12"/>
    </row>
    <row r="6" spans="1:23" s="16" customFormat="1" ht="13.5">
      <c r="A6" s="17"/>
      <c r="B6" s="18"/>
      <c r="C6" s="19">
        <v>2018</v>
      </c>
      <c r="D6" s="20">
        <f>+C6</f>
        <v>2018</v>
      </c>
      <c r="E6" s="21">
        <f>+D6</f>
        <v>2018</v>
      </c>
      <c r="F6" s="19">
        <f>+E6+1</f>
        <v>2019</v>
      </c>
      <c r="G6" s="20">
        <f>+F6</f>
        <v>2019</v>
      </c>
      <c r="H6" s="21">
        <f>+G6</f>
        <v>2019</v>
      </c>
      <c r="I6" s="19">
        <f>+H6+1</f>
        <v>2020</v>
      </c>
      <c r="J6" s="20">
        <f>+I6</f>
        <v>2020</v>
      </c>
      <c r="K6" s="21">
        <f>+J6</f>
        <v>2020</v>
      </c>
      <c r="L6" s="19">
        <f>+K6+1</f>
        <v>2021</v>
      </c>
      <c r="M6" s="20">
        <f>+L6</f>
        <v>2021</v>
      </c>
      <c r="N6" s="21">
        <f>+M6</f>
        <v>2021</v>
      </c>
      <c r="O6" s="19">
        <f>+N6+1</f>
        <v>2022</v>
      </c>
      <c r="P6" s="20">
        <f>+O6</f>
        <v>2022</v>
      </c>
      <c r="Q6" s="21">
        <f>+P6</f>
        <v>2022</v>
      </c>
      <c r="R6" s="19">
        <f>Q6+1</f>
        <v>2023</v>
      </c>
      <c r="S6" s="20">
        <f>+R6</f>
        <v>2023</v>
      </c>
      <c r="T6" s="21">
        <f>+S6</f>
        <v>2023</v>
      </c>
      <c r="U6" s="22"/>
      <c r="V6" s="23"/>
      <c r="W6" s="24"/>
    </row>
    <row r="7" spans="1:23" s="16" customFormat="1">
      <c r="A7" s="25"/>
      <c r="B7" s="26"/>
      <c r="C7" s="27" t="s">
        <v>3</v>
      </c>
      <c r="D7" s="28" t="s">
        <v>4</v>
      </c>
      <c r="E7" s="29" t="s">
        <v>5</v>
      </c>
      <c r="F7" s="27" t="s">
        <v>3</v>
      </c>
      <c r="G7" s="28" t="s">
        <v>4</v>
      </c>
      <c r="H7" s="29" t="s">
        <v>5</v>
      </c>
      <c r="I7" s="27" t="s">
        <v>3</v>
      </c>
      <c r="J7" s="28" t="s">
        <v>4</v>
      </c>
      <c r="K7" s="29" t="s">
        <v>5</v>
      </c>
      <c r="L7" s="27" t="s">
        <v>3</v>
      </c>
      <c r="M7" s="28" t="s">
        <v>4</v>
      </c>
      <c r="N7" s="29" t="s">
        <v>5</v>
      </c>
      <c r="O7" s="27" t="s">
        <v>3</v>
      </c>
      <c r="P7" s="28" t="s">
        <v>4</v>
      </c>
      <c r="Q7" s="29" t="s">
        <v>5</v>
      </c>
      <c r="R7" s="27" t="s">
        <v>3</v>
      </c>
      <c r="S7" s="28" t="s">
        <v>4</v>
      </c>
      <c r="T7" s="29" t="s">
        <v>5</v>
      </c>
      <c r="U7" s="27" t="s">
        <v>3</v>
      </c>
      <c r="V7" s="28" t="s">
        <v>6</v>
      </c>
      <c r="W7" s="29" t="s">
        <v>3</v>
      </c>
    </row>
    <row r="8" spans="1:23" s="16" customFormat="1" ht="11.25">
      <c r="A8" s="30" t="s">
        <v>7</v>
      </c>
      <c r="B8" s="31" t="s">
        <v>8</v>
      </c>
      <c r="C8" s="32" t="s">
        <v>9</v>
      </c>
      <c r="D8" s="33" t="s">
        <v>10</v>
      </c>
      <c r="E8" s="34" t="s">
        <v>11</v>
      </c>
      <c r="F8" s="32" t="s">
        <v>9</v>
      </c>
      <c r="G8" s="33" t="s">
        <v>10</v>
      </c>
      <c r="H8" s="34" t="s">
        <v>11</v>
      </c>
      <c r="I8" s="32" t="s">
        <v>9</v>
      </c>
      <c r="J8" s="33" t="s">
        <v>10</v>
      </c>
      <c r="K8" s="34" t="s">
        <v>11</v>
      </c>
      <c r="L8" s="32" t="s">
        <v>9</v>
      </c>
      <c r="M8" s="33" t="s">
        <v>10</v>
      </c>
      <c r="N8" s="34" t="s">
        <v>11</v>
      </c>
      <c r="O8" s="32" t="s">
        <v>9</v>
      </c>
      <c r="P8" s="33" t="s">
        <v>10</v>
      </c>
      <c r="Q8" s="34" t="s">
        <v>11</v>
      </c>
      <c r="R8" s="32" t="s">
        <v>9</v>
      </c>
      <c r="S8" s="33" t="s">
        <v>10</v>
      </c>
      <c r="T8" s="34" t="s">
        <v>11</v>
      </c>
      <c r="U8" s="32" t="s">
        <v>9</v>
      </c>
      <c r="V8" s="33" t="s">
        <v>10</v>
      </c>
      <c r="W8" s="34" t="s">
        <v>12</v>
      </c>
    </row>
    <row r="9" spans="1:23">
      <c r="A9" s="35">
        <v>3010</v>
      </c>
      <c r="B9" s="36" t="s">
        <v>99</v>
      </c>
      <c r="C9" s="37">
        <v>0</v>
      </c>
      <c r="D9" s="38">
        <v>0</v>
      </c>
      <c r="E9" s="39" t="s">
        <v>98</v>
      </c>
      <c r="F9" s="37">
        <v>0</v>
      </c>
      <c r="G9" s="38">
        <v>0</v>
      </c>
      <c r="H9" s="39" t="s">
        <v>98</v>
      </c>
      <c r="I9" s="37">
        <v>0</v>
      </c>
      <c r="J9" s="38">
        <v>0</v>
      </c>
      <c r="K9" s="39" t="s">
        <v>98</v>
      </c>
      <c r="L9" s="37">
        <v>0</v>
      </c>
      <c r="M9" s="38">
        <v>0</v>
      </c>
      <c r="N9" s="39" t="s">
        <v>98</v>
      </c>
      <c r="O9" s="37">
        <v>0</v>
      </c>
      <c r="P9" s="38">
        <v>0</v>
      </c>
      <c r="Q9" s="39" t="s">
        <v>98</v>
      </c>
      <c r="R9" s="37">
        <v>0</v>
      </c>
      <c r="S9" s="38">
        <v>0</v>
      </c>
      <c r="T9" s="39" t="s">
        <v>98</v>
      </c>
      <c r="U9" s="40">
        <f>ROUND((C9+F9+I9+L9+O9+R9),0)</f>
        <v>0</v>
      </c>
      <c r="V9" s="41">
        <f>ROUND((D9+G9+J9+M9+P9+S9),0)</f>
        <v>0</v>
      </c>
      <c r="W9" s="39" t="str">
        <f>IF(ISERROR(V9/U9),"",IF(V9/U9=0,"",V9/U9))</f>
        <v/>
      </c>
    </row>
    <row r="10" spans="1:23">
      <c r="A10" s="42" t="s">
        <v>13</v>
      </c>
      <c r="B10" s="36" t="s">
        <v>100</v>
      </c>
      <c r="C10" s="37">
        <v>0</v>
      </c>
      <c r="D10" s="38">
        <v>0</v>
      </c>
      <c r="E10" s="43" t="s">
        <v>98</v>
      </c>
      <c r="F10" s="37">
        <v>0</v>
      </c>
      <c r="G10" s="38">
        <v>0</v>
      </c>
      <c r="H10" s="43" t="s">
        <v>98</v>
      </c>
      <c r="I10" s="37">
        <v>0</v>
      </c>
      <c r="J10" s="38">
        <v>0</v>
      </c>
      <c r="K10" s="43" t="s">
        <v>98</v>
      </c>
      <c r="L10" s="37">
        <v>0</v>
      </c>
      <c r="M10" s="38">
        <v>0</v>
      </c>
      <c r="N10" s="43" t="s">
        <v>98</v>
      </c>
      <c r="O10" s="37">
        <v>0</v>
      </c>
      <c r="P10" s="38">
        <v>0</v>
      </c>
      <c r="Q10" s="43" t="s">
        <v>98</v>
      </c>
      <c r="R10" s="37">
        <v>0</v>
      </c>
      <c r="S10" s="38">
        <v>0</v>
      </c>
      <c r="T10" s="43" t="s">
        <v>98</v>
      </c>
      <c r="U10" s="44">
        <f t="shared" ref="U10:V29" si="0">ROUND((C10+F10+I10+L10+O10+R10),0)</f>
        <v>0</v>
      </c>
      <c r="V10" s="45">
        <f t="shared" si="0"/>
        <v>0</v>
      </c>
      <c r="W10" s="43" t="str">
        <f t="shared" ref="W10:W29" si="1">IF(ISERROR(V10/U10),"",IF(V10/U10=0,"",V10/U10))</f>
        <v/>
      </c>
    </row>
    <row r="11" spans="1:23">
      <c r="A11" s="42" t="s">
        <v>14</v>
      </c>
      <c r="B11" s="36" t="s">
        <v>100</v>
      </c>
      <c r="C11" s="37">
        <v>0</v>
      </c>
      <c r="D11" s="38">
        <v>0</v>
      </c>
      <c r="E11" s="43" t="s">
        <v>98</v>
      </c>
      <c r="F11" s="37">
        <v>0</v>
      </c>
      <c r="G11" s="38">
        <v>0</v>
      </c>
      <c r="H11" s="43" t="s">
        <v>98</v>
      </c>
      <c r="I11" s="37">
        <v>0</v>
      </c>
      <c r="J11" s="38">
        <v>0</v>
      </c>
      <c r="K11" s="43" t="s">
        <v>98</v>
      </c>
      <c r="L11" s="37">
        <v>0</v>
      </c>
      <c r="M11" s="38">
        <v>0</v>
      </c>
      <c r="N11" s="43" t="s">
        <v>98</v>
      </c>
      <c r="O11" s="37">
        <v>0</v>
      </c>
      <c r="P11" s="38">
        <v>0</v>
      </c>
      <c r="Q11" s="43" t="s">
        <v>98</v>
      </c>
      <c r="R11" s="37">
        <v>0</v>
      </c>
      <c r="S11" s="38">
        <v>0</v>
      </c>
      <c r="T11" s="43" t="s">
        <v>98</v>
      </c>
      <c r="U11" s="44">
        <f t="shared" si="0"/>
        <v>0</v>
      </c>
      <c r="V11" s="45">
        <f t="shared" si="0"/>
        <v>0</v>
      </c>
      <c r="W11" s="43" t="str">
        <f t="shared" si="1"/>
        <v/>
      </c>
    </row>
    <row r="12" spans="1:23">
      <c r="A12" s="42" t="s">
        <v>15</v>
      </c>
      <c r="B12" s="36" t="s">
        <v>101</v>
      </c>
      <c r="C12" s="37">
        <v>0</v>
      </c>
      <c r="D12" s="38">
        <v>0</v>
      </c>
      <c r="E12" s="43" t="s">
        <v>98</v>
      </c>
      <c r="F12" s="37">
        <v>0</v>
      </c>
      <c r="G12" s="38">
        <v>0</v>
      </c>
      <c r="H12" s="43" t="s">
        <v>98</v>
      </c>
      <c r="I12" s="37">
        <v>0</v>
      </c>
      <c r="J12" s="38">
        <v>0</v>
      </c>
      <c r="K12" s="43" t="s">
        <v>98</v>
      </c>
      <c r="L12" s="37">
        <v>0</v>
      </c>
      <c r="M12" s="38">
        <v>0</v>
      </c>
      <c r="N12" s="43" t="s">
        <v>98</v>
      </c>
      <c r="O12" s="37">
        <v>0</v>
      </c>
      <c r="P12" s="38">
        <v>0</v>
      </c>
      <c r="Q12" s="43" t="s">
        <v>98</v>
      </c>
      <c r="R12" s="37">
        <v>0</v>
      </c>
      <c r="S12" s="38">
        <v>0</v>
      </c>
      <c r="T12" s="43" t="s">
        <v>98</v>
      </c>
      <c r="U12" s="44">
        <f t="shared" si="0"/>
        <v>0</v>
      </c>
      <c r="V12" s="45">
        <f t="shared" si="0"/>
        <v>0</v>
      </c>
      <c r="W12" s="43" t="str">
        <f t="shared" si="1"/>
        <v/>
      </c>
    </row>
    <row r="13" spans="1:23">
      <c r="A13" s="42">
        <v>3741</v>
      </c>
      <c r="B13" s="36" t="s">
        <v>102</v>
      </c>
      <c r="C13" s="37">
        <v>0</v>
      </c>
      <c r="D13" s="38">
        <v>0</v>
      </c>
      <c r="E13" s="43" t="s">
        <v>98</v>
      </c>
      <c r="F13" s="37">
        <v>0</v>
      </c>
      <c r="G13" s="38">
        <v>0</v>
      </c>
      <c r="H13" s="43" t="s">
        <v>98</v>
      </c>
      <c r="I13" s="37">
        <v>0</v>
      </c>
      <c r="J13" s="38">
        <v>0</v>
      </c>
      <c r="K13" s="43" t="s">
        <v>98</v>
      </c>
      <c r="L13" s="37">
        <v>0</v>
      </c>
      <c r="M13" s="38">
        <v>0</v>
      </c>
      <c r="N13" s="43" t="s">
        <v>98</v>
      </c>
      <c r="O13" s="37">
        <v>0</v>
      </c>
      <c r="P13" s="38">
        <v>0</v>
      </c>
      <c r="Q13" s="43" t="s">
        <v>98</v>
      </c>
      <c r="R13" s="37">
        <v>0</v>
      </c>
      <c r="S13" s="38">
        <v>0</v>
      </c>
      <c r="T13" s="43" t="s">
        <v>98</v>
      </c>
      <c r="U13" s="44">
        <f t="shared" si="0"/>
        <v>0</v>
      </c>
      <c r="V13" s="45">
        <f t="shared" si="0"/>
        <v>0</v>
      </c>
      <c r="W13" s="43" t="str">
        <f t="shared" si="1"/>
        <v/>
      </c>
    </row>
    <row r="14" spans="1:23">
      <c r="A14" s="42" t="s">
        <v>16</v>
      </c>
      <c r="B14" s="36" t="s">
        <v>103</v>
      </c>
      <c r="C14" s="37">
        <v>0</v>
      </c>
      <c r="D14" s="38">
        <v>0</v>
      </c>
      <c r="E14" s="43" t="s">
        <v>98</v>
      </c>
      <c r="F14" s="37">
        <v>0</v>
      </c>
      <c r="G14" s="38">
        <v>0</v>
      </c>
      <c r="H14" s="43" t="s">
        <v>98</v>
      </c>
      <c r="I14" s="37">
        <v>0</v>
      </c>
      <c r="J14" s="38">
        <v>0</v>
      </c>
      <c r="K14" s="43" t="s">
        <v>98</v>
      </c>
      <c r="L14" s="37">
        <v>0</v>
      </c>
      <c r="M14" s="38">
        <v>0</v>
      </c>
      <c r="N14" s="43" t="s">
        <v>98</v>
      </c>
      <c r="O14" s="37">
        <v>0</v>
      </c>
      <c r="P14" s="38">
        <v>0</v>
      </c>
      <c r="Q14" s="43" t="s">
        <v>98</v>
      </c>
      <c r="R14" s="37">
        <v>0</v>
      </c>
      <c r="S14" s="38">
        <v>0</v>
      </c>
      <c r="T14" s="43" t="s">
        <v>98</v>
      </c>
      <c r="U14" s="44">
        <f t="shared" si="0"/>
        <v>0</v>
      </c>
      <c r="V14" s="45">
        <f t="shared" si="0"/>
        <v>0</v>
      </c>
      <c r="W14" s="43" t="str">
        <f t="shared" si="1"/>
        <v/>
      </c>
    </row>
    <row r="15" spans="1:23">
      <c r="A15" s="42">
        <v>3761</v>
      </c>
      <c r="B15" s="36" t="s">
        <v>104</v>
      </c>
      <c r="C15" s="37">
        <v>0</v>
      </c>
      <c r="D15" s="38">
        <v>0</v>
      </c>
      <c r="E15" s="43" t="s">
        <v>98</v>
      </c>
      <c r="F15" s="58">
        <v>0</v>
      </c>
      <c r="G15" s="59">
        <v>-3027.22</v>
      </c>
      <c r="H15" s="43" t="s">
        <v>98</v>
      </c>
      <c r="I15" s="58">
        <v>0</v>
      </c>
      <c r="J15" s="59">
        <v>-3165.39</v>
      </c>
      <c r="K15" s="43" t="s">
        <v>98</v>
      </c>
      <c r="L15" s="37">
        <v>0</v>
      </c>
      <c r="M15" s="38">
        <v>0</v>
      </c>
      <c r="N15" s="43" t="s">
        <v>98</v>
      </c>
      <c r="O15" s="37">
        <v>0</v>
      </c>
      <c r="P15" s="38">
        <v>0</v>
      </c>
      <c r="Q15" s="43" t="s">
        <v>98</v>
      </c>
      <c r="R15" s="37">
        <v>0</v>
      </c>
      <c r="S15" s="38">
        <v>0</v>
      </c>
      <c r="T15" s="43" t="s">
        <v>98</v>
      </c>
      <c r="U15" s="44">
        <f t="shared" si="0"/>
        <v>0</v>
      </c>
      <c r="V15" s="45">
        <f t="shared" si="0"/>
        <v>-6193</v>
      </c>
      <c r="W15" s="43" t="str">
        <f t="shared" si="1"/>
        <v/>
      </c>
    </row>
    <row r="16" spans="1:23">
      <c r="A16" s="42">
        <v>3762</v>
      </c>
      <c r="B16" s="36" t="s">
        <v>105</v>
      </c>
      <c r="C16" s="37">
        <v>0</v>
      </c>
      <c r="D16" s="38">
        <v>0</v>
      </c>
      <c r="E16" s="43" t="s">
        <v>98</v>
      </c>
      <c r="F16" s="37">
        <v>1633.5</v>
      </c>
      <c r="G16" s="38">
        <v>0</v>
      </c>
      <c r="H16" s="43" t="s">
        <v>98</v>
      </c>
      <c r="I16" s="37">
        <v>0</v>
      </c>
      <c r="J16" s="38">
        <v>0</v>
      </c>
      <c r="K16" s="43" t="s">
        <v>98</v>
      </c>
      <c r="L16" s="37">
        <v>0</v>
      </c>
      <c r="M16" s="38">
        <v>0</v>
      </c>
      <c r="N16" s="43" t="s">
        <v>98</v>
      </c>
      <c r="O16" s="37">
        <v>0</v>
      </c>
      <c r="P16" s="38">
        <v>0</v>
      </c>
      <c r="Q16" s="43" t="s">
        <v>98</v>
      </c>
      <c r="R16" s="37">
        <v>0</v>
      </c>
      <c r="S16" s="38">
        <v>0</v>
      </c>
      <c r="T16" s="43" t="s">
        <v>98</v>
      </c>
      <c r="U16" s="44">
        <f t="shared" si="0"/>
        <v>1634</v>
      </c>
      <c r="V16" s="45">
        <f t="shared" si="0"/>
        <v>0</v>
      </c>
      <c r="W16" s="43" t="str">
        <f t="shared" si="1"/>
        <v/>
      </c>
    </row>
    <row r="17" spans="1:23">
      <c r="A17" s="42" t="s">
        <v>17</v>
      </c>
      <c r="B17" s="36" t="s">
        <v>106</v>
      </c>
      <c r="C17" s="37">
        <v>0</v>
      </c>
      <c r="D17" s="38">
        <v>0</v>
      </c>
      <c r="E17" s="43" t="s">
        <v>98</v>
      </c>
      <c r="F17" s="37">
        <v>0</v>
      </c>
      <c r="G17" s="38">
        <v>0</v>
      </c>
      <c r="H17" s="43" t="s">
        <v>98</v>
      </c>
      <c r="I17" s="37">
        <v>0</v>
      </c>
      <c r="J17" s="38">
        <v>0</v>
      </c>
      <c r="K17" s="43" t="s">
        <v>98</v>
      </c>
      <c r="L17" s="37">
        <v>0</v>
      </c>
      <c r="M17" s="38">
        <v>0</v>
      </c>
      <c r="N17" s="43" t="s">
        <v>98</v>
      </c>
      <c r="O17" s="37">
        <v>0</v>
      </c>
      <c r="P17" s="38">
        <v>0</v>
      </c>
      <c r="Q17" s="43" t="s">
        <v>98</v>
      </c>
      <c r="R17" s="37">
        <v>0</v>
      </c>
      <c r="S17" s="38">
        <v>0</v>
      </c>
      <c r="T17" s="43" t="s">
        <v>98</v>
      </c>
      <c r="U17" s="44">
        <f t="shared" si="0"/>
        <v>0</v>
      </c>
      <c r="V17" s="45">
        <f t="shared" si="0"/>
        <v>0</v>
      </c>
      <c r="W17" s="43" t="str">
        <f t="shared" si="1"/>
        <v/>
      </c>
    </row>
    <row r="18" spans="1:23">
      <c r="A18" s="42" t="s">
        <v>18</v>
      </c>
      <c r="B18" s="36" t="s">
        <v>107</v>
      </c>
      <c r="C18" s="37">
        <v>0</v>
      </c>
      <c r="D18" s="38">
        <v>0</v>
      </c>
      <c r="E18" s="43" t="s">
        <v>98</v>
      </c>
      <c r="F18" s="37">
        <v>0</v>
      </c>
      <c r="G18" s="38">
        <v>0</v>
      </c>
      <c r="H18" s="43" t="s">
        <v>98</v>
      </c>
      <c r="I18" s="37">
        <v>0</v>
      </c>
      <c r="J18" s="38">
        <v>0</v>
      </c>
      <c r="K18" s="43" t="s">
        <v>98</v>
      </c>
      <c r="L18" s="37">
        <v>0</v>
      </c>
      <c r="M18" s="38">
        <v>0</v>
      </c>
      <c r="N18" s="43" t="s">
        <v>98</v>
      </c>
      <c r="O18" s="37">
        <v>0</v>
      </c>
      <c r="P18" s="38">
        <v>0</v>
      </c>
      <c r="Q18" s="43" t="s">
        <v>98</v>
      </c>
      <c r="R18" s="37">
        <v>0</v>
      </c>
      <c r="S18" s="38">
        <v>0</v>
      </c>
      <c r="T18" s="43" t="s">
        <v>98</v>
      </c>
      <c r="U18" s="44">
        <f t="shared" si="0"/>
        <v>0</v>
      </c>
      <c r="V18" s="45">
        <f t="shared" si="0"/>
        <v>0</v>
      </c>
      <c r="W18" s="43" t="str">
        <f t="shared" si="1"/>
        <v/>
      </c>
    </row>
    <row r="19" spans="1:23" ht="15.95" customHeight="1">
      <c r="A19" s="42" t="s">
        <v>19</v>
      </c>
      <c r="B19" s="36" t="s">
        <v>108</v>
      </c>
      <c r="C19" s="37">
        <v>0</v>
      </c>
      <c r="D19" s="38">
        <v>0</v>
      </c>
      <c r="E19" s="43" t="s">
        <v>98</v>
      </c>
      <c r="F19" s="37">
        <v>0</v>
      </c>
      <c r="G19" s="38">
        <v>0</v>
      </c>
      <c r="H19" s="43" t="s">
        <v>98</v>
      </c>
      <c r="I19" s="37">
        <v>0</v>
      </c>
      <c r="J19" s="38">
        <v>0</v>
      </c>
      <c r="K19" s="43" t="s">
        <v>98</v>
      </c>
      <c r="L19" s="37">
        <v>0</v>
      </c>
      <c r="M19" s="38">
        <v>0</v>
      </c>
      <c r="N19" s="43" t="s">
        <v>98</v>
      </c>
      <c r="O19" s="37">
        <v>0</v>
      </c>
      <c r="P19" s="38">
        <v>0</v>
      </c>
      <c r="Q19" s="43" t="s">
        <v>98</v>
      </c>
      <c r="R19" s="37">
        <v>0</v>
      </c>
      <c r="S19" s="38">
        <v>0</v>
      </c>
      <c r="T19" s="43" t="s">
        <v>98</v>
      </c>
      <c r="U19" s="44">
        <f t="shared" si="0"/>
        <v>0</v>
      </c>
      <c r="V19" s="45">
        <f t="shared" si="0"/>
        <v>0</v>
      </c>
      <c r="W19" s="43" t="str">
        <f t="shared" si="1"/>
        <v/>
      </c>
    </row>
    <row r="20" spans="1:23">
      <c r="A20" s="42">
        <v>3801</v>
      </c>
      <c r="B20" s="36" t="s">
        <v>109</v>
      </c>
      <c r="C20" s="37">
        <v>5986</v>
      </c>
      <c r="D20" s="38">
        <v>-330</v>
      </c>
      <c r="E20" s="43">
        <v>-5.5128633478115606E-2</v>
      </c>
      <c r="F20" s="37">
        <v>13967.1</v>
      </c>
      <c r="G20" s="38">
        <v>-9448.98</v>
      </c>
      <c r="H20" s="43">
        <v>-0.67651695770775599</v>
      </c>
      <c r="I20" s="37">
        <v>0</v>
      </c>
      <c r="J20" s="38">
        <v>0</v>
      </c>
      <c r="K20" s="43" t="s">
        <v>98</v>
      </c>
      <c r="L20" s="37">
        <v>0</v>
      </c>
      <c r="M20" s="38">
        <v>0</v>
      </c>
      <c r="N20" s="43" t="s">
        <v>98</v>
      </c>
      <c r="O20" s="37">
        <v>0</v>
      </c>
      <c r="P20" s="38">
        <v>0</v>
      </c>
      <c r="Q20" s="43" t="s">
        <v>98</v>
      </c>
      <c r="R20" s="37">
        <v>0</v>
      </c>
      <c r="S20" s="38">
        <v>0</v>
      </c>
      <c r="T20" s="43" t="s">
        <v>98</v>
      </c>
      <c r="U20" s="44">
        <f t="shared" si="0"/>
        <v>19953</v>
      </c>
      <c r="V20" s="45">
        <f t="shared" si="0"/>
        <v>-9779</v>
      </c>
      <c r="W20" s="43">
        <f t="shared" si="1"/>
        <v>-0.49010173908685412</v>
      </c>
    </row>
    <row r="21" spans="1:23">
      <c r="A21" s="42">
        <v>3802</v>
      </c>
      <c r="B21" s="36" t="s">
        <v>110</v>
      </c>
      <c r="C21" s="61">
        <v>92696</v>
      </c>
      <c r="D21" s="62">
        <v>-82300.509999999995</v>
      </c>
      <c r="E21" s="43">
        <v>-0.88785395270561829</v>
      </c>
      <c r="F21" s="61">
        <v>37712.449999999997</v>
      </c>
      <c r="G21" s="62">
        <v>-39967.81</v>
      </c>
      <c r="H21" s="43">
        <v>-1.0598041230415951</v>
      </c>
      <c r="I21" s="37">
        <v>1555.22</v>
      </c>
      <c r="J21" s="38">
        <v>0</v>
      </c>
      <c r="K21" s="43" t="s">
        <v>98</v>
      </c>
      <c r="L21" s="37">
        <v>0</v>
      </c>
      <c r="M21" s="38">
        <v>0</v>
      </c>
      <c r="N21" s="43" t="s">
        <v>98</v>
      </c>
      <c r="O21" s="37">
        <v>0</v>
      </c>
      <c r="P21" s="38">
        <v>0</v>
      </c>
      <c r="Q21" s="43" t="s">
        <v>98</v>
      </c>
      <c r="R21" s="37">
        <v>0</v>
      </c>
      <c r="S21" s="38">
        <v>0</v>
      </c>
      <c r="T21" s="43" t="s">
        <v>98</v>
      </c>
      <c r="U21" s="44">
        <f t="shared" si="0"/>
        <v>131964</v>
      </c>
      <c r="V21" s="45">
        <f t="shared" si="0"/>
        <v>-122268</v>
      </c>
      <c r="W21" s="43">
        <f t="shared" si="1"/>
        <v>-0.92652541602255156</v>
      </c>
    </row>
    <row r="22" spans="1:23">
      <c r="A22" s="42" t="s">
        <v>20</v>
      </c>
      <c r="B22" s="36" t="s">
        <v>111</v>
      </c>
      <c r="C22" s="37">
        <v>0</v>
      </c>
      <c r="D22" s="38">
        <v>0</v>
      </c>
      <c r="E22" s="43" t="s">
        <v>98</v>
      </c>
      <c r="F22" s="37">
        <v>0</v>
      </c>
      <c r="G22" s="38">
        <v>0</v>
      </c>
      <c r="H22" s="43" t="s">
        <v>98</v>
      </c>
      <c r="I22" s="37">
        <v>0</v>
      </c>
      <c r="J22" s="38">
        <v>0</v>
      </c>
      <c r="K22" s="43" t="s">
        <v>98</v>
      </c>
      <c r="L22" s="37">
        <v>0</v>
      </c>
      <c r="M22" s="38">
        <v>0</v>
      </c>
      <c r="N22" s="43" t="s">
        <v>98</v>
      </c>
      <c r="O22" s="37">
        <v>0</v>
      </c>
      <c r="P22" s="38">
        <v>0</v>
      </c>
      <c r="Q22" s="43" t="s">
        <v>98</v>
      </c>
      <c r="R22" s="37">
        <v>0</v>
      </c>
      <c r="S22" s="38">
        <v>0</v>
      </c>
      <c r="T22" s="43" t="s">
        <v>98</v>
      </c>
      <c r="U22" s="44">
        <f t="shared" si="0"/>
        <v>0</v>
      </c>
      <c r="V22" s="45">
        <f t="shared" si="0"/>
        <v>0</v>
      </c>
      <c r="W22" s="43" t="str">
        <f t="shared" si="1"/>
        <v/>
      </c>
    </row>
    <row r="23" spans="1:23">
      <c r="A23" s="42" t="s">
        <v>21</v>
      </c>
      <c r="B23" s="36" t="s">
        <v>112</v>
      </c>
      <c r="C23" s="37">
        <v>0</v>
      </c>
      <c r="D23" s="38">
        <v>0</v>
      </c>
      <c r="E23" s="43"/>
      <c r="F23" s="37">
        <v>0</v>
      </c>
      <c r="G23" s="38">
        <v>0</v>
      </c>
      <c r="H23" s="43" t="s">
        <v>98</v>
      </c>
      <c r="I23" s="37">
        <v>0</v>
      </c>
      <c r="J23" s="38">
        <v>0</v>
      </c>
      <c r="K23" s="43" t="s">
        <v>98</v>
      </c>
      <c r="L23" s="37">
        <v>0</v>
      </c>
      <c r="M23" s="38">
        <v>0</v>
      </c>
      <c r="N23" s="43" t="s">
        <v>98</v>
      </c>
      <c r="O23" s="37">
        <v>0</v>
      </c>
      <c r="P23" s="38">
        <v>0</v>
      </c>
      <c r="Q23" s="43" t="s">
        <v>98</v>
      </c>
      <c r="R23" s="37">
        <v>0</v>
      </c>
      <c r="S23" s="38">
        <v>0</v>
      </c>
      <c r="T23" s="43" t="s">
        <v>98</v>
      </c>
      <c r="U23" s="44">
        <f t="shared" si="0"/>
        <v>0</v>
      </c>
      <c r="V23" s="45">
        <f t="shared" si="0"/>
        <v>0</v>
      </c>
      <c r="W23" s="43" t="str">
        <f t="shared" si="1"/>
        <v/>
      </c>
    </row>
    <row r="24" spans="1:23">
      <c r="A24" s="42">
        <v>3811</v>
      </c>
      <c r="B24" s="36" t="s">
        <v>113</v>
      </c>
      <c r="C24" s="37">
        <v>0</v>
      </c>
      <c r="D24" s="38">
        <v>0</v>
      </c>
      <c r="E24" s="43" t="s">
        <v>98</v>
      </c>
      <c r="F24" s="37">
        <v>0</v>
      </c>
      <c r="G24" s="38">
        <v>0</v>
      </c>
      <c r="H24" s="43" t="s">
        <v>98</v>
      </c>
      <c r="I24" s="37">
        <v>0</v>
      </c>
      <c r="J24" s="38">
        <v>0</v>
      </c>
      <c r="K24" s="43" t="s">
        <v>98</v>
      </c>
      <c r="L24" s="37">
        <v>0</v>
      </c>
      <c r="M24" s="38">
        <v>0</v>
      </c>
      <c r="N24" s="43" t="s">
        <v>98</v>
      </c>
      <c r="O24" s="37">
        <v>0</v>
      </c>
      <c r="P24" s="38">
        <v>0</v>
      </c>
      <c r="Q24" s="43" t="s">
        <v>98</v>
      </c>
      <c r="R24" s="37">
        <v>0</v>
      </c>
      <c r="S24" s="38">
        <v>0</v>
      </c>
      <c r="T24" s="43" t="s">
        <v>98</v>
      </c>
      <c r="U24" s="44">
        <f t="shared" si="0"/>
        <v>0</v>
      </c>
      <c r="V24" s="45">
        <f t="shared" si="0"/>
        <v>0</v>
      </c>
      <c r="W24" s="43" t="str">
        <f t="shared" si="1"/>
        <v/>
      </c>
    </row>
    <row r="25" spans="1:23">
      <c r="A25" s="42" t="s">
        <v>22</v>
      </c>
      <c r="B25" s="36" t="s">
        <v>114</v>
      </c>
      <c r="C25" s="58">
        <v>0</v>
      </c>
      <c r="D25" s="59">
        <v>-580</v>
      </c>
      <c r="E25" s="43" t="s">
        <v>98</v>
      </c>
      <c r="F25" s="58">
        <v>0</v>
      </c>
      <c r="G25" s="59">
        <v>-75</v>
      </c>
      <c r="H25" s="43" t="s">
        <v>98</v>
      </c>
      <c r="I25" s="37">
        <v>0</v>
      </c>
      <c r="J25" s="38">
        <v>0</v>
      </c>
      <c r="K25" s="43" t="s">
        <v>98</v>
      </c>
      <c r="L25" s="58">
        <v>0</v>
      </c>
      <c r="M25" s="59">
        <v>-242.07999999999998</v>
      </c>
      <c r="N25" s="43" t="s">
        <v>98</v>
      </c>
      <c r="O25" s="37">
        <v>0</v>
      </c>
      <c r="P25" s="38">
        <v>0</v>
      </c>
      <c r="Q25" s="43" t="s">
        <v>98</v>
      </c>
      <c r="R25" s="37">
        <v>0</v>
      </c>
      <c r="S25" s="38">
        <v>0</v>
      </c>
      <c r="T25" s="43" t="s">
        <v>98</v>
      </c>
      <c r="U25" s="44">
        <f t="shared" si="0"/>
        <v>0</v>
      </c>
      <c r="V25" s="45">
        <f t="shared" si="0"/>
        <v>-897</v>
      </c>
      <c r="W25" s="43" t="str">
        <f t="shared" si="1"/>
        <v/>
      </c>
    </row>
    <row r="26" spans="1:23">
      <c r="A26" s="42">
        <v>3821</v>
      </c>
      <c r="B26" s="36" t="s">
        <v>115</v>
      </c>
      <c r="C26" s="37">
        <v>0</v>
      </c>
      <c r="D26" s="38">
        <v>0</v>
      </c>
      <c r="E26" s="43" t="s">
        <v>98</v>
      </c>
      <c r="F26" s="37">
        <v>0</v>
      </c>
      <c r="G26" s="38">
        <v>0</v>
      </c>
      <c r="H26" s="43" t="s">
        <v>98</v>
      </c>
      <c r="I26" s="37">
        <v>0</v>
      </c>
      <c r="J26" s="38">
        <v>0</v>
      </c>
      <c r="K26" s="43" t="s">
        <v>98</v>
      </c>
      <c r="L26" s="37">
        <v>0</v>
      </c>
      <c r="M26" s="38">
        <v>0</v>
      </c>
      <c r="N26" s="43" t="s">
        <v>98</v>
      </c>
      <c r="O26" s="37">
        <v>0</v>
      </c>
      <c r="P26" s="38">
        <v>0</v>
      </c>
      <c r="Q26" s="43" t="s">
        <v>98</v>
      </c>
      <c r="R26" s="37">
        <v>0</v>
      </c>
      <c r="S26" s="38">
        <v>0</v>
      </c>
      <c r="T26" s="43" t="s">
        <v>98</v>
      </c>
      <c r="U26" s="44">
        <f t="shared" si="0"/>
        <v>0</v>
      </c>
      <c r="V26" s="45">
        <f t="shared" si="0"/>
        <v>0</v>
      </c>
      <c r="W26" s="43" t="str">
        <f t="shared" si="1"/>
        <v/>
      </c>
    </row>
    <row r="27" spans="1:23">
      <c r="A27" s="42" t="s">
        <v>23</v>
      </c>
      <c r="B27" s="36" t="s">
        <v>116</v>
      </c>
      <c r="C27" s="37">
        <v>0</v>
      </c>
      <c r="D27" s="38">
        <v>0</v>
      </c>
      <c r="E27" s="43" t="s">
        <v>98</v>
      </c>
      <c r="F27" s="37">
        <v>0</v>
      </c>
      <c r="G27" s="38">
        <v>0</v>
      </c>
      <c r="H27" s="43" t="s">
        <v>98</v>
      </c>
      <c r="I27" s="37">
        <v>0</v>
      </c>
      <c r="J27" s="38">
        <v>0</v>
      </c>
      <c r="K27" s="43" t="s">
        <v>98</v>
      </c>
      <c r="L27" s="37">
        <v>0</v>
      </c>
      <c r="M27" s="38">
        <v>0</v>
      </c>
      <c r="N27" s="43" t="s">
        <v>98</v>
      </c>
      <c r="O27" s="37">
        <v>0</v>
      </c>
      <c r="P27" s="38">
        <v>0</v>
      </c>
      <c r="Q27" s="43" t="s">
        <v>98</v>
      </c>
      <c r="R27" s="37">
        <v>0</v>
      </c>
      <c r="S27" s="38">
        <v>0</v>
      </c>
      <c r="T27" s="43" t="s">
        <v>98</v>
      </c>
      <c r="U27" s="44">
        <f t="shared" si="0"/>
        <v>0</v>
      </c>
      <c r="V27" s="45">
        <f t="shared" si="0"/>
        <v>0</v>
      </c>
      <c r="W27" s="43" t="str">
        <f t="shared" si="1"/>
        <v/>
      </c>
    </row>
    <row r="28" spans="1:23">
      <c r="A28" s="42" t="s">
        <v>24</v>
      </c>
      <c r="B28" s="36" t="s">
        <v>117</v>
      </c>
      <c r="C28" s="37">
        <v>0</v>
      </c>
      <c r="D28" s="38">
        <v>0</v>
      </c>
      <c r="E28" s="43" t="s">
        <v>98</v>
      </c>
      <c r="F28" s="37">
        <v>0</v>
      </c>
      <c r="G28" s="38">
        <v>0</v>
      </c>
      <c r="H28" s="43" t="s">
        <v>98</v>
      </c>
      <c r="I28" s="37">
        <v>0</v>
      </c>
      <c r="J28" s="38">
        <v>0</v>
      </c>
      <c r="K28" s="43" t="s">
        <v>98</v>
      </c>
      <c r="L28" s="37">
        <v>0</v>
      </c>
      <c r="M28" s="38">
        <v>0</v>
      </c>
      <c r="N28" s="43" t="s">
        <v>98</v>
      </c>
      <c r="O28" s="37">
        <v>0</v>
      </c>
      <c r="P28" s="38">
        <v>0</v>
      </c>
      <c r="Q28" s="43" t="s">
        <v>98</v>
      </c>
      <c r="R28" s="37">
        <v>0</v>
      </c>
      <c r="S28" s="38">
        <v>0</v>
      </c>
      <c r="T28" s="43" t="s">
        <v>98</v>
      </c>
      <c r="U28" s="44">
        <f t="shared" si="0"/>
        <v>0</v>
      </c>
      <c r="V28" s="45">
        <f t="shared" si="0"/>
        <v>0</v>
      </c>
      <c r="W28" s="43" t="str">
        <f t="shared" si="1"/>
        <v/>
      </c>
    </row>
    <row r="29" spans="1:23">
      <c r="A29" s="42" t="s">
        <v>25</v>
      </c>
      <c r="B29" s="36" t="s">
        <v>118</v>
      </c>
      <c r="C29" s="37">
        <v>0</v>
      </c>
      <c r="D29" s="38">
        <v>0</v>
      </c>
      <c r="E29" s="43" t="s">
        <v>98</v>
      </c>
      <c r="F29" s="37">
        <v>0</v>
      </c>
      <c r="G29" s="38">
        <v>0</v>
      </c>
      <c r="H29" s="43" t="s">
        <v>98</v>
      </c>
      <c r="I29" s="58">
        <v>0</v>
      </c>
      <c r="J29" s="59">
        <v>-6224.58</v>
      </c>
      <c r="K29" s="43" t="s">
        <v>98</v>
      </c>
      <c r="L29" s="37">
        <v>0</v>
      </c>
      <c r="M29" s="38">
        <v>0</v>
      </c>
      <c r="N29" s="43" t="s">
        <v>98</v>
      </c>
      <c r="O29" s="37">
        <v>0</v>
      </c>
      <c r="P29" s="38">
        <v>0</v>
      </c>
      <c r="Q29" s="43" t="s">
        <v>98</v>
      </c>
      <c r="R29" s="37">
        <v>0</v>
      </c>
      <c r="S29" s="38">
        <v>0</v>
      </c>
      <c r="T29" s="43" t="s">
        <v>98</v>
      </c>
      <c r="U29" s="44">
        <f t="shared" si="0"/>
        <v>0</v>
      </c>
      <c r="V29" s="45">
        <f t="shared" si="0"/>
        <v>-6225</v>
      </c>
      <c r="W29" s="43" t="str">
        <f t="shared" si="1"/>
        <v/>
      </c>
    </row>
    <row r="30" spans="1:23">
      <c r="A30" s="47"/>
      <c r="B30" s="48" t="s">
        <v>36</v>
      </c>
      <c r="C30" s="49">
        <f>SUM(C9:C29)</f>
        <v>98682</v>
      </c>
      <c r="D30" s="50">
        <f>SUM(D9:D29)</f>
        <v>-83210.509999999995</v>
      </c>
      <c r="E30" s="51"/>
      <c r="F30" s="49">
        <f>SUM(F9:F29)</f>
        <v>53313.049999999996</v>
      </c>
      <c r="G30" s="50">
        <f>SUM(G9:G29)</f>
        <v>-52519.009999999995</v>
      </c>
      <c r="H30" s="51"/>
      <c r="I30" s="49">
        <f>SUM(I9:I29)</f>
        <v>1555.22</v>
      </c>
      <c r="J30" s="50">
        <f>SUM(J9:J29)</f>
        <v>-9389.9699999999993</v>
      </c>
      <c r="K30" s="51"/>
      <c r="L30" s="49">
        <f>SUM(L9:L29)</f>
        <v>0</v>
      </c>
      <c r="M30" s="50">
        <f>SUM(M9:M29)</f>
        <v>-242.07999999999998</v>
      </c>
      <c r="N30" s="51"/>
      <c r="O30" s="49">
        <f>SUM(O9:O29)</f>
        <v>0</v>
      </c>
      <c r="P30" s="50">
        <f>SUM(P9:P29)</f>
        <v>0</v>
      </c>
      <c r="Q30" s="51"/>
      <c r="R30" s="49">
        <f>SUM(R9:R29)</f>
        <v>0</v>
      </c>
      <c r="S30" s="50">
        <f>SUM(S9:S29)</f>
        <v>0</v>
      </c>
      <c r="T30" s="51"/>
      <c r="U30" s="49">
        <f>SUM(U9:U29)</f>
        <v>153551</v>
      </c>
      <c r="V30" s="50">
        <f>SUM(V9:V29)</f>
        <v>-145362</v>
      </c>
      <c r="W30" s="51"/>
    </row>
    <row r="32" spans="1:23">
      <c r="A32" s="52"/>
      <c r="B32" s="57"/>
      <c r="C32" s="53"/>
      <c r="D32" s="53"/>
      <c r="E32" s="53"/>
      <c r="F32" s="57" t="s">
        <v>48</v>
      </c>
      <c r="G32" s="53"/>
      <c r="H32" s="53"/>
      <c r="I32" s="53"/>
      <c r="J32" s="53"/>
      <c r="K32" s="53"/>
      <c r="L32" s="53"/>
      <c r="M32" s="53"/>
      <c r="N32" s="53"/>
      <c r="O32" s="53"/>
      <c r="P32" s="53"/>
      <c r="Q32" s="53"/>
      <c r="R32" s="53"/>
      <c r="S32" s="53"/>
      <c r="T32" s="53"/>
      <c r="U32" s="53"/>
      <c r="V32" s="53"/>
      <c r="W32" s="54"/>
    </row>
    <row r="33" spans="1:14">
      <c r="A33" s="107" t="s">
        <v>140</v>
      </c>
      <c r="B33" s="105" t="s">
        <v>143</v>
      </c>
      <c r="C33" s="100"/>
      <c r="D33" s="100"/>
      <c r="E33" s="100"/>
      <c r="F33" s="100" t="s">
        <v>141</v>
      </c>
      <c r="G33" s="116" t="s">
        <v>63</v>
      </c>
      <c r="H33" s="100" t="s">
        <v>97</v>
      </c>
      <c r="I33" s="100" t="s">
        <v>144</v>
      </c>
      <c r="J33" s="100" t="s">
        <v>136</v>
      </c>
    </row>
    <row r="34" spans="1:14">
      <c r="A34" s="55" t="s">
        <v>73</v>
      </c>
      <c r="B34" s="56" t="s">
        <v>91</v>
      </c>
      <c r="F34" s="93" t="s">
        <v>85</v>
      </c>
      <c r="G34" s="117">
        <v>3762</v>
      </c>
      <c r="H34" s="57">
        <v>3761</v>
      </c>
      <c r="I34" s="91">
        <f>G15</f>
        <v>-3027.22</v>
      </c>
      <c r="J34" s="57" t="s">
        <v>165</v>
      </c>
      <c r="K34" s="7"/>
      <c r="N34" s="57" t="s">
        <v>145</v>
      </c>
    </row>
    <row r="35" spans="1:14">
      <c r="A35" s="55" t="s">
        <v>73</v>
      </c>
      <c r="B35" s="56" t="s">
        <v>83</v>
      </c>
      <c r="F35" s="57" t="s">
        <v>86</v>
      </c>
      <c r="G35" s="117">
        <v>3810</v>
      </c>
      <c r="H35" s="57">
        <v>3820</v>
      </c>
      <c r="I35" s="96">
        <f>G25</f>
        <v>-75</v>
      </c>
    </row>
    <row r="36" spans="1:14">
      <c r="A36" s="108" t="s">
        <v>74</v>
      </c>
      <c r="B36" s="109" t="s">
        <v>90</v>
      </c>
      <c r="C36" s="94"/>
      <c r="D36" s="94"/>
      <c r="E36" s="94"/>
      <c r="F36" s="94" t="s">
        <v>87</v>
      </c>
      <c r="G36" s="118">
        <v>603.85</v>
      </c>
      <c r="H36" s="94">
        <v>3761</v>
      </c>
      <c r="I36" s="110">
        <f>J15</f>
        <v>-3165.39</v>
      </c>
      <c r="J36" s="94" t="s">
        <v>162</v>
      </c>
      <c r="K36" s="94"/>
      <c r="N36" s="57" t="s">
        <v>160</v>
      </c>
    </row>
    <row r="37" spans="1:14">
      <c r="A37" s="108" t="s">
        <v>74</v>
      </c>
      <c r="B37" s="109" t="s">
        <v>92</v>
      </c>
      <c r="C37" s="94"/>
      <c r="D37" s="94"/>
      <c r="E37" s="94"/>
      <c r="F37" s="94" t="s">
        <v>89</v>
      </c>
      <c r="G37" s="118">
        <v>362.31</v>
      </c>
      <c r="H37" s="94">
        <v>3850</v>
      </c>
      <c r="I37" s="110">
        <f>J29</f>
        <v>-6224.58</v>
      </c>
      <c r="J37" s="94" t="s">
        <v>162</v>
      </c>
      <c r="K37" s="94"/>
      <c r="N37" s="84" t="s">
        <v>161</v>
      </c>
    </row>
    <row r="38" spans="1:14">
      <c r="A38" s="55" t="s">
        <v>76</v>
      </c>
      <c r="B38" s="56" t="s">
        <v>93</v>
      </c>
      <c r="F38" s="57" t="s">
        <v>88</v>
      </c>
      <c r="G38" s="117">
        <v>3810</v>
      </c>
      <c r="H38" s="57">
        <v>3820</v>
      </c>
      <c r="I38" s="96">
        <f>M25</f>
        <v>-242.07999999999998</v>
      </c>
    </row>
    <row r="39" spans="1:14">
      <c r="G39" s="84"/>
      <c r="I39" s="96"/>
    </row>
    <row r="40" spans="1:14">
      <c r="F40" s="119" t="s">
        <v>138</v>
      </c>
      <c r="G40" s="117"/>
      <c r="H40" s="117"/>
      <c r="I40" s="118"/>
      <c r="J40" s="117"/>
      <c r="K40" s="117"/>
      <c r="L40" s="117"/>
      <c r="M40" s="117"/>
    </row>
    <row r="41" spans="1:14">
      <c r="G41" s="84"/>
      <c r="I41" s="96"/>
    </row>
    <row r="42" spans="1:14">
      <c r="G42" s="84"/>
    </row>
    <row r="43" spans="1:14">
      <c r="G43" s="84"/>
    </row>
  </sheetData>
  <mergeCells count="3">
    <mergeCell ref="A1:W1"/>
    <mergeCell ref="A2:W2"/>
    <mergeCell ref="A3:W3"/>
  </mergeCells>
  <printOptions horizontalCentered="1"/>
  <pageMargins left="0.5" right="0.5" top="0.5" bottom="0.5" header="0.5" footer="0.3"/>
  <pageSetup scale="47" orientation="landscape" r:id="rId1"/>
  <headerFooter alignWithMargins="0">
    <oddHeader>&amp;L&amp;"Arial Narrow,Bold"Exhibit I. &amp;P/&amp;N&amp;R&amp;"Arial Narrow,Bold"Attachment 2  Revised 05/17/2019</oddHead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0"/>
  <sheetViews>
    <sheetView workbookViewId="0">
      <selection activeCell="I57" sqref="I57"/>
    </sheetView>
  </sheetViews>
  <sheetFormatPr defaultColWidth="10.5703125" defaultRowHeight="12.75"/>
  <cols>
    <col min="1" max="1" width="9.5703125" style="55" customWidth="1"/>
    <col min="2" max="2" width="34.140625" style="56" customWidth="1"/>
    <col min="3" max="3" width="9.140625" style="57" hidden="1" customWidth="1"/>
    <col min="4" max="4" width="10.42578125" style="57" hidden="1" customWidth="1"/>
    <col min="5" max="5" width="9.42578125" style="57" hidden="1" customWidth="1"/>
    <col min="6" max="6" width="14.42578125" style="57" customWidth="1"/>
    <col min="7" max="7" width="11.5703125" style="57" customWidth="1"/>
    <col min="8" max="8" width="13.5703125" style="57" customWidth="1"/>
    <col min="9" max="9" width="13.85546875" style="57" customWidth="1"/>
    <col min="10" max="20" width="11.5703125" style="57" customWidth="1"/>
    <col min="21" max="21" width="12.7109375" style="57" customWidth="1"/>
    <col min="22" max="23" width="11.5703125" style="57" customWidth="1"/>
    <col min="24" max="256" width="10.5703125" style="7"/>
    <col min="257" max="257" width="6.85546875" style="7" customWidth="1"/>
    <col min="258" max="258" width="33.140625" style="7" bestFit="1" customWidth="1"/>
    <col min="259" max="276" width="11.5703125" style="7" customWidth="1"/>
    <col min="277" max="277" width="12.7109375" style="7" customWidth="1"/>
    <col min="278" max="279" width="11.5703125" style="7" customWidth="1"/>
    <col min="280" max="512" width="10.5703125" style="7"/>
    <col min="513" max="513" width="6.85546875" style="7" customWidth="1"/>
    <col min="514" max="514" width="33.140625" style="7" bestFit="1" customWidth="1"/>
    <col min="515" max="532" width="11.5703125" style="7" customWidth="1"/>
    <col min="533" max="533" width="12.7109375" style="7" customWidth="1"/>
    <col min="534" max="535" width="11.5703125" style="7" customWidth="1"/>
    <col min="536" max="768" width="10.5703125" style="7"/>
    <col min="769" max="769" width="6.85546875" style="7" customWidth="1"/>
    <col min="770" max="770" width="33.140625" style="7" bestFit="1" customWidth="1"/>
    <col min="771" max="788" width="11.5703125" style="7" customWidth="1"/>
    <col min="789" max="789" width="12.7109375" style="7" customWidth="1"/>
    <col min="790" max="791" width="11.5703125" style="7" customWidth="1"/>
    <col min="792" max="1024" width="10.5703125" style="7"/>
    <col min="1025" max="1025" width="6.85546875" style="7" customWidth="1"/>
    <col min="1026" max="1026" width="33.140625" style="7" bestFit="1" customWidth="1"/>
    <col min="1027" max="1044" width="11.5703125" style="7" customWidth="1"/>
    <col min="1045" max="1045" width="12.7109375" style="7" customWidth="1"/>
    <col min="1046" max="1047" width="11.5703125" style="7" customWidth="1"/>
    <col min="1048" max="1280" width="10.5703125" style="7"/>
    <col min="1281" max="1281" width="6.85546875" style="7" customWidth="1"/>
    <col min="1282" max="1282" width="33.140625" style="7" bestFit="1" customWidth="1"/>
    <col min="1283" max="1300" width="11.5703125" style="7" customWidth="1"/>
    <col min="1301" max="1301" width="12.7109375" style="7" customWidth="1"/>
    <col min="1302" max="1303" width="11.5703125" style="7" customWidth="1"/>
    <col min="1304" max="1536" width="10.5703125" style="7"/>
    <col min="1537" max="1537" width="6.85546875" style="7" customWidth="1"/>
    <col min="1538" max="1538" width="33.140625" style="7" bestFit="1" customWidth="1"/>
    <col min="1539" max="1556" width="11.5703125" style="7" customWidth="1"/>
    <col min="1557" max="1557" width="12.7109375" style="7" customWidth="1"/>
    <col min="1558" max="1559" width="11.5703125" style="7" customWidth="1"/>
    <col min="1560" max="1792" width="10.5703125" style="7"/>
    <col min="1793" max="1793" width="6.85546875" style="7" customWidth="1"/>
    <col min="1794" max="1794" width="33.140625" style="7" bestFit="1" customWidth="1"/>
    <col min="1795" max="1812" width="11.5703125" style="7" customWidth="1"/>
    <col min="1813" max="1813" width="12.7109375" style="7" customWidth="1"/>
    <col min="1814" max="1815" width="11.5703125" style="7" customWidth="1"/>
    <col min="1816" max="2048" width="10.5703125" style="7"/>
    <col min="2049" max="2049" width="6.85546875" style="7" customWidth="1"/>
    <col min="2050" max="2050" width="33.140625" style="7" bestFit="1" customWidth="1"/>
    <col min="2051" max="2068" width="11.5703125" style="7" customWidth="1"/>
    <col min="2069" max="2069" width="12.7109375" style="7" customWidth="1"/>
    <col min="2070" max="2071" width="11.5703125" style="7" customWidth="1"/>
    <col min="2072" max="2304" width="10.5703125" style="7"/>
    <col min="2305" max="2305" width="6.85546875" style="7" customWidth="1"/>
    <col min="2306" max="2306" width="33.140625" style="7" bestFit="1" customWidth="1"/>
    <col min="2307" max="2324" width="11.5703125" style="7" customWidth="1"/>
    <col min="2325" max="2325" width="12.7109375" style="7" customWidth="1"/>
    <col min="2326" max="2327" width="11.5703125" style="7" customWidth="1"/>
    <col min="2328" max="2560" width="10.5703125" style="7"/>
    <col min="2561" max="2561" width="6.85546875" style="7" customWidth="1"/>
    <col min="2562" max="2562" width="33.140625" style="7" bestFit="1" customWidth="1"/>
    <col min="2563" max="2580" width="11.5703125" style="7" customWidth="1"/>
    <col min="2581" max="2581" width="12.7109375" style="7" customWidth="1"/>
    <col min="2582" max="2583" width="11.5703125" style="7" customWidth="1"/>
    <col min="2584" max="2816" width="10.5703125" style="7"/>
    <col min="2817" max="2817" width="6.85546875" style="7" customWidth="1"/>
    <col min="2818" max="2818" width="33.140625" style="7" bestFit="1" customWidth="1"/>
    <col min="2819" max="2836" width="11.5703125" style="7" customWidth="1"/>
    <col min="2837" max="2837" width="12.7109375" style="7" customWidth="1"/>
    <col min="2838" max="2839" width="11.5703125" style="7" customWidth="1"/>
    <col min="2840" max="3072" width="10.5703125" style="7"/>
    <col min="3073" max="3073" width="6.85546875" style="7" customWidth="1"/>
    <col min="3074" max="3074" width="33.140625" style="7" bestFit="1" customWidth="1"/>
    <col min="3075" max="3092" width="11.5703125" style="7" customWidth="1"/>
    <col min="3093" max="3093" width="12.7109375" style="7" customWidth="1"/>
    <col min="3094" max="3095" width="11.5703125" style="7" customWidth="1"/>
    <col min="3096" max="3328" width="10.5703125" style="7"/>
    <col min="3329" max="3329" width="6.85546875" style="7" customWidth="1"/>
    <col min="3330" max="3330" width="33.140625" style="7" bestFit="1" customWidth="1"/>
    <col min="3331" max="3348" width="11.5703125" style="7" customWidth="1"/>
    <col min="3349" max="3349" width="12.7109375" style="7" customWidth="1"/>
    <col min="3350" max="3351" width="11.5703125" style="7" customWidth="1"/>
    <col min="3352" max="3584" width="10.5703125" style="7"/>
    <col min="3585" max="3585" width="6.85546875" style="7" customWidth="1"/>
    <col min="3586" max="3586" width="33.140625" style="7" bestFit="1" customWidth="1"/>
    <col min="3587" max="3604" width="11.5703125" style="7" customWidth="1"/>
    <col min="3605" max="3605" width="12.7109375" style="7" customWidth="1"/>
    <col min="3606" max="3607" width="11.5703125" style="7" customWidth="1"/>
    <col min="3608" max="3840" width="10.5703125" style="7"/>
    <col min="3841" max="3841" width="6.85546875" style="7" customWidth="1"/>
    <col min="3842" max="3842" width="33.140625" style="7" bestFit="1" customWidth="1"/>
    <col min="3843" max="3860" width="11.5703125" style="7" customWidth="1"/>
    <col min="3861" max="3861" width="12.7109375" style="7" customWidth="1"/>
    <col min="3862" max="3863" width="11.5703125" style="7" customWidth="1"/>
    <col min="3864" max="4096" width="10.5703125" style="7"/>
    <col min="4097" max="4097" width="6.85546875" style="7" customWidth="1"/>
    <col min="4098" max="4098" width="33.140625" style="7" bestFit="1" customWidth="1"/>
    <col min="4099" max="4116" width="11.5703125" style="7" customWidth="1"/>
    <col min="4117" max="4117" width="12.7109375" style="7" customWidth="1"/>
    <col min="4118" max="4119" width="11.5703125" style="7" customWidth="1"/>
    <col min="4120" max="4352" width="10.5703125" style="7"/>
    <col min="4353" max="4353" width="6.85546875" style="7" customWidth="1"/>
    <col min="4354" max="4354" width="33.140625" style="7" bestFit="1" customWidth="1"/>
    <col min="4355" max="4372" width="11.5703125" style="7" customWidth="1"/>
    <col min="4373" max="4373" width="12.7109375" style="7" customWidth="1"/>
    <col min="4374" max="4375" width="11.5703125" style="7" customWidth="1"/>
    <col min="4376" max="4608" width="10.5703125" style="7"/>
    <col min="4609" max="4609" width="6.85546875" style="7" customWidth="1"/>
    <col min="4610" max="4610" width="33.140625" style="7" bestFit="1" customWidth="1"/>
    <col min="4611" max="4628" width="11.5703125" style="7" customWidth="1"/>
    <col min="4629" max="4629" width="12.7109375" style="7" customWidth="1"/>
    <col min="4630" max="4631" width="11.5703125" style="7" customWidth="1"/>
    <col min="4632" max="4864" width="10.5703125" style="7"/>
    <col min="4865" max="4865" width="6.85546875" style="7" customWidth="1"/>
    <col min="4866" max="4866" width="33.140625" style="7" bestFit="1" customWidth="1"/>
    <col min="4867" max="4884" width="11.5703125" style="7" customWidth="1"/>
    <col min="4885" max="4885" width="12.7109375" style="7" customWidth="1"/>
    <col min="4886" max="4887" width="11.5703125" style="7" customWidth="1"/>
    <col min="4888" max="5120" width="10.5703125" style="7"/>
    <col min="5121" max="5121" width="6.85546875" style="7" customWidth="1"/>
    <col min="5122" max="5122" width="33.140625" style="7" bestFit="1" customWidth="1"/>
    <col min="5123" max="5140" width="11.5703125" style="7" customWidth="1"/>
    <col min="5141" max="5141" width="12.7109375" style="7" customWidth="1"/>
    <col min="5142" max="5143" width="11.5703125" style="7" customWidth="1"/>
    <col min="5144" max="5376" width="10.5703125" style="7"/>
    <col min="5377" max="5377" width="6.85546875" style="7" customWidth="1"/>
    <col min="5378" max="5378" width="33.140625" style="7" bestFit="1" customWidth="1"/>
    <col min="5379" max="5396" width="11.5703125" style="7" customWidth="1"/>
    <col min="5397" max="5397" width="12.7109375" style="7" customWidth="1"/>
    <col min="5398" max="5399" width="11.5703125" style="7" customWidth="1"/>
    <col min="5400" max="5632" width="10.5703125" style="7"/>
    <col min="5633" max="5633" width="6.85546875" style="7" customWidth="1"/>
    <col min="5634" max="5634" width="33.140625" style="7" bestFit="1" customWidth="1"/>
    <col min="5635" max="5652" width="11.5703125" style="7" customWidth="1"/>
    <col min="5653" max="5653" width="12.7109375" style="7" customWidth="1"/>
    <col min="5654" max="5655" width="11.5703125" style="7" customWidth="1"/>
    <col min="5656" max="5888" width="10.5703125" style="7"/>
    <col min="5889" max="5889" width="6.85546875" style="7" customWidth="1"/>
    <col min="5890" max="5890" width="33.140625" style="7" bestFit="1" customWidth="1"/>
    <col min="5891" max="5908" width="11.5703125" style="7" customWidth="1"/>
    <col min="5909" max="5909" width="12.7109375" style="7" customWidth="1"/>
    <col min="5910" max="5911" width="11.5703125" style="7" customWidth="1"/>
    <col min="5912" max="6144" width="10.5703125" style="7"/>
    <col min="6145" max="6145" width="6.85546875" style="7" customWidth="1"/>
    <col min="6146" max="6146" width="33.140625" style="7" bestFit="1" customWidth="1"/>
    <col min="6147" max="6164" width="11.5703125" style="7" customWidth="1"/>
    <col min="6165" max="6165" width="12.7109375" style="7" customWidth="1"/>
    <col min="6166" max="6167" width="11.5703125" style="7" customWidth="1"/>
    <col min="6168" max="6400" width="10.5703125" style="7"/>
    <col min="6401" max="6401" width="6.85546875" style="7" customWidth="1"/>
    <col min="6402" max="6402" width="33.140625" style="7" bestFit="1" customWidth="1"/>
    <col min="6403" max="6420" width="11.5703125" style="7" customWidth="1"/>
    <col min="6421" max="6421" width="12.7109375" style="7" customWidth="1"/>
    <col min="6422" max="6423" width="11.5703125" style="7" customWidth="1"/>
    <col min="6424" max="6656" width="10.5703125" style="7"/>
    <col min="6657" max="6657" width="6.85546875" style="7" customWidth="1"/>
    <col min="6658" max="6658" width="33.140625" style="7" bestFit="1" customWidth="1"/>
    <col min="6659" max="6676" width="11.5703125" style="7" customWidth="1"/>
    <col min="6677" max="6677" width="12.7109375" style="7" customWidth="1"/>
    <col min="6678" max="6679" width="11.5703125" style="7" customWidth="1"/>
    <col min="6680" max="6912" width="10.5703125" style="7"/>
    <col min="6913" max="6913" width="6.85546875" style="7" customWidth="1"/>
    <col min="6914" max="6914" width="33.140625" style="7" bestFit="1" customWidth="1"/>
    <col min="6915" max="6932" width="11.5703125" style="7" customWidth="1"/>
    <col min="6933" max="6933" width="12.7109375" style="7" customWidth="1"/>
    <col min="6934" max="6935" width="11.5703125" style="7" customWidth="1"/>
    <col min="6936" max="7168" width="10.5703125" style="7"/>
    <col min="7169" max="7169" width="6.85546875" style="7" customWidth="1"/>
    <col min="7170" max="7170" width="33.140625" style="7" bestFit="1" customWidth="1"/>
    <col min="7171" max="7188" width="11.5703125" style="7" customWidth="1"/>
    <col min="7189" max="7189" width="12.7109375" style="7" customWidth="1"/>
    <col min="7190" max="7191" width="11.5703125" style="7" customWidth="1"/>
    <col min="7192" max="7424" width="10.5703125" style="7"/>
    <col min="7425" max="7425" width="6.85546875" style="7" customWidth="1"/>
    <col min="7426" max="7426" width="33.140625" style="7" bestFit="1" customWidth="1"/>
    <col min="7427" max="7444" width="11.5703125" style="7" customWidth="1"/>
    <col min="7445" max="7445" width="12.7109375" style="7" customWidth="1"/>
    <col min="7446" max="7447" width="11.5703125" style="7" customWidth="1"/>
    <col min="7448" max="7680" width="10.5703125" style="7"/>
    <col min="7681" max="7681" width="6.85546875" style="7" customWidth="1"/>
    <col min="7682" max="7682" width="33.140625" style="7" bestFit="1" customWidth="1"/>
    <col min="7683" max="7700" width="11.5703125" style="7" customWidth="1"/>
    <col min="7701" max="7701" width="12.7109375" style="7" customWidth="1"/>
    <col min="7702" max="7703" width="11.5703125" style="7" customWidth="1"/>
    <col min="7704" max="7936" width="10.5703125" style="7"/>
    <col min="7937" max="7937" width="6.85546875" style="7" customWidth="1"/>
    <col min="7938" max="7938" width="33.140625" style="7" bestFit="1" customWidth="1"/>
    <col min="7939" max="7956" width="11.5703125" style="7" customWidth="1"/>
    <col min="7957" max="7957" width="12.7109375" style="7" customWidth="1"/>
    <col min="7958" max="7959" width="11.5703125" style="7" customWidth="1"/>
    <col min="7960" max="8192" width="10.5703125" style="7"/>
    <col min="8193" max="8193" width="6.85546875" style="7" customWidth="1"/>
    <col min="8194" max="8194" width="33.140625" style="7" bestFit="1" customWidth="1"/>
    <col min="8195" max="8212" width="11.5703125" style="7" customWidth="1"/>
    <col min="8213" max="8213" width="12.7109375" style="7" customWidth="1"/>
    <col min="8214" max="8215" width="11.5703125" style="7" customWidth="1"/>
    <col min="8216" max="8448" width="10.5703125" style="7"/>
    <col min="8449" max="8449" width="6.85546875" style="7" customWidth="1"/>
    <col min="8450" max="8450" width="33.140625" style="7" bestFit="1" customWidth="1"/>
    <col min="8451" max="8468" width="11.5703125" style="7" customWidth="1"/>
    <col min="8469" max="8469" width="12.7109375" style="7" customWidth="1"/>
    <col min="8470" max="8471" width="11.5703125" style="7" customWidth="1"/>
    <col min="8472" max="8704" width="10.5703125" style="7"/>
    <col min="8705" max="8705" width="6.85546875" style="7" customWidth="1"/>
    <col min="8706" max="8706" width="33.140625" style="7" bestFit="1" customWidth="1"/>
    <col min="8707" max="8724" width="11.5703125" style="7" customWidth="1"/>
    <col min="8725" max="8725" width="12.7109375" style="7" customWidth="1"/>
    <col min="8726" max="8727" width="11.5703125" style="7" customWidth="1"/>
    <col min="8728" max="8960" width="10.5703125" style="7"/>
    <col min="8961" max="8961" width="6.85546875" style="7" customWidth="1"/>
    <col min="8962" max="8962" width="33.140625" style="7" bestFit="1" customWidth="1"/>
    <col min="8963" max="8980" width="11.5703125" style="7" customWidth="1"/>
    <col min="8981" max="8981" width="12.7109375" style="7" customWidth="1"/>
    <col min="8982" max="8983" width="11.5703125" style="7" customWidth="1"/>
    <col min="8984" max="9216" width="10.5703125" style="7"/>
    <col min="9217" max="9217" width="6.85546875" style="7" customWidth="1"/>
    <col min="9218" max="9218" width="33.140625" style="7" bestFit="1" customWidth="1"/>
    <col min="9219" max="9236" width="11.5703125" style="7" customWidth="1"/>
    <col min="9237" max="9237" width="12.7109375" style="7" customWidth="1"/>
    <col min="9238" max="9239" width="11.5703125" style="7" customWidth="1"/>
    <col min="9240" max="9472" width="10.5703125" style="7"/>
    <col min="9473" max="9473" width="6.85546875" style="7" customWidth="1"/>
    <col min="9474" max="9474" width="33.140625" style="7" bestFit="1" customWidth="1"/>
    <col min="9475" max="9492" width="11.5703125" style="7" customWidth="1"/>
    <col min="9493" max="9493" width="12.7109375" style="7" customWidth="1"/>
    <col min="9494" max="9495" width="11.5703125" style="7" customWidth="1"/>
    <col min="9496" max="9728" width="10.5703125" style="7"/>
    <col min="9729" max="9729" width="6.85546875" style="7" customWidth="1"/>
    <col min="9730" max="9730" width="33.140625" style="7" bestFit="1" customWidth="1"/>
    <col min="9731" max="9748" width="11.5703125" style="7" customWidth="1"/>
    <col min="9749" max="9749" width="12.7109375" style="7" customWidth="1"/>
    <col min="9750" max="9751" width="11.5703125" style="7" customWidth="1"/>
    <col min="9752" max="9984" width="10.5703125" style="7"/>
    <col min="9985" max="9985" width="6.85546875" style="7" customWidth="1"/>
    <col min="9986" max="9986" width="33.140625" style="7" bestFit="1" customWidth="1"/>
    <col min="9987" max="10004" width="11.5703125" style="7" customWidth="1"/>
    <col min="10005" max="10005" width="12.7109375" style="7" customWidth="1"/>
    <col min="10006" max="10007" width="11.5703125" style="7" customWidth="1"/>
    <col min="10008" max="10240" width="10.5703125" style="7"/>
    <col min="10241" max="10241" width="6.85546875" style="7" customWidth="1"/>
    <col min="10242" max="10242" width="33.140625" style="7" bestFit="1" customWidth="1"/>
    <col min="10243" max="10260" width="11.5703125" style="7" customWidth="1"/>
    <col min="10261" max="10261" width="12.7109375" style="7" customWidth="1"/>
    <col min="10262" max="10263" width="11.5703125" style="7" customWidth="1"/>
    <col min="10264" max="10496" width="10.5703125" style="7"/>
    <col min="10497" max="10497" width="6.85546875" style="7" customWidth="1"/>
    <col min="10498" max="10498" width="33.140625" style="7" bestFit="1" customWidth="1"/>
    <col min="10499" max="10516" width="11.5703125" style="7" customWidth="1"/>
    <col min="10517" max="10517" width="12.7109375" style="7" customWidth="1"/>
    <col min="10518" max="10519" width="11.5703125" style="7" customWidth="1"/>
    <col min="10520" max="10752" width="10.5703125" style="7"/>
    <col min="10753" max="10753" width="6.85546875" style="7" customWidth="1"/>
    <col min="10754" max="10754" width="33.140625" style="7" bestFit="1" customWidth="1"/>
    <col min="10755" max="10772" width="11.5703125" style="7" customWidth="1"/>
    <col min="10773" max="10773" width="12.7109375" style="7" customWidth="1"/>
    <col min="10774" max="10775" width="11.5703125" style="7" customWidth="1"/>
    <col min="10776" max="11008" width="10.5703125" style="7"/>
    <col min="11009" max="11009" width="6.85546875" style="7" customWidth="1"/>
    <col min="11010" max="11010" width="33.140625" style="7" bestFit="1" customWidth="1"/>
    <col min="11011" max="11028" width="11.5703125" style="7" customWidth="1"/>
    <col min="11029" max="11029" width="12.7109375" style="7" customWidth="1"/>
    <col min="11030" max="11031" width="11.5703125" style="7" customWidth="1"/>
    <col min="11032" max="11264" width="10.5703125" style="7"/>
    <col min="11265" max="11265" width="6.85546875" style="7" customWidth="1"/>
    <col min="11266" max="11266" width="33.140625" style="7" bestFit="1" customWidth="1"/>
    <col min="11267" max="11284" width="11.5703125" style="7" customWidth="1"/>
    <col min="11285" max="11285" width="12.7109375" style="7" customWidth="1"/>
    <col min="11286" max="11287" width="11.5703125" style="7" customWidth="1"/>
    <col min="11288" max="11520" width="10.5703125" style="7"/>
    <col min="11521" max="11521" width="6.85546875" style="7" customWidth="1"/>
    <col min="11522" max="11522" width="33.140625" style="7" bestFit="1" customWidth="1"/>
    <col min="11523" max="11540" width="11.5703125" style="7" customWidth="1"/>
    <col min="11541" max="11541" width="12.7109375" style="7" customWidth="1"/>
    <col min="11542" max="11543" width="11.5703125" style="7" customWidth="1"/>
    <col min="11544" max="11776" width="10.5703125" style="7"/>
    <col min="11777" max="11777" width="6.85546875" style="7" customWidth="1"/>
    <col min="11778" max="11778" width="33.140625" style="7" bestFit="1" customWidth="1"/>
    <col min="11779" max="11796" width="11.5703125" style="7" customWidth="1"/>
    <col min="11797" max="11797" width="12.7109375" style="7" customWidth="1"/>
    <col min="11798" max="11799" width="11.5703125" style="7" customWidth="1"/>
    <col min="11800" max="12032" width="10.5703125" style="7"/>
    <col min="12033" max="12033" width="6.85546875" style="7" customWidth="1"/>
    <col min="12034" max="12034" width="33.140625" style="7" bestFit="1" customWidth="1"/>
    <col min="12035" max="12052" width="11.5703125" style="7" customWidth="1"/>
    <col min="12053" max="12053" width="12.7109375" style="7" customWidth="1"/>
    <col min="12054" max="12055" width="11.5703125" style="7" customWidth="1"/>
    <col min="12056" max="12288" width="10.5703125" style="7"/>
    <col min="12289" max="12289" width="6.85546875" style="7" customWidth="1"/>
    <col min="12290" max="12290" width="33.140625" style="7" bestFit="1" customWidth="1"/>
    <col min="12291" max="12308" width="11.5703125" style="7" customWidth="1"/>
    <col min="12309" max="12309" width="12.7109375" style="7" customWidth="1"/>
    <col min="12310" max="12311" width="11.5703125" style="7" customWidth="1"/>
    <col min="12312" max="12544" width="10.5703125" style="7"/>
    <col min="12545" max="12545" width="6.85546875" style="7" customWidth="1"/>
    <col min="12546" max="12546" width="33.140625" style="7" bestFit="1" customWidth="1"/>
    <col min="12547" max="12564" width="11.5703125" style="7" customWidth="1"/>
    <col min="12565" max="12565" width="12.7109375" style="7" customWidth="1"/>
    <col min="12566" max="12567" width="11.5703125" style="7" customWidth="1"/>
    <col min="12568" max="12800" width="10.5703125" style="7"/>
    <col min="12801" max="12801" width="6.85546875" style="7" customWidth="1"/>
    <col min="12802" max="12802" width="33.140625" style="7" bestFit="1" customWidth="1"/>
    <col min="12803" max="12820" width="11.5703125" style="7" customWidth="1"/>
    <col min="12821" max="12821" width="12.7109375" style="7" customWidth="1"/>
    <col min="12822" max="12823" width="11.5703125" style="7" customWidth="1"/>
    <col min="12824" max="13056" width="10.5703125" style="7"/>
    <col min="13057" max="13057" width="6.85546875" style="7" customWidth="1"/>
    <col min="13058" max="13058" width="33.140625" style="7" bestFit="1" customWidth="1"/>
    <col min="13059" max="13076" width="11.5703125" style="7" customWidth="1"/>
    <col min="13077" max="13077" width="12.7109375" style="7" customWidth="1"/>
    <col min="13078" max="13079" width="11.5703125" style="7" customWidth="1"/>
    <col min="13080" max="13312" width="10.5703125" style="7"/>
    <col min="13313" max="13313" width="6.85546875" style="7" customWidth="1"/>
    <col min="13314" max="13314" width="33.140625" style="7" bestFit="1" customWidth="1"/>
    <col min="13315" max="13332" width="11.5703125" style="7" customWidth="1"/>
    <col min="13333" max="13333" width="12.7109375" style="7" customWidth="1"/>
    <col min="13334" max="13335" width="11.5703125" style="7" customWidth="1"/>
    <col min="13336" max="13568" width="10.5703125" style="7"/>
    <col min="13569" max="13569" width="6.85546875" style="7" customWidth="1"/>
    <col min="13570" max="13570" width="33.140625" style="7" bestFit="1" customWidth="1"/>
    <col min="13571" max="13588" width="11.5703125" style="7" customWidth="1"/>
    <col min="13589" max="13589" width="12.7109375" style="7" customWidth="1"/>
    <col min="13590" max="13591" width="11.5703125" style="7" customWidth="1"/>
    <col min="13592" max="13824" width="10.5703125" style="7"/>
    <col min="13825" max="13825" width="6.85546875" style="7" customWidth="1"/>
    <col min="13826" max="13826" width="33.140625" style="7" bestFit="1" customWidth="1"/>
    <col min="13827" max="13844" width="11.5703125" style="7" customWidth="1"/>
    <col min="13845" max="13845" width="12.7109375" style="7" customWidth="1"/>
    <col min="13846" max="13847" width="11.5703125" style="7" customWidth="1"/>
    <col min="13848" max="14080" width="10.5703125" style="7"/>
    <col min="14081" max="14081" width="6.85546875" style="7" customWidth="1"/>
    <col min="14082" max="14082" width="33.140625" style="7" bestFit="1" customWidth="1"/>
    <col min="14083" max="14100" width="11.5703125" style="7" customWidth="1"/>
    <col min="14101" max="14101" width="12.7109375" style="7" customWidth="1"/>
    <col min="14102" max="14103" width="11.5703125" style="7" customWidth="1"/>
    <col min="14104" max="14336" width="10.5703125" style="7"/>
    <col min="14337" max="14337" width="6.85546875" style="7" customWidth="1"/>
    <col min="14338" max="14338" width="33.140625" style="7" bestFit="1" customWidth="1"/>
    <col min="14339" max="14356" width="11.5703125" style="7" customWidth="1"/>
    <col min="14357" max="14357" width="12.7109375" style="7" customWidth="1"/>
    <col min="14358" max="14359" width="11.5703125" style="7" customWidth="1"/>
    <col min="14360" max="14592" width="10.5703125" style="7"/>
    <col min="14593" max="14593" width="6.85546875" style="7" customWidth="1"/>
    <col min="14594" max="14594" width="33.140625" style="7" bestFit="1" customWidth="1"/>
    <col min="14595" max="14612" width="11.5703125" style="7" customWidth="1"/>
    <col min="14613" max="14613" width="12.7109375" style="7" customWidth="1"/>
    <col min="14614" max="14615" width="11.5703125" style="7" customWidth="1"/>
    <col min="14616" max="14848" width="10.5703125" style="7"/>
    <col min="14849" max="14849" width="6.85546875" style="7" customWidth="1"/>
    <col min="14850" max="14850" width="33.140625" style="7" bestFit="1" customWidth="1"/>
    <col min="14851" max="14868" width="11.5703125" style="7" customWidth="1"/>
    <col min="14869" max="14869" width="12.7109375" style="7" customWidth="1"/>
    <col min="14870" max="14871" width="11.5703125" style="7" customWidth="1"/>
    <col min="14872" max="15104" width="10.5703125" style="7"/>
    <col min="15105" max="15105" width="6.85546875" style="7" customWidth="1"/>
    <col min="15106" max="15106" width="33.140625" style="7" bestFit="1" customWidth="1"/>
    <col min="15107" max="15124" width="11.5703125" style="7" customWidth="1"/>
    <col min="15125" max="15125" width="12.7109375" style="7" customWidth="1"/>
    <col min="15126" max="15127" width="11.5703125" style="7" customWidth="1"/>
    <col min="15128" max="15360" width="10.5703125" style="7"/>
    <col min="15361" max="15361" width="6.85546875" style="7" customWidth="1"/>
    <col min="15362" max="15362" width="33.140625" style="7" bestFit="1" customWidth="1"/>
    <col min="15363" max="15380" width="11.5703125" style="7" customWidth="1"/>
    <col min="15381" max="15381" width="12.7109375" style="7" customWidth="1"/>
    <col min="15382" max="15383" width="11.5703125" style="7" customWidth="1"/>
    <col min="15384" max="15616" width="10.5703125" style="7"/>
    <col min="15617" max="15617" width="6.85546875" style="7" customWidth="1"/>
    <col min="15618" max="15618" width="33.140625" style="7" bestFit="1" customWidth="1"/>
    <col min="15619" max="15636" width="11.5703125" style="7" customWidth="1"/>
    <col min="15637" max="15637" width="12.7109375" style="7" customWidth="1"/>
    <col min="15638" max="15639" width="11.5703125" style="7" customWidth="1"/>
    <col min="15640" max="15872" width="10.5703125" style="7"/>
    <col min="15873" max="15873" width="6.85546875" style="7" customWidth="1"/>
    <col min="15874" max="15874" width="33.140625" style="7" bestFit="1" customWidth="1"/>
    <col min="15875" max="15892" width="11.5703125" style="7" customWidth="1"/>
    <col min="15893" max="15893" width="12.7109375" style="7" customWidth="1"/>
    <col min="15894" max="15895" width="11.5703125" style="7" customWidth="1"/>
    <col min="15896" max="16128" width="10.5703125" style="7"/>
    <col min="16129" max="16129" width="6.85546875" style="7" customWidth="1"/>
    <col min="16130" max="16130" width="33.140625" style="7" bestFit="1" customWidth="1"/>
    <col min="16131" max="16148" width="11.5703125" style="7" customWidth="1"/>
    <col min="16149" max="16149" width="12.7109375" style="7" customWidth="1"/>
    <col min="16150" max="16151" width="11.5703125" style="7" customWidth="1"/>
    <col min="16152" max="16384" width="10.5703125" style="7"/>
  </cols>
  <sheetData>
    <row r="1" spans="1:23" s="1" customFormat="1" ht="18">
      <c r="A1" s="132" t="s">
        <v>187</v>
      </c>
      <c r="B1" s="133"/>
      <c r="C1" s="133"/>
      <c r="D1" s="133"/>
      <c r="E1" s="133"/>
      <c r="F1" s="133"/>
      <c r="G1" s="133"/>
      <c r="H1" s="133"/>
      <c r="I1" s="133"/>
      <c r="J1" s="133"/>
      <c r="K1" s="133"/>
      <c r="L1" s="133"/>
      <c r="M1" s="133"/>
      <c r="N1" s="133"/>
      <c r="O1" s="133"/>
      <c r="P1" s="133"/>
      <c r="Q1" s="133"/>
      <c r="R1" s="133"/>
      <c r="S1" s="133"/>
      <c r="T1" s="133"/>
      <c r="U1" s="133"/>
      <c r="V1" s="133"/>
      <c r="W1" s="134"/>
    </row>
    <row r="2" spans="1:23" s="2" customFormat="1" ht="15.75">
      <c r="A2" s="135" t="s">
        <v>0</v>
      </c>
      <c r="B2" s="136"/>
      <c r="C2" s="136"/>
      <c r="D2" s="136"/>
      <c r="E2" s="136"/>
      <c r="F2" s="136"/>
      <c r="G2" s="136"/>
      <c r="H2" s="136"/>
      <c r="I2" s="136"/>
      <c r="J2" s="136"/>
      <c r="K2" s="136"/>
      <c r="L2" s="136"/>
      <c r="M2" s="136"/>
      <c r="N2" s="136"/>
      <c r="O2" s="136"/>
      <c r="P2" s="136"/>
      <c r="Q2" s="136"/>
      <c r="R2" s="136"/>
      <c r="S2" s="136"/>
      <c r="T2" s="136"/>
      <c r="U2" s="136"/>
      <c r="V2" s="136"/>
      <c r="W2" s="137"/>
    </row>
    <row r="3" spans="1:23" s="2" customFormat="1">
      <c r="A3" s="138" t="s">
        <v>1</v>
      </c>
      <c r="B3" s="139"/>
      <c r="C3" s="139"/>
      <c r="D3" s="139"/>
      <c r="E3" s="139"/>
      <c r="F3" s="139"/>
      <c r="G3" s="139"/>
      <c r="H3" s="139"/>
      <c r="I3" s="139"/>
      <c r="J3" s="139"/>
      <c r="K3" s="139"/>
      <c r="L3" s="139"/>
      <c r="M3" s="139"/>
      <c r="N3" s="139"/>
      <c r="O3" s="139"/>
      <c r="P3" s="139"/>
      <c r="Q3" s="139"/>
      <c r="R3" s="139"/>
      <c r="S3" s="139"/>
      <c r="T3" s="139"/>
      <c r="U3" s="139"/>
      <c r="V3" s="139"/>
      <c r="W3" s="140"/>
    </row>
    <row r="4" spans="1:23">
      <c r="A4" s="3"/>
      <c r="B4" s="4"/>
      <c r="C4" s="4"/>
      <c r="D4" s="4"/>
      <c r="E4" s="5"/>
      <c r="F4" s="4"/>
      <c r="G4" s="4"/>
      <c r="H4" s="5"/>
      <c r="I4" s="4"/>
      <c r="J4" s="4"/>
      <c r="K4" s="5"/>
      <c r="L4" s="4"/>
      <c r="M4" s="4"/>
      <c r="N4" s="5"/>
      <c r="O4" s="4"/>
      <c r="P4" s="4"/>
      <c r="Q4" s="5"/>
      <c r="R4" s="4"/>
      <c r="S4" s="4"/>
      <c r="T4" s="5"/>
      <c r="U4" s="4"/>
      <c r="V4" s="4"/>
      <c r="W4" s="6"/>
    </row>
    <row r="5" spans="1:23" s="16" customFormat="1">
      <c r="A5" s="8"/>
      <c r="B5" s="9"/>
      <c r="C5" s="10"/>
      <c r="D5" s="11"/>
      <c r="E5" s="12"/>
      <c r="F5" s="10"/>
      <c r="G5" s="11"/>
      <c r="H5" s="12"/>
      <c r="I5" s="10"/>
      <c r="J5" s="11"/>
      <c r="K5" s="12"/>
      <c r="L5" s="10"/>
      <c r="M5" s="11"/>
      <c r="N5" s="12"/>
      <c r="O5" s="13"/>
      <c r="P5" s="11"/>
      <c r="Q5" s="12"/>
      <c r="R5" s="14"/>
      <c r="S5" s="11"/>
      <c r="T5" s="12"/>
      <c r="U5" s="15" t="s">
        <v>2</v>
      </c>
      <c r="V5" s="11"/>
      <c r="W5" s="12"/>
    </row>
    <row r="6" spans="1:23" s="16" customFormat="1" ht="13.5">
      <c r="A6" s="17"/>
      <c r="B6" s="18"/>
      <c r="C6" s="19">
        <v>2018</v>
      </c>
      <c r="D6" s="20">
        <f>+C6</f>
        <v>2018</v>
      </c>
      <c r="E6" s="21">
        <f>+D6</f>
        <v>2018</v>
      </c>
      <c r="F6" s="19">
        <f>+E6+1</f>
        <v>2019</v>
      </c>
      <c r="G6" s="20">
        <f>+F6</f>
        <v>2019</v>
      </c>
      <c r="H6" s="21">
        <f>+G6</f>
        <v>2019</v>
      </c>
      <c r="I6" s="19">
        <f>+H6+1</f>
        <v>2020</v>
      </c>
      <c r="J6" s="20">
        <f>+I6</f>
        <v>2020</v>
      </c>
      <c r="K6" s="21">
        <f>+J6</f>
        <v>2020</v>
      </c>
      <c r="L6" s="19">
        <f>+K6+1</f>
        <v>2021</v>
      </c>
      <c r="M6" s="20">
        <f>+L6</f>
        <v>2021</v>
      </c>
      <c r="N6" s="21">
        <f>+M6</f>
        <v>2021</v>
      </c>
      <c r="O6" s="19">
        <f>+N6+1</f>
        <v>2022</v>
      </c>
      <c r="P6" s="20">
        <f>+O6</f>
        <v>2022</v>
      </c>
      <c r="Q6" s="21">
        <f>+P6</f>
        <v>2022</v>
      </c>
      <c r="R6" s="19">
        <f>Q6+1</f>
        <v>2023</v>
      </c>
      <c r="S6" s="20">
        <f>+R6</f>
        <v>2023</v>
      </c>
      <c r="T6" s="21">
        <f>+S6</f>
        <v>2023</v>
      </c>
      <c r="U6" s="22"/>
      <c r="V6" s="23"/>
      <c r="W6" s="24"/>
    </row>
    <row r="7" spans="1:23" s="16" customFormat="1">
      <c r="A7" s="25"/>
      <c r="B7" s="26"/>
      <c r="C7" s="27" t="s">
        <v>3</v>
      </c>
      <c r="D7" s="28" t="s">
        <v>4</v>
      </c>
      <c r="E7" s="29" t="s">
        <v>5</v>
      </c>
      <c r="F7" s="27" t="s">
        <v>3</v>
      </c>
      <c r="G7" s="28" t="s">
        <v>4</v>
      </c>
      <c r="H7" s="29" t="s">
        <v>5</v>
      </c>
      <c r="I7" s="27" t="s">
        <v>3</v>
      </c>
      <c r="J7" s="28" t="s">
        <v>4</v>
      </c>
      <c r="K7" s="29" t="s">
        <v>5</v>
      </c>
      <c r="L7" s="27" t="s">
        <v>3</v>
      </c>
      <c r="M7" s="28" t="s">
        <v>4</v>
      </c>
      <c r="N7" s="29" t="s">
        <v>5</v>
      </c>
      <c r="O7" s="27" t="s">
        <v>3</v>
      </c>
      <c r="P7" s="28" t="s">
        <v>4</v>
      </c>
      <c r="Q7" s="29" t="s">
        <v>5</v>
      </c>
      <c r="R7" s="27" t="s">
        <v>3</v>
      </c>
      <c r="S7" s="28" t="s">
        <v>4</v>
      </c>
      <c r="T7" s="29" t="s">
        <v>5</v>
      </c>
      <c r="U7" s="27" t="s">
        <v>3</v>
      </c>
      <c r="V7" s="28" t="s">
        <v>6</v>
      </c>
      <c r="W7" s="29" t="s">
        <v>3</v>
      </c>
    </row>
    <row r="8" spans="1:23" s="16" customFormat="1" ht="11.25">
      <c r="A8" s="30" t="s">
        <v>7</v>
      </c>
      <c r="B8" s="31" t="s">
        <v>8</v>
      </c>
      <c r="C8" s="32" t="s">
        <v>9</v>
      </c>
      <c r="D8" s="33" t="s">
        <v>10</v>
      </c>
      <c r="E8" s="34" t="s">
        <v>11</v>
      </c>
      <c r="F8" s="32" t="s">
        <v>9</v>
      </c>
      <c r="G8" s="33" t="s">
        <v>10</v>
      </c>
      <c r="H8" s="34" t="s">
        <v>11</v>
      </c>
      <c r="I8" s="32" t="s">
        <v>9</v>
      </c>
      <c r="J8" s="33" t="s">
        <v>10</v>
      </c>
      <c r="K8" s="34" t="s">
        <v>11</v>
      </c>
      <c r="L8" s="32" t="s">
        <v>9</v>
      </c>
      <c r="M8" s="33" t="s">
        <v>10</v>
      </c>
      <c r="N8" s="34" t="s">
        <v>11</v>
      </c>
      <c r="O8" s="32" t="s">
        <v>9</v>
      </c>
      <c r="P8" s="33" t="s">
        <v>10</v>
      </c>
      <c r="Q8" s="34" t="s">
        <v>11</v>
      </c>
      <c r="R8" s="32" t="s">
        <v>9</v>
      </c>
      <c r="S8" s="33" t="s">
        <v>10</v>
      </c>
      <c r="T8" s="34" t="s">
        <v>11</v>
      </c>
      <c r="U8" s="32" t="s">
        <v>9</v>
      </c>
      <c r="V8" s="33" t="s">
        <v>10</v>
      </c>
      <c r="W8" s="34" t="s">
        <v>12</v>
      </c>
    </row>
    <row r="9" spans="1:23" hidden="1">
      <c r="A9" s="35">
        <v>3010</v>
      </c>
      <c r="B9" s="36" t="s">
        <v>99</v>
      </c>
      <c r="C9" s="37">
        <v>0</v>
      </c>
      <c r="D9" s="38">
        <v>0</v>
      </c>
      <c r="E9" s="39" t="s">
        <v>98</v>
      </c>
      <c r="F9" s="37">
        <v>0</v>
      </c>
      <c r="G9" s="38">
        <v>0</v>
      </c>
      <c r="H9" s="39" t="s">
        <v>98</v>
      </c>
      <c r="I9" s="37">
        <v>0</v>
      </c>
      <c r="J9" s="38">
        <v>0</v>
      </c>
      <c r="K9" s="39" t="s">
        <v>98</v>
      </c>
      <c r="L9" s="37">
        <v>0</v>
      </c>
      <c r="M9" s="38">
        <v>0</v>
      </c>
      <c r="N9" s="39" t="s">
        <v>98</v>
      </c>
      <c r="O9" s="37">
        <v>0</v>
      </c>
      <c r="P9" s="38">
        <v>0</v>
      </c>
      <c r="Q9" s="39" t="s">
        <v>98</v>
      </c>
      <c r="R9" s="37">
        <v>0</v>
      </c>
      <c r="S9" s="38">
        <v>0</v>
      </c>
      <c r="T9" s="39" t="s">
        <v>98</v>
      </c>
      <c r="U9" s="40">
        <f>ROUND((C9+F9+I9+L9+O9+R9),0)</f>
        <v>0</v>
      </c>
      <c r="V9" s="41">
        <f>ROUND((D9+G9+J9+M9+P9+S9),0)</f>
        <v>0</v>
      </c>
      <c r="W9" s="39" t="str">
        <f>IF(ISERROR(V9/U9),"",IF(V9/U9=0,"",V9/U9))</f>
        <v/>
      </c>
    </row>
    <row r="10" spans="1:23" hidden="1">
      <c r="A10" s="42" t="s">
        <v>13</v>
      </c>
      <c r="B10" s="36" t="s">
        <v>100</v>
      </c>
      <c r="C10" s="37">
        <v>0</v>
      </c>
      <c r="D10" s="38">
        <v>0</v>
      </c>
      <c r="E10" s="43" t="s">
        <v>98</v>
      </c>
      <c r="F10" s="37">
        <v>0</v>
      </c>
      <c r="G10" s="38">
        <v>0</v>
      </c>
      <c r="H10" s="60" t="s">
        <v>98</v>
      </c>
      <c r="I10" s="37">
        <v>0</v>
      </c>
      <c r="J10" s="38">
        <v>0</v>
      </c>
      <c r="K10" s="43" t="s">
        <v>98</v>
      </c>
      <c r="L10" s="37">
        <v>0</v>
      </c>
      <c r="M10" s="38">
        <v>0</v>
      </c>
      <c r="N10" s="43" t="s">
        <v>98</v>
      </c>
      <c r="O10" s="37">
        <v>0</v>
      </c>
      <c r="P10" s="38">
        <v>0</v>
      </c>
      <c r="Q10" s="43" t="s">
        <v>98</v>
      </c>
      <c r="R10" s="37">
        <v>0</v>
      </c>
      <c r="S10" s="38">
        <v>0</v>
      </c>
      <c r="T10" s="43" t="s">
        <v>98</v>
      </c>
      <c r="U10" s="44">
        <f t="shared" ref="U10:V47" si="0">ROUND((C10+F10+I10+L10+O10+R10),0)</f>
        <v>0</v>
      </c>
      <c r="V10" s="45">
        <f t="shared" si="0"/>
        <v>0</v>
      </c>
      <c r="W10" s="43" t="str">
        <f t="shared" ref="W10:W47" si="1">IF(ISERROR(V10/U10),"",IF(V10/U10=0,"",V10/U10))</f>
        <v/>
      </c>
    </row>
    <row r="11" spans="1:23" hidden="1">
      <c r="A11" s="42" t="s">
        <v>14</v>
      </c>
      <c r="B11" s="36" t="s">
        <v>100</v>
      </c>
      <c r="C11" s="37">
        <v>0</v>
      </c>
      <c r="D11" s="38">
        <v>0</v>
      </c>
      <c r="E11" s="43" t="s">
        <v>98</v>
      </c>
      <c r="F11" s="37">
        <v>0</v>
      </c>
      <c r="G11" s="38">
        <v>0</v>
      </c>
      <c r="H11" s="60" t="s">
        <v>98</v>
      </c>
      <c r="I11" s="37">
        <v>0</v>
      </c>
      <c r="J11" s="38">
        <v>0</v>
      </c>
      <c r="K11" s="43" t="s">
        <v>98</v>
      </c>
      <c r="L11" s="37">
        <v>0</v>
      </c>
      <c r="M11" s="38">
        <v>0</v>
      </c>
      <c r="N11" s="43" t="s">
        <v>98</v>
      </c>
      <c r="O11" s="37">
        <v>0</v>
      </c>
      <c r="P11" s="38">
        <v>0</v>
      </c>
      <c r="Q11" s="43" t="s">
        <v>98</v>
      </c>
      <c r="R11" s="37">
        <v>0</v>
      </c>
      <c r="S11" s="38">
        <v>0</v>
      </c>
      <c r="T11" s="43" t="s">
        <v>98</v>
      </c>
      <c r="U11" s="44">
        <f t="shared" si="0"/>
        <v>0</v>
      </c>
      <c r="V11" s="45">
        <f t="shared" si="0"/>
        <v>0</v>
      </c>
      <c r="W11" s="43" t="str">
        <f t="shared" si="1"/>
        <v/>
      </c>
    </row>
    <row r="12" spans="1:23" hidden="1">
      <c r="A12" s="42" t="s">
        <v>15</v>
      </c>
      <c r="B12" s="36" t="s">
        <v>101</v>
      </c>
      <c r="C12" s="37">
        <v>0</v>
      </c>
      <c r="D12" s="38">
        <v>0</v>
      </c>
      <c r="E12" s="43" t="s">
        <v>98</v>
      </c>
      <c r="F12" s="37">
        <v>0</v>
      </c>
      <c r="G12" s="38">
        <v>0</v>
      </c>
      <c r="H12" s="60" t="s">
        <v>98</v>
      </c>
      <c r="I12" s="37">
        <v>0</v>
      </c>
      <c r="J12" s="38">
        <v>0</v>
      </c>
      <c r="K12" s="43" t="s">
        <v>98</v>
      </c>
      <c r="L12" s="37">
        <v>0</v>
      </c>
      <c r="M12" s="38">
        <v>0</v>
      </c>
      <c r="N12" s="43" t="s">
        <v>98</v>
      </c>
      <c r="O12" s="37">
        <v>0</v>
      </c>
      <c r="P12" s="38">
        <v>0</v>
      </c>
      <c r="Q12" s="43" t="s">
        <v>98</v>
      </c>
      <c r="R12" s="37">
        <v>0</v>
      </c>
      <c r="S12" s="38">
        <v>0</v>
      </c>
      <c r="T12" s="43" t="s">
        <v>98</v>
      </c>
      <c r="U12" s="44">
        <f t="shared" si="0"/>
        <v>0</v>
      </c>
      <c r="V12" s="45">
        <f t="shared" si="0"/>
        <v>0</v>
      </c>
      <c r="W12" s="43" t="str">
        <f t="shared" si="1"/>
        <v/>
      </c>
    </row>
    <row r="13" spans="1:23" hidden="1">
      <c r="A13" s="42">
        <v>3741</v>
      </c>
      <c r="B13" s="36" t="s">
        <v>102</v>
      </c>
      <c r="C13" s="37">
        <v>0</v>
      </c>
      <c r="D13" s="38">
        <v>0</v>
      </c>
      <c r="E13" s="43" t="s">
        <v>98</v>
      </c>
      <c r="F13" s="37">
        <v>0</v>
      </c>
      <c r="G13" s="38">
        <v>0</v>
      </c>
      <c r="H13" s="60" t="s">
        <v>98</v>
      </c>
      <c r="I13" s="37">
        <v>0</v>
      </c>
      <c r="J13" s="38">
        <v>0</v>
      </c>
      <c r="K13" s="43" t="s">
        <v>98</v>
      </c>
      <c r="L13" s="37">
        <v>0</v>
      </c>
      <c r="M13" s="38">
        <v>0</v>
      </c>
      <c r="N13" s="43" t="s">
        <v>98</v>
      </c>
      <c r="O13" s="37">
        <v>0</v>
      </c>
      <c r="P13" s="38">
        <v>0</v>
      </c>
      <c r="Q13" s="43" t="s">
        <v>98</v>
      </c>
      <c r="R13" s="37">
        <v>0</v>
      </c>
      <c r="S13" s="38">
        <v>0</v>
      </c>
      <c r="T13" s="43" t="s">
        <v>98</v>
      </c>
      <c r="U13" s="44">
        <f t="shared" si="0"/>
        <v>0</v>
      </c>
      <c r="V13" s="45">
        <f t="shared" si="0"/>
        <v>0</v>
      </c>
      <c r="W13" s="43" t="str">
        <f t="shared" si="1"/>
        <v/>
      </c>
    </row>
    <row r="14" spans="1:23">
      <c r="A14" s="42" t="s">
        <v>16</v>
      </c>
      <c r="B14" s="36" t="s">
        <v>103</v>
      </c>
      <c r="C14" s="37">
        <v>0</v>
      </c>
      <c r="D14" s="38">
        <v>0</v>
      </c>
      <c r="E14" s="43" t="s">
        <v>98</v>
      </c>
      <c r="F14" s="37">
        <v>0</v>
      </c>
      <c r="G14" s="38">
        <v>0</v>
      </c>
      <c r="H14" s="60" t="s">
        <v>98</v>
      </c>
      <c r="I14" s="58">
        <v>0</v>
      </c>
      <c r="J14" s="59">
        <v>-8200</v>
      </c>
      <c r="K14" s="43" t="s">
        <v>98</v>
      </c>
      <c r="L14" s="37">
        <v>0</v>
      </c>
      <c r="M14" s="38">
        <v>0</v>
      </c>
      <c r="N14" s="43" t="s">
        <v>98</v>
      </c>
      <c r="O14" s="37">
        <v>0</v>
      </c>
      <c r="P14" s="38">
        <v>0</v>
      </c>
      <c r="Q14" s="43" t="s">
        <v>98</v>
      </c>
      <c r="R14" s="37">
        <v>0</v>
      </c>
      <c r="S14" s="38">
        <v>0</v>
      </c>
      <c r="T14" s="43" t="s">
        <v>98</v>
      </c>
      <c r="U14" s="44">
        <f t="shared" si="0"/>
        <v>0</v>
      </c>
      <c r="V14" s="45">
        <f t="shared" si="0"/>
        <v>-8200</v>
      </c>
      <c r="W14" s="43" t="str">
        <f t="shared" si="1"/>
        <v/>
      </c>
    </row>
    <row r="15" spans="1:23">
      <c r="A15" s="42">
        <v>3761</v>
      </c>
      <c r="B15" s="36" t="s">
        <v>104</v>
      </c>
      <c r="C15" s="63">
        <v>75959.069999999992</v>
      </c>
      <c r="D15" s="64">
        <v>-259484.21</v>
      </c>
      <c r="E15" s="43">
        <v>-3.4161056737529831</v>
      </c>
      <c r="F15" s="61">
        <v>78362.559999999998</v>
      </c>
      <c r="G15" s="62">
        <v>-78269.62</v>
      </c>
      <c r="H15" s="60">
        <v>-0.99881397442860465</v>
      </c>
      <c r="I15" s="63">
        <v>16255.29</v>
      </c>
      <c r="J15" s="64">
        <v>-190490.23</v>
      </c>
      <c r="K15" s="43">
        <v>-11.718660817493875</v>
      </c>
      <c r="L15" s="37">
        <v>6138.95</v>
      </c>
      <c r="M15" s="38">
        <v>-55378.86</v>
      </c>
      <c r="N15" s="43">
        <v>-9.0209009684066501</v>
      </c>
      <c r="O15" s="37">
        <v>0</v>
      </c>
      <c r="P15" s="38">
        <v>100973</v>
      </c>
      <c r="Q15" s="43" t="s">
        <v>98</v>
      </c>
      <c r="R15" s="37">
        <v>0</v>
      </c>
      <c r="S15" s="38">
        <v>102037</v>
      </c>
      <c r="T15" s="43" t="s">
        <v>98</v>
      </c>
      <c r="U15" s="44">
        <f t="shared" si="0"/>
        <v>176716</v>
      </c>
      <c r="V15" s="45">
        <f t="shared" si="0"/>
        <v>-380613</v>
      </c>
      <c r="W15" s="43">
        <f t="shared" si="1"/>
        <v>-2.1538117657710676</v>
      </c>
    </row>
    <row r="16" spans="1:23">
      <c r="A16" s="42">
        <v>3762</v>
      </c>
      <c r="B16" s="36" t="s">
        <v>105</v>
      </c>
      <c r="C16" s="37">
        <v>353925.75</v>
      </c>
      <c r="D16" s="38">
        <v>-241152.19</v>
      </c>
      <c r="E16" s="43">
        <v>-0.68136378887379623</v>
      </c>
      <c r="F16" s="37">
        <v>333948.33</v>
      </c>
      <c r="G16" s="38">
        <v>-228643.14</v>
      </c>
      <c r="H16" s="60">
        <v>-0.68466621767505176</v>
      </c>
      <c r="I16" s="61">
        <v>154545.77000000002</v>
      </c>
      <c r="J16" s="62">
        <v>-223273.97</v>
      </c>
      <c r="K16" s="43">
        <v>-1.4447109746193634</v>
      </c>
      <c r="L16" s="63">
        <v>50582.41</v>
      </c>
      <c r="M16" s="64">
        <v>-269882.32999999996</v>
      </c>
      <c r="N16" s="43">
        <v>-5.3354976562010377</v>
      </c>
      <c r="O16" s="37">
        <v>0</v>
      </c>
      <c r="P16" s="38">
        <v>0</v>
      </c>
      <c r="Q16" s="43" t="s">
        <v>98</v>
      </c>
      <c r="R16" s="37">
        <v>0</v>
      </c>
      <c r="S16" s="38">
        <v>0</v>
      </c>
      <c r="T16" s="43" t="s">
        <v>98</v>
      </c>
      <c r="U16" s="44">
        <f t="shared" si="0"/>
        <v>893002</v>
      </c>
      <c r="V16" s="45">
        <f t="shared" si="0"/>
        <v>-962952</v>
      </c>
      <c r="W16" s="43">
        <f t="shared" si="1"/>
        <v>-1.0783312915312619</v>
      </c>
    </row>
    <row r="17" spans="1:23" hidden="1">
      <c r="A17" s="42" t="s">
        <v>17</v>
      </c>
      <c r="B17" s="36" t="s">
        <v>106</v>
      </c>
      <c r="C17" s="37">
        <v>0</v>
      </c>
      <c r="D17" s="38">
        <v>0</v>
      </c>
      <c r="E17" s="43" t="s">
        <v>98</v>
      </c>
      <c r="F17" s="37">
        <v>0</v>
      </c>
      <c r="G17" s="38">
        <v>0</v>
      </c>
      <c r="H17" s="60" t="s">
        <v>98</v>
      </c>
      <c r="I17" s="88">
        <v>0</v>
      </c>
      <c r="J17" s="89">
        <v>0</v>
      </c>
      <c r="K17" s="43" t="s">
        <v>98</v>
      </c>
      <c r="L17" s="37">
        <v>0</v>
      </c>
      <c r="M17" s="38">
        <v>0</v>
      </c>
      <c r="N17" s="43" t="s">
        <v>98</v>
      </c>
      <c r="O17" s="37">
        <v>0</v>
      </c>
      <c r="P17" s="38">
        <v>0</v>
      </c>
      <c r="Q17" s="43" t="s">
        <v>98</v>
      </c>
      <c r="R17" s="37">
        <v>0</v>
      </c>
      <c r="S17" s="38">
        <v>0</v>
      </c>
      <c r="T17" s="43" t="s">
        <v>98</v>
      </c>
      <c r="U17" s="44">
        <f t="shared" si="0"/>
        <v>0</v>
      </c>
      <c r="V17" s="45">
        <f t="shared" si="0"/>
        <v>0</v>
      </c>
      <c r="W17" s="43" t="str">
        <f t="shared" si="1"/>
        <v/>
      </c>
    </row>
    <row r="18" spans="1:23">
      <c r="A18" s="42" t="s">
        <v>18</v>
      </c>
      <c r="B18" s="36" t="s">
        <v>107</v>
      </c>
      <c r="C18" s="58">
        <v>0</v>
      </c>
      <c r="D18" s="59">
        <v>-612.08000000000004</v>
      </c>
      <c r="E18" s="43" t="s">
        <v>98</v>
      </c>
      <c r="F18" s="58">
        <v>0</v>
      </c>
      <c r="G18" s="59">
        <v>-14357.3</v>
      </c>
      <c r="H18" s="60" t="s">
        <v>98</v>
      </c>
      <c r="I18" s="37">
        <v>0</v>
      </c>
      <c r="J18" s="38">
        <v>0</v>
      </c>
      <c r="K18" s="43" t="s">
        <v>98</v>
      </c>
      <c r="L18" s="37">
        <v>0</v>
      </c>
      <c r="M18" s="38">
        <v>0</v>
      </c>
      <c r="N18" s="43" t="s">
        <v>98</v>
      </c>
      <c r="O18" s="37">
        <v>0</v>
      </c>
      <c r="P18" s="38">
        <v>61400</v>
      </c>
      <c r="Q18" s="43" t="s">
        <v>98</v>
      </c>
      <c r="R18" s="37">
        <v>0</v>
      </c>
      <c r="S18" s="38">
        <v>63647</v>
      </c>
      <c r="T18" s="43" t="s">
        <v>98</v>
      </c>
      <c r="U18" s="44">
        <f t="shared" si="0"/>
        <v>0</v>
      </c>
      <c r="V18" s="45">
        <f t="shared" si="0"/>
        <v>110078</v>
      </c>
      <c r="W18" s="43" t="str">
        <f t="shared" si="1"/>
        <v/>
      </c>
    </row>
    <row r="19" spans="1:23" ht="15.95" hidden="1" customHeight="1">
      <c r="A19" s="42" t="s">
        <v>19</v>
      </c>
      <c r="B19" s="36" t="s">
        <v>108</v>
      </c>
      <c r="C19" s="37">
        <v>0</v>
      </c>
      <c r="D19" s="38">
        <v>0</v>
      </c>
      <c r="E19" s="43" t="s">
        <v>98</v>
      </c>
      <c r="F19" s="37">
        <v>0</v>
      </c>
      <c r="G19" s="38">
        <v>0</v>
      </c>
      <c r="H19" s="60" t="s">
        <v>98</v>
      </c>
      <c r="I19" s="37">
        <v>0</v>
      </c>
      <c r="J19" s="38">
        <v>0</v>
      </c>
      <c r="K19" s="43" t="s">
        <v>98</v>
      </c>
      <c r="L19" s="37">
        <v>0</v>
      </c>
      <c r="M19" s="38">
        <v>0</v>
      </c>
      <c r="N19" s="43" t="s">
        <v>98</v>
      </c>
      <c r="O19" s="37">
        <v>0</v>
      </c>
      <c r="P19" s="38">
        <v>0</v>
      </c>
      <c r="Q19" s="43" t="s">
        <v>98</v>
      </c>
      <c r="R19" s="37">
        <v>0</v>
      </c>
      <c r="S19" s="38">
        <v>0</v>
      </c>
      <c r="T19" s="43" t="s">
        <v>98</v>
      </c>
      <c r="U19" s="44">
        <f t="shared" si="0"/>
        <v>0</v>
      </c>
      <c r="V19" s="45">
        <f t="shared" si="0"/>
        <v>0</v>
      </c>
      <c r="W19" s="43" t="str">
        <f t="shared" si="1"/>
        <v/>
      </c>
    </row>
    <row r="20" spans="1:23">
      <c r="A20" s="42">
        <v>3801</v>
      </c>
      <c r="B20" s="36" t="s">
        <v>109</v>
      </c>
      <c r="C20" s="61">
        <v>78376.36</v>
      </c>
      <c r="D20" s="62">
        <v>-117591.79</v>
      </c>
      <c r="E20" s="43">
        <v>-1.5003476813671877</v>
      </c>
      <c r="F20" s="61">
        <v>61430.12</v>
      </c>
      <c r="G20" s="62">
        <v>-102332.18</v>
      </c>
      <c r="H20" s="60">
        <v>-1.6658307032445971</v>
      </c>
      <c r="I20" s="61">
        <v>91234.32</v>
      </c>
      <c r="J20" s="62">
        <v>-172238.33</v>
      </c>
      <c r="K20" s="43">
        <v>-1.8878677453835353</v>
      </c>
      <c r="L20" s="63">
        <v>17392.809999999998</v>
      </c>
      <c r="M20" s="64">
        <v>-28146.639999999999</v>
      </c>
      <c r="N20" s="43">
        <v>-1.6182916963963847</v>
      </c>
      <c r="O20" s="37">
        <v>0</v>
      </c>
      <c r="P20" s="38">
        <v>103740</v>
      </c>
      <c r="Q20" s="43" t="s">
        <v>98</v>
      </c>
      <c r="R20" s="37">
        <v>0</v>
      </c>
      <c r="S20" s="38">
        <v>103740</v>
      </c>
      <c r="T20" s="43" t="s">
        <v>98</v>
      </c>
      <c r="U20" s="44">
        <f t="shared" si="0"/>
        <v>248434</v>
      </c>
      <c r="V20" s="45">
        <f t="shared" si="0"/>
        <v>-212829</v>
      </c>
      <c r="W20" s="43">
        <f t="shared" si="1"/>
        <v>-0.85668225766199468</v>
      </c>
    </row>
    <row r="21" spans="1:23">
      <c r="A21" s="42">
        <v>3802</v>
      </c>
      <c r="B21" s="36" t="s">
        <v>110</v>
      </c>
      <c r="C21" s="58">
        <v>0</v>
      </c>
      <c r="D21" s="74">
        <v>-104171.25</v>
      </c>
      <c r="E21" s="43" t="s">
        <v>98</v>
      </c>
      <c r="F21" s="58">
        <v>0</v>
      </c>
      <c r="G21" s="74">
        <v>-90761.06</v>
      </c>
      <c r="H21" s="60" t="s">
        <v>98</v>
      </c>
      <c r="I21" s="58">
        <v>0</v>
      </c>
      <c r="J21" s="74">
        <v>-24738.18</v>
      </c>
      <c r="K21" s="43" t="s">
        <v>98</v>
      </c>
      <c r="L21" s="58">
        <v>0</v>
      </c>
      <c r="M21" s="74">
        <v>-29639.5</v>
      </c>
      <c r="N21" s="43" t="s">
        <v>98</v>
      </c>
      <c r="O21" s="37">
        <v>0</v>
      </c>
      <c r="P21" s="38">
        <v>0</v>
      </c>
      <c r="Q21" s="43" t="s">
        <v>98</v>
      </c>
      <c r="R21" s="37">
        <v>0</v>
      </c>
      <c r="S21" s="38">
        <v>0</v>
      </c>
      <c r="T21" s="43" t="s">
        <v>98</v>
      </c>
      <c r="U21" s="44">
        <f t="shared" si="0"/>
        <v>0</v>
      </c>
      <c r="V21" s="45">
        <f t="shared" si="0"/>
        <v>-249310</v>
      </c>
      <c r="W21" s="43" t="str">
        <f t="shared" si="1"/>
        <v/>
      </c>
    </row>
    <row r="22" spans="1:23">
      <c r="A22" s="42" t="s">
        <v>20</v>
      </c>
      <c r="B22" s="36" t="s">
        <v>111</v>
      </c>
      <c r="C22" s="88">
        <v>0</v>
      </c>
      <c r="D22" s="89">
        <v>0</v>
      </c>
      <c r="E22" s="43" t="s">
        <v>98</v>
      </c>
      <c r="F22" s="88">
        <v>0</v>
      </c>
      <c r="G22" s="89">
        <v>0</v>
      </c>
      <c r="H22" s="43" t="s">
        <v>98</v>
      </c>
      <c r="I22" s="88">
        <v>0</v>
      </c>
      <c r="J22" s="89">
        <v>0</v>
      </c>
      <c r="K22" s="43" t="s">
        <v>98</v>
      </c>
      <c r="L22" s="88">
        <v>0</v>
      </c>
      <c r="M22" s="89">
        <v>0</v>
      </c>
      <c r="N22" s="43" t="s">
        <v>98</v>
      </c>
      <c r="O22" s="37">
        <v>0</v>
      </c>
      <c r="P22" s="38">
        <v>0</v>
      </c>
      <c r="Q22" s="43" t="s">
        <v>98</v>
      </c>
      <c r="R22" s="37">
        <v>0</v>
      </c>
      <c r="S22" s="38">
        <v>0</v>
      </c>
      <c r="T22" s="43" t="s">
        <v>98</v>
      </c>
      <c r="U22" s="44">
        <f t="shared" si="0"/>
        <v>0</v>
      </c>
      <c r="V22" s="45">
        <f t="shared" si="0"/>
        <v>0</v>
      </c>
      <c r="W22" s="43" t="str">
        <f t="shared" si="1"/>
        <v/>
      </c>
    </row>
    <row r="23" spans="1:23">
      <c r="A23" s="42" t="s">
        <v>21</v>
      </c>
      <c r="B23" s="36" t="s">
        <v>112</v>
      </c>
      <c r="C23" s="37">
        <v>0</v>
      </c>
      <c r="D23" s="38">
        <v>0</v>
      </c>
      <c r="E23" s="43" t="s">
        <v>98</v>
      </c>
      <c r="F23" s="37">
        <v>233771.25</v>
      </c>
      <c r="G23" s="38">
        <v>-45</v>
      </c>
      <c r="H23" s="60">
        <v>-1.9249586935946998E-4</v>
      </c>
      <c r="I23" s="37">
        <v>17850</v>
      </c>
      <c r="J23" s="38">
        <v>0</v>
      </c>
      <c r="K23" s="43" t="s">
        <v>98</v>
      </c>
      <c r="L23" s="37">
        <v>41310.25</v>
      </c>
      <c r="M23" s="38">
        <v>0</v>
      </c>
      <c r="N23" s="43" t="s">
        <v>98</v>
      </c>
      <c r="O23" s="37">
        <v>0</v>
      </c>
      <c r="P23" s="38">
        <v>0</v>
      </c>
      <c r="Q23" s="43" t="s">
        <v>98</v>
      </c>
      <c r="R23" s="37">
        <v>0</v>
      </c>
      <c r="S23" s="38">
        <v>0</v>
      </c>
      <c r="T23" s="43" t="s">
        <v>98</v>
      </c>
      <c r="U23" s="44">
        <f t="shared" si="0"/>
        <v>292932</v>
      </c>
      <c r="V23" s="45">
        <f t="shared" si="0"/>
        <v>-45</v>
      </c>
      <c r="W23" s="43">
        <f t="shared" si="1"/>
        <v>-1.5361927000122894E-4</v>
      </c>
    </row>
    <row r="24" spans="1:23">
      <c r="A24" s="42">
        <v>3811</v>
      </c>
      <c r="B24" s="36" t="s">
        <v>113</v>
      </c>
      <c r="C24" s="37">
        <v>0</v>
      </c>
      <c r="D24" s="38">
        <v>0</v>
      </c>
      <c r="E24" s="43" t="s">
        <v>98</v>
      </c>
      <c r="F24" s="37">
        <v>0</v>
      </c>
      <c r="G24" s="38">
        <v>0</v>
      </c>
      <c r="H24" s="60" t="s">
        <v>98</v>
      </c>
      <c r="I24" s="37">
        <v>0</v>
      </c>
      <c r="J24" s="38">
        <v>0</v>
      </c>
      <c r="K24" s="43" t="s">
        <v>98</v>
      </c>
      <c r="L24" s="37">
        <v>0</v>
      </c>
      <c r="M24" s="38">
        <v>0</v>
      </c>
      <c r="N24" s="43" t="s">
        <v>98</v>
      </c>
      <c r="O24" s="37">
        <v>0</v>
      </c>
      <c r="P24" s="38">
        <v>0</v>
      </c>
      <c r="Q24" s="43" t="s">
        <v>98</v>
      </c>
      <c r="R24" s="37">
        <v>0</v>
      </c>
      <c r="S24" s="38">
        <v>0</v>
      </c>
      <c r="T24" s="43" t="s">
        <v>98</v>
      </c>
      <c r="U24" s="44">
        <f t="shared" si="0"/>
        <v>0</v>
      </c>
      <c r="V24" s="45">
        <f t="shared" si="0"/>
        <v>0</v>
      </c>
      <c r="W24" s="43" t="str">
        <f t="shared" si="1"/>
        <v/>
      </c>
    </row>
    <row r="25" spans="1:23">
      <c r="A25" s="42" t="s">
        <v>22</v>
      </c>
      <c r="B25" s="36" t="s">
        <v>114</v>
      </c>
      <c r="C25" s="63">
        <v>3251.25</v>
      </c>
      <c r="D25" s="64">
        <v>-19670.57</v>
      </c>
      <c r="E25" s="43">
        <v>-6.0501560938100729</v>
      </c>
      <c r="F25" s="37">
        <v>16447.5</v>
      </c>
      <c r="G25" s="38">
        <v>-855</v>
      </c>
      <c r="H25" s="60">
        <v>-5.1983584131326949E-2</v>
      </c>
      <c r="I25" s="37">
        <v>0</v>
      </c>
      <c r="J25" s="38">
        <v>0</v>
      </c>
      <c r="K25" s="43" t="s">
        <v>98</v>
      </c>
      <c r="L25" s="58">
        <v>0</v>
      </c>
      <c r="M25" s="59">
        <v>-16280.85</v>
      </c>
      <c r="N25" s="43" t="s">
        <v>98</v>
      </c>
      <c r="O25" s="37">
        <v>0</v>
      </c>
      <c r="P25" s="38">
        <v>936</v>
      </c>
      <c r="Q25" s="43" t="s">
        <v>98</v>
      </c>
      <c r="R25" s="37">
        <v>0</v>
      </c>
      <c r="S25" s="38">
        <v>936</v>
      </c>
      <c r="T25" s="43" t="s">
        <v>98</v>
      </c>
      <c r="U25" s="44">
        <f t="shared" si="0"/>
        <v>19699</v>
      </c>
      <c r="V25" s="45">
        <f t="shared" si="0"/>
        <v>-34934</v>
      </c>
      <c r="W25" s="43">
        <f t="shared" si="1"/>
        <v>-1.7733895121579775</v>
      </c>
    </row>
    <row r="26" spans="1:23" hidden="1">
      <c r="A26" s="42">
        <v>3821</v>
      </c>
      <c r="B26" s="36" t="s">
        <v>115</v>
      </c>
      <c r="C26" s="37">
        <v>0</v>
      </c>
      <c r="D26" s="38">
        <v>0</v>
      </c>
      <c r="E26" s="43" t="s">
        <v>98</v>
      </c>
      <c r="F26" s="37">
        <v>0</v>
      </c>
      <c r="G26" s="38">
        <v>0</v>
      </c>
      <c r="H26" s="60" t="s">
        <v>98</v>
      </c>
      <c r="I26" s="37">
        <v>0</v>
      </c>
      <c r="J26" s="38">
        <v>0</v>
      </c>
      <c r="K26" s="43" t="s">
        <v>98</v>
      </c>
      <c r="L26" s="37">
        <v>0</v>
      </c>
      <c r="M26" s="38">
        <v>0</v>
      </c>
      <c r="N26" s="43" t="s">
        <v>98</v>
      </c>
      <c r="O26" s="37">
        <v>0</v>
      </c>
      <c r="P26" s="38">
        <v>0</v>
      </c>
      <c r="Q26" s="43" t="s">
        <v>98</v>
      </c>
      <c r="R26" s="37">
        <v>0</v>
      </c>
      <c r="S26" s="38">
        <v>0</v>
      </c>
      <c r="T26" s="43" t="s">
        <v>98</v>
      </c>
      <c r="U26" s="44">
        <f t="shared" si="0"/>
        <v>0</v>
      </c>
      <c r="V26" s="45">
        <f t="shared" si="0"/>
        <v>0</v>
      </c>
      <c r="W26" s="43" t="str">
        <f t="shared" si="1"/>
        <v/>
      </c>
    </row>
    <row r="27" spans="1:23">
      <c r="A27" s="42" t="s">
        <v>23</v>
      </c>
      <c r="B27" s="36" t="s">
        <v>116</v>
      </c>
      <c r="C27" s="37">
        <v>25172.07</v>
      </c>
      <c r="D27" s="38">
        <v>0</v>
      </c>
      <c r="E27" s="43" t="s">
        <v>98</v>
      </c>
      <c r="F27" s="58">
        <v>0</v>
      </c>
      <c r="G27" s="59">
        <v>-4606.5</v>
      </c>
      <c r="H27" s="60" t="s">
        <v>98</v>
      </c>
      <c r="I27" s="37">
        <v>0</v>
      </c>
      <c r="J27" s="38">
        <v>0</v>
      </c>
      <c r="K27" s="43" t="s">
        <v>98</v>
      </c>
      <c r="L27" s="37">
        <v>0</v>
      </c>
      <c r="M27" s="38">
        <v>0</v>
      </c>
      <c r="N27" s="43" t="s">
        <v>98</v>
      </c>
      <c r="O27" s="37">
        <v>0</v>
      </c>
      <c r="P27" s="38">
        <v>60</v>
      </c>
      <c r="Q27" s="43" t="s">
        <v>98</v>
      </c>
      <c r="R27" s="37">
        <v>0</v>
      </c>
      <c r="S27" s="38">
        <v>60</v>
      </c>
      <c r="T27" s="43" t="s">
        <v>98</v>
      </c>
      <c r="U27" s="44">
        <f t="shared" si="0"/>
        <v>25172</v>
      </c>
      <c r="V27" s="45">
        <f t="shared" si="0"/>
        <v>-4487</v>
      </c>
      <c r="W27" s="43">
        <f t="shared" si="1"/>
        <v>-0.1782536151279199</v>
      </c>
    </row>
    <row r="28" spans="1:23" hidden="1">
      <c r="A28" s="42" t="s">
        <v>24</v>
      </c>
      <c r="B28" s="36" t="s">
        <v>117</v>
      </c>
      <c r="C28" s="37">
        <v>0</v>
      </c>
      <c r="D28" s="38">
        <v>0</v>
      </c>
      <c r="E28" s="43" t="s">
        <v>98</v>
      </c>
      <c r="F28" s="37">
        <v>0</v>
      </c>
      <c r="G28" s="38">
        <v>0</v>
      </c>
      <c r="H28" s="60" t="s">
        <v>98</v>
      </c>
      <c r="I28" s="37">
        <v>0</v>
      </c>
      <c r="J28" s="38">
        <v>0</v>
      </c>
      <c r="K28" s="43" t="s">
        <v>98</v>
      </c>
      <c r="L28" s="37">
        <v>0</v>
      </c>
      <c r="M28" s="38">
        <v>0</v>
      </c>
      <c r="N28" s="43" t="s">
        <v>98</v>
      </c>
      <c r="O28" s="37">
        <v>0</v>
      </c>
      <c r="P28" s="38">
        <v>0</v>
      </c>
      <c r="Q28" s="43" t="s">
        <v>98</v>
      </c>
      <c r="R28" s="37">
        <v>0</v>
      </c>
      <c r="S28" s="38">
        <v>0</v>
      </c>
      <c r="T28" s="43" t="s">
        <v>98</v>
      </c>
      <c r="U28" s="44">
        <f t="shared" si="0"/>
        <v>0</v>
      </c>
      <c r="V28" s="45">
        <f t="shared" si="0"/>
        <v>0</v>
      </c>
      <c r="W28" s="43" t="str">
        <f t="shared" si="1"/>
        <v/>
      </c>
    </row>
    <row r="29" spans="1:23" hidden="1">
      <c r="A29" s="42" t="s">
        <v>25</v>
      </c>
      <c r="B29" s="36" t="s">
        <v>118</v>
      </c>
      <c r="C29" s="37">
        <v>0</v>
      </c>
      <c r="D29" s="38">
        <v>0</v>
      </c>
      <c r="E29" s="43" t="s">
        <v>98</v>
      </c>
      <c r="F29" s="37">
        <v>0</v>
      </c>
      <c r="G29" s="38">
        <v>0</v>
      </c>
      <c r="H29" s="60" t="s">
        <v>98</v>
      </c>
      <c r="I29" s="37">
        <v>0</v>
      </c>
      <c r="J29" s="38">
        <v>0</v>
      </c>
      <c r="K29" s="43" t="s">
        <v>98</v>
      </c>
      <c r="L29" s="37">
        <v>0</v>
      </c>
      <c r="M29" s="38">
        <v>0</v>
      </c>
      <c r="N29" s="43" t="s">
        <v>98</v>
      </c>
      <c r="O29" s="37">
        <v>0</v>
      </c>
      <c r="P29" s="38">
        <v>0</v>
      </c>
      <c r="Q29" s="43" t="s">
        <v>98</v>
      </c>
      <c r="R29" s="37">
        <v>0</v>
      </c>
      <c r="S29" s="38">
        <v>0</v>
      </c>
      <c r="T29" s="43" t="s">
        <v>98</v>
      </c>
      <c r="U29" s="44">
        <f t="shared" si="0"/>
        <v>0</v>
      </c>
      <c r="V29" s="45">
        <f t="shared" si="0"/>
        <v>0</v>
      </c>
      <c r="W29" s="43" t="str">
        <f t="shared" si="1"/>
        <v/>
      </c>
    </row>
    <row r="30" spans="1:23" hidden="1">
      <c r="A30" s="42" t="s">
        <v>26</v>
      </c>
      <c r="B30" s="36" t="s">
        <v>119</v>
      </c>
      <c r="C30" s="37">
        <v>0</v>
      </c>
      <c r="D30" s="38">
        <v>0</v>
      </c>
      <c r="E30" s="43" t="s">
        <v>98</v>
      </c>
      <c r="F30" s="37">
        <v>0</v>
      </c>
      <c r="G30" s="38">
        <v>0</v>
      </c>
      <c r="H30" s="60" t="s">
        <v>98</v>
      </c>
      <c r="I30" s="37">
        <v>0</v>
      </c>
      <c r="J30" s="38">
        <v>0</v>
      </c>
      <c r="K30" s="43" t="s">
        <v>98</v>
      </c>
      <c r="L30" s="37">
        <v>0</v>
      </c>
      <c r="M30" s="38">
        <v>0</v>
      </c>
      <c r="N30" s="43" t="s">
        <v>98</v>
      </c>
      <c r="O30" s="37">
        <v>0</v>
      </c>
      <c r="P30" s="38">
        <v>0</v>
      </c>
      <c r="Q30" s="43" t="s">
        <v>98</v>
      </c>
      <c r="R30" s="37">
        <v>0</v>
      </c>
      <c r="S30" s="38">
        <v>0</v>
      </c>
      <c r="T30" s="43" t="s">
        <v>98</v>
      </c>
      <c r="U30" s="44">
        <f t="shared" si="0"/>
        <v>0</v>
      </c>
      <c r="V30" s="45">
        <f t="shared" si="0"/>
        <v>0</v>
      </c>
      <c r="W30" s="43" t="str">
        <f t="shared" si="1"/>
        <v/>
      </c>
    </row>
    <row r="31" spans="1:23" hidden="1">
      <c r="A31" s="42" t="s">
        <v>27</v>
      </c>
      <c r="B31" s="36" t="s">
        <v>120</v>
      </c>
      <c r="C31" s="37">
        <v>0</v>
      </c>
      <c r="D31" s="38">
        <v>0</v>
      </c>
      <c r="E31" s="43" t="s">
        <v>98</v>
      </c>
      <c r="F31" s="37">
        <v>0</v>
      </c>
      <c r="G31" s="38">
        <v>0</v>
      </c>
      <c r="H31" s="60" t="s">
        <v>98</v>
      </c>
      <c r="I31" s="37">
        <v>0</v>
      </c>
      <c r="J31" s="38">
        <v>0</v>
      </c>
      <c r="K31" s="43" t="s">
        <v>98</v>
      </c>
      <c r="L31" s="37">
        <v>0</v>
      </c>
      <c r="M31" s="38">
        <v>0</v>
      </c>
      <c r="N31" s="43" t="s">
        <v>98</v>
      </c>
      <c r="O31" s="37">
        <v>0</v>
      </c>
      <c r="P31" s="38">
        <v>0</v>
      </c>
      <c r="Q31" s="43" t="s">
        <v>98</v>
      </c>
      <c r="R31" s="37">
        <v>0</v>
      </c>
      <c r="S31" s="38">
        <v>0</v>
      </c>
      <c r="T31" s="43" t="s">
        <v>98</v>
      </c>
      <c r="U31" s="44">
        <f t="shared" si="0"/>
        <v>0</v>
      </c>
      <c r="V31" s="45">
        <f t="shared" si="0"/>
        <v>0</v>
      </c>
      <c r="W31" s="43" t="str">
        <f t="shared" si="1"/>
        <v/>
      </c>
    </row>
    <row r="32" spans="1:23" hidden="1">
      <c r="A32" s="42" t="s">
        <v>28</v>
      </c>
      <c r="B32" s="36" t="s">
        <v>103</v>
      </c>
      <c r="C32" s="37">
        <v>0</v>
      </c>
      <c r="D32" s="38">
        <v>0</v>
      </c>
      <c r="E32" s="43" t="s">
        <v>98</v>
      </c>
      <c r="F32" s="37">
        <v>0</v>
      </c>
      <c r="G32" s="38">
        <v>0</v>
      </c>
      <c r="H32" s="60" t="s">
        <v>98</v>
      </c>
      <c r="I32" s="37">
        <v>0</v>
      </c>
      <c r="J32" s="38">
        <v>0</v>
      </c>
      <c r="K32" s="43" t="s">
        <v>98</v>
      </c>
      <c r="L32" s="37">
        <v>0</v>
      </c>
      <c r="M32" s="38">
        <v>0</v>
      </c>
      <c r="N32" s="43" t="s">
        <v>98</v>
      </c>
      <c r="O32" s="37">
        <v>0</v>
      </c>
      <c r="P32" s="38">
        <v>0</v>
      </c>
      <c r="Q32" s="43" t="s">
        <v>98</v>
      </c>
      <c r="R32" s="37">
        <v>0</v>
      </c>
      <c r="S32" s="38">
        <v>0</v>
      </c>
      <c r="T32" s="43" t="s">
        <v>98</v>
      </c>
      <c r="U32" s="44">
        <f t="shared" si="0"/>
        <v>0</v>
      </c>
      <c r="V32" s="45">
        <f t="shared" si="0"/>
        <v>0</v>
      </c>
      <c r="W32" s="43" t="str">
        <f t="shared" si="1"/>
        <v/>
      </c>
    </row>
    <row r="33" spans="1:23" hidden="1">
      <c r="A33" s="42">
        <v>3910</v>
      </c>
      <c r="B33" s="36" t="s">
        <v>121</v>
      </c>
      <c r="C33" s="37">
        <v>0</v>
      </c>
      <c r="D33" s="38">
        <v>0</v>
      </c>
      <c r="E33" s="43" t="s">
        <v>98</v>
      </c>
      <c r="F33" s="37">
        <v>0</v>
      </c>
      <c r="G33" s="38">
        <v>0</v>
      </c>
      <c r="H33" s="60" t="s">
        <v>98</v>
      </c>
      <c r="I33" s="37">
        <v>0</v>
      </c>
      <c r="J33" s="38">
        <v>0</v>
      </c>
      <c r="K33" s="43" t="s">
        <v>98</v>
      </c>
      <c r="L33" s="37">
        <v>29119.200000000001</v>
      </c>
      <c r="M33" s="38">
        <v>0</v>
      </c>
      <c r="N33" s="43" t="s">
        <v>98</v>
      </c>
      <c r="O33" s="37">
        <v>0</v>
      </c>
      <c r="P33" s="38">
        <v>0</v>
      </c>
      <c r="Q33" s="43" t="s">
        <v>98</v>
      </c>
      <c r="R33" s="37">
        <v>0</v>
      </c>
      <c r="S33" s="38">
        <v>0</v>
      </c>
      <c r="T33" s="43" t="s">
        <v>98</v>
      </c>
      <c r="U33" s="44">
        <f t="shared" si="0"/>
        <v>29119</v>
      </c>
      <c r="V33" s="45">
        <f t="shared" si="0"/>
        <v>0</v>
      </c>
      <c r="W33" s="43" t="str">
        <f t="shared" si="1"/>
        <v/>
      </c>
    </row>
    <row r="34" spans="1:23" hidden="1">
      <c r="A34" s="42">
        <v>3912</v>
      </c>
      <c r="B34" s="36" t="s">
        <v>122</v>
      </c>
      <c r="C34" s="37">
        <v>0</v>
      </c>
      <c r="D34" s="38">
        <v>0</v>
      </c>
      <c r="E34" s="43" t="s">
        <v>98</v>
      </c>
      <c r="F34" s="37">
        <v>0</v>
      </c>
      <c r="G34" s="38">
        <v>0</v>
      </c>
      <c r="H34" s="60" t="s">
        <v>98</v>
      </c>
      <c r="I34" s="37">
        <v>43577.62</v>
      </c>
      <c r="J34" s="38">
        <v>0</v>
      </c>
      <c r="K34" s="43" t="s">
        <v>98</v>
      </c>
      <c r="L34" s="37">
        <v>2280.04</v>
      </c>
      <c r="M34" s="38">
        <v>0</v>
      </c>
      <c r="N34" s="43" t="s">
        <v>98</v>
      </c>
      <c r="O34" s="37">
        <v>0</v>
      </c>
      <c r="P34" s="38">
        <v>0</v>
      </c>
      <c r="Q34" s="43" t="s">
        <v>98</v>
      </c>
      <c r="R34" s="37">
        <v>0</v>
      </c>
      <c r="S34" s="38">
        <v>0</v>
      </c>
      <c r="T34" s="43" t="s">
        <v>98</v>
      </c>
      <c r="U34" s="44">
        <f t="shared" si="0"/>
        <v>45858</v>
      </c>
      <c r="V34" s="45">
        <f t="shared" si="0"/>
        <v>0</v>
      </c>
      <c r="W34" s="43" t="str">
        <f t="shared" si="1"/>
        <v/>
      </c>
    </row>
    <row r="35" spans="1:23" hidden="1">
      <c r="A35" s="42">
        <v>3913</v>
      </c>
      <c r="B35" s="36" t="s">
        <v>123</v>
      </c>
      <c r="C35" s="37">
        <v>0</v>
      </c>
      <c r="D35" s="38">
        <v>0</v>
      </c>
      <c r="E35" s="43" t="s">
        <v>98</v>
      </c>
      <c r="F35" s="37">
        <v>0</v>
      </c>
      <c r="G35" s="38">
        <v>0</v>
      </c>
      <c r="H35" s="60" t="s">
        <v>98</v>
      </c>
      <c r="I35" s="37">
        <v>0</v>
      </c>
      <c r="J35" s="38">
        <v>0</v>
      </c>
      <c r="K35" s="43" t="s">
        <v>98</v>
      </c>
      <c r="L35" s="37">
        <v>0</v>
      </c>
      <c r="M35" s="38">
        <v>0</v>
      </c>
      <c r="N35" s="43" t="s">
        <v>98</v>
      </c>
      <c r="O35" s="37">
        <v>0</v>
      </c>
      <c r="P35" s="38">
        <v>0</v>
      </c>
      <c r="Q35" s="43" t="s">
        <v>98</v>
      </c>
      <c r="R35" s="37">
        <v>0</v>
      </c>
      <c r="S35" s="38">
        <v>0</v>
      </c>
      <c r="T35" s="43" t="s">
        <v>98</v>
      </c>
      <c r="U35" s="44">
        <f t="shared" si="0"/>
        <v>0</v>
      </c>
      <c r="V35" s="45">
        <f t="shared" si="0"/>
        <v>0</v>
      </c>
      <c r="W35" s="43" t="str">
        <f t="shared" si="1"/>
        <v/>
      </c>
    </row>
    <row r="36" spans="1:23" hidden="1">
      <c r="A36" s="42">
        <v>3914</v>
      </c>
      <c r="B36" s="36" t="s">
        <v>124</v>
      </c>
      <c r="C36" s="37">
        <v>0</v>
      </c>
      <c r="D36" s="38">
        <v>0</v>
      </c>
      <c r="E36" s="43" t="s">
        <v>98</v>
      </c>
      <c r="F36" s="37">
        <v>0</v>
      </c>
      <c r="G36" s="38">
        <v>0</v>
      </c>
      <c r="H36" s="60" t="s">
        <v>98</v>
      </c>
      <c r="I36" s="37">
        <v>639307.60000000009</v>
      </c>
      <c r="J36" s="38">
        <v>0</v>
      </c>
      <c r="K36" s="43" t="s">
        <v>98</v>
      </c>
      <c r="L36" s="37">
        <v>0</v>
      </c>
      <c r="M36" s="38">
        <v>0</v>
      </c>
      <c r="N36" s="43" t="s">
        <v>98</v>
      </c>
      <c r="O36" s="37">
        <v>0</v>
      </c>
      <c r="P36" s="38">
        <v>0</v>
      </c>
      <c r="Q36" s="43" t="s">
        <v>98</v>
      </c>
      <c r="R36" s="37">
        <v>0</v>
      </c>
      <c r="S36" s="38">
        <v>0</v>
      </c>
      <c r="T36" s="43" t="s">
        <v>98</v>
      </c>
      <c r="U36" s="44">
        <f t="shared" si="0"/>
        <v>639308</v>
      </c>
      <c r="V36" s="45">
        <f t="shared" si="0"/>
        <v>0</v>
      </c>
      <c r="W36" s="43" t="str">
        <f t="shared" si="1"/>
        <v/>
      </c>
    </row>
    <row r="37" spans="1:23" hidden="1">
      <c r="A37" s="42">
        <v>3921</v>
      </c>
      <c r="B37" s="36" t="s">
        <v>125</v>
      </c>
      <c r="C37" s="37">
        <v>22296.57</v>
      </c>
      <c r="D37" s="38">
        <v>0</v>
      </c>
      <c r="E37" s="43" t="s">
        <v>98</v>
      </c>
      <c r="F37" s="37">
        <v>19778.849999999999</v>
      </c>
      <c r="G37" s="38">
        <v>500</v>
      </c>
      <c r="H37" s="60">
        <v>2.527952838511845E-2</v>
      </c>
      <c r="I37" s="37">
        <v>0</v>
      </c>
      <c r="J37" s="38">
        <v>0</v>
      </c>
      <c r="K37" s="43" t="s">
        <v>98</v>
      </c>
      <c r="L37" s="37">
        <v>0</v>
      </c>
      <c r="M37" s="38">
        <v>0</v>
      </c>
      <c r="N37" s="43" t="s">
        <v>98</v>
      </c>
      <c r="O37" s="37">
        <v>0</v>
      </c>
      <c r="P37" s="38">
        <v>0</v>
      </c>
      <c r="Q37" s="43" t="s">
        <v>98</v>
      </c>
      <c r="R37" s="37">
        <v>0</v>
      </c>
      <c r="S37" s="38">
        <v>0</v>
      </c>
      <c r="T37" s="46" t="s">
        <v>98</v>
      </c>
      <c r="U37" s="44">
        <f t="shared" si="0"/>
        <v>42075</v>
      </c>
      <c r="V37" s="45">
        <f t="shared" si="0"/>
        <v>500</v>
      </c>
      <c r="W37" s="43">
        <f t="shared" si="1"/>
        <v>1.1883541295306001E-2</v>
      </c>
    </row>
    <row r="38" spans="1:23" hidden="1">
      <c r="A38" s="42">
        <v>3922</v>
      </c>
      <c r="B38" s="36" t="s">
        <v>126</v>
      </c>
      <c r="C38" s="37">
        <v>198732.29</v>
      </c>
      <c r="D38" s="38">
        <v>16661</v>
      </c>
      <c r="E38" s="43">
        <v>8.3836401220959103E-2</v>
      </c>
      <c r="F38" s="37">
        <v>51253.63</v>
      </c>
      <c r="G38" s="38">
        <v>1500</v>
      </c>
      <c r="H38" s="60">
        <v>2.9266219777994262E-2</v>
      </c>
      <c r="I38" s="37">
        <v>65736.03</v>
      </c>
      <c r="J38" s="38">
        <v>13500</v>
      </c>
      <c r="K38" s="43">
        <v>0.2053668285109399</v>
      </c>
      <c r="L38" s="37">
        <v>38478.959999999999</v>
      </c>
      <c r="M38" s="38">
        <v>0</v>
      </c>
      <c r="N38" s="43" t="s">
        <v>98</v>
      </c>
      <c r="O38" s="37">
        <v>0</v>
      </c>
      <c r="P38" s="38">
        <v>0</v>
      </c>
      <c r="Q38" s="43" t="s">
        <v>98</v>
      </c>
      <c r="R38" s="37">
        <v>0</v>
      </c>
      <c r="S38" s="38">
        <v>0</v>
      </c>
      <c r="T38" s="46" t="s">
        <v>98</v>
      </c>
      <c r="U38" s="44">
        <f t="shared" si="0"/>
        <v>354201</v>
      </c>
      <c r="V38" s="45">
        <f t="shared" si="0"/>
        <v>31661</v>
      </c>
      <c r="W38" s="43">
        <f t="shared" si="1"/>
        <v>8.9387099415303733E-2</v>
      </c>
    </row>
    <row r="39" spans="1:23" hidden="1">
      <c r="A39" s="42">
        <v>3923</v>
      </c>
      <c r="B39" s="36" t="s">
        <v>127</v>
      </c>
      <c r="C39" s="37">
        <v>0</v>
      </c>
      <c r="D39" s="38">
        <v>0</v>
      </c>
      <c r="E39" s="43" t="s">
        <v>98</v>
      </c>
      <c r="F39" s="37">
        <v>0</v>
      </c>
      <c r="G39" s="38">
        <v>0</v>
      </c>
      <c r="H39" s="60" t="s">
        <v>98</v>
      </c>
      <c r="I39" s="37">
        <v>0</v>
      </c>
      <c r="J39" s="38">
        <v>0</v>
      </c>
      <c r="K39" s="43" t="s">
        <v>98</v>
      </c>
      <c r="L39" s="37">
        <v>0</v>
      </c>
      <c r="M39" s="38">
        <v>0</v>
      </c>
      <c r="N39" s="43" t="s">
        <v>98</v>
      </c>
      <c r="O39" s="37">
        <v>0</v>
      </c>
      <c r="P39" s="38">
        <v>0</v>
      </c>
      <c r="Q39" s="43" t="s">
        <v>98</v>
      </c>
      <c r="R39" s="37">
        <v>0</v>
      </c>
      <c r="S39" s="38">
        <v>0</v>
      </c>
      <c r="T39" s="46" t="s">
        <v>98</v>
      </c>
      <c r="U39" s="44">
        <f t="shared" si="0"/>
        <v>0</v>
      </c>
      <c r="V39" s="45">
        <f t="shared" si="0"/>
        <v>0</v>
      </c>
      <c r="W39" s="43" t="str">
        <f t="shared" si="1"/>
        <v/>
      </c>
    </row>
    <row r="40" spans="1:23" hidden="1">
      <c r="A40" s="42">
        <v>3924</v>
      </c>
      <c r="B40" s="36" t="s">
        <v>128</v>
      </c>
      <c r="C40" s="37">
        <v>0</v>
      </c>
      <c r="D40" s="38">
        <v>0</v>
      </c>
      <c r="E40" s="43" t="s">
        <v>98</v>
      </c>
      <c r="F40" s="37">
        <v>7855.94</v>
      </c>
      <c r="G40" s="38">
        <v>0</v>
      </c>
      <c r="H40" s="60" t="s">
        <v>98</v>
      </c>
      <c r="I40" s="37">
        <v>0</v>
      </c>
      <c r="J40" s="38">
        <v>0</v>
      </c>
      <c r="K40" s="43" t="s">
        <v>98</v>
      </c>
      <c r="L40" s="37">
        <v>0</v>
      </c>
      <c r="M40" s="38">
        <v>0</v>
      </c>
      <c r="N40" s="43" t="s">
        <v>98</v>
      </c>
      <c r="O40" s="37">
        <v>0</v>
      </c>
      <c r="P40" s="38">
        <v>0</v>
      </c>
      <c r="Q40" s="43" t="s">
        <v>98</v>
      </c>
      <c r="R40" s="37">
        <v>0</v>
      </c>
      <c r="S40" s="38">
        <v>0</v>
      </c>
      <c r="T40" s="46" t="s">
        <v>98</v>
      </c>
      <c r="U40" s="44">
        <f t="shared" si="0"/>
        <v>7856</v>
      </c>
      <c r="V40" s="45">
        <f t="shared" si="0"/>
        <v>0</v>
      </c>
      <c r="W40" s="43" t="str">
        <f t="shared" si="1"/>
        <v/>
      </c>
    </row>
    <row r="41" spans="1:23" hidden="1">
      <c r="A41" s="42" t="s">
        <v>29</v>
      </c>
      <c r="B41" s="36" t="s">
        <v>129</v>
      </c>
      <c r="C41" s="37">
        <v>0</v>
      </c>
      <c r="D41" s="38">
        <v>0</v>
      </c>
      <c r="E41" s="43" t="s">
        <v>98</v>
      </c>
      <c r="F41" s="37">
        <v>0</v>
      </c>
      <c r="G41" s="38">
        <v>0</v>
      </c>
      <c r="H41" s="60" t="s">
        <v>98</v>
      </c>
      <c r="I41" s="37">
        <v>0</v>
      </c>
      <c r="J41" s="38">
        <v>0</v>
      </c>
      <c r="K41" s="43" t="s">
        <v>98</v>
      </c>
      <c r="L41" s="37">
        <v>0</v>
      </c>
      <c r="M41" s="38">
        <v>0</v>
      </c>
      <c r="N41" s="43" t="s">
        <v>98</v>
      </c>
      <c r="O41" s="37">
        <v>0</v>
      </c>
      <c r="P41" s="38">
        <v>0</v>
      </c>
      <c r="Q41" s="43" t="s">
        <v>98</v>
      </c>
      <c r="R41" s="37">
        <v>0</v>
      </c>
      <c r="S41" s="38">
        <v>0</v>
      </c>
      <c r="T41" s="43" t="s">
        <v>98</v>
      </c>
      <c r="U41" s="44">
        <f t="shared" si="0"/>
        <v>0</v>
      </c>
      <c r="V41" s="45">
        <f t="shared" si="0"/>
        <v>0</v>
      </c>
      <c r="W41" s="43" t="str">
        <f t="shared" si="1"/>
        <v/>
      </c>
    </row>
    <row r="42" spans="1:23" hidden="1">
      <c r="A42" s="42" t="s">
        <v>30</v>
      </c>
      <c r="B42" s="36" t="s">
        <v>130</v>
      </c>
      <c r="C42" s="37">
        <v>0</v>
      </c>
      <c r="D42" s="38">
        <v>0</v>
      </c>
      <c r="E42" s="43" t="s">
        <v>98</v>
      </c>
      <c r="F42" s="37">
        <v>147833.75</v>
      </c>
      <c r="G42" s="38">
        <v>0</v>
      </c>
      <c r="H42" s="60" t="s">
        <v>98</v>
      </c>
      <c r="I42" s="37">
        <v>893.29</v>
      </c>
      <c r="J42" s="38">
        <v>0</v>
      </c>
      <c r="K42" s="43" t="s">
        <v>98</v>
      </c>
      <c r="L42" s="37">
        <v>2439</v>
      </c>
      <c r="M42" s="38">
        <v>0</v>
      </c>
      <c r="N42" s="43" t="s">
        <v>98</v>
      </c>
      <c r="O42" s="37">
        <v>0</v>
      </c>
      <c r="P42" s="38">
        <v>0</v>
      </c>
      <c r="Q42" s="43" t="s">
        <v>98</v>
      </c>
      <c r="R42" s="37">
        <v>0</v>
      </c>
      <c r="S42" s="38">
        <v>0</v>
      </c>
      <c r="T42" s="43" t="s">
        <v>98</v>
      </c>
      <c r="U42" s="44">
        <f t="shared" si="0"/>
        <v>151166</v>
      </c>
      <c r="V42" s="45">
        <f t="shared" si="0"/>
        <v>0</v>
      </c>
      <c r="W42" s="43" t="str">
        <f t="shared" si="1"/>
        <v/>
      </c>
    </row>
    <row r="43" spans="1:23" hidden="1">
      <c r="A43" s="42" t="s">
        <v>31</v>
      </c>
      <c r="B43" s="36" t="s">
        <v>131</v>
      </c>
      <c r="C43" s="37">
        <v>0</v>
      </c>
      <c r="D43" s="38">
        <v>0</v>
      </c>
      <c r="E43" s="43" t="s">
        <v>98</v>
      </c>
      <c r="F43" s="37">
        <v>0</v>
      </c>
      <c r="G43" s="38">
        <v>0</v>
      </c>
      <c r="H43" s="60" t="s">
        <v>98</v>
      </c>
      <c r="I43" s="37">
        <v>0</v>
      </c>
      <c r="J43" s="38">
        <v>0</v>
      </c>
      <c r="K43" s="43" t="s">
        <v>98</v>
      </c>
      <c r="L43" s="37">
        <v>0</v>
      </c>
      <c r="M43" s="38">
        <v>0</v>
      </c>
      <c r="N43" s="43" t="s">
        <v>98</v>
      </c>
      <c r="O43" s="37">
        <v>0</v>
      </c>
      <c r="P43" s="38">
        <v>0</v>
      </c>
      <c r="Q43" s="43" t="s">
        <v>98</v>
      </c>
      <c r="R43" s="37">
        <v>0</v>
      </c>
      <c r="S43" s="38">
        <v>0</v>
      </c>
      <c r="T43" s="43" t="s">
        <v>98</v>
      </c>
      <c r="U43" s="44">
        <f t="shared" si="0"/>
        <v>0</v>
      </c>
      <c r="V43" s="45">
        <f t="shared" si="0"/>
        <v>0</v>
      </c>
      <c r="W43" s="43" t="str">
        <f t="shared" si="1"/>
        <v/>
      </c>
    </row>
    <row r="44" spans="1:23" hidden="1">
      <c r="A44" s="42" t="s">
        <v>32</v>
      </c>
      <c r="B44" s="36" t="s">
        <v>132</v>
      </c>
      <c r="C44" s="37">
        <v>0</v>
      </c>
      <c r="D44" s="38">
        <v>0</v>
      </c>
      <c r="E44" s="43" t="s">
        <v>98</v>
      </c>
      <c r="F44" s="37">
        <v>40024.42</v>
      </c>
      <c r="G44" s="38">
        <v>4800</v>
      </c>
      <c r="H44" s="60">
        <v>0.11992678469794191</v>
      </c>
      <c r="I44" s="37">
        <v>0</v>
      </c>
      <c r="J44" s="38">
        <v>0</v>
      </c>
      <c r="K44" s="43" t="s">
        <v>98</v>
      </c>
      <c r="L44" s="37">
        <v>0</v>
      </c>
      <c r="M44" s="38">
        <v>0</v>
      </c>
      <c r="N44" s="43" t="s">
        <v>98</v>
      </c>
      <c r="O44" s="37">
        <v>0</v>
      </c>
      <c r="P44" s="38">
        <v>0</v>
      </c>
      <c r="Q44" s="43" t="s">
        <v>98</v>
      </c>
      <c r="R44" s="37">
        <v>0</v>
      </c>
      <c r="S44" s="38">
        <v>0</v>
      </c>
      <c r="T44" s="43" t="s">
        <v>98</v>
      </c>
      <c r="U44" s="44">
        <f t="shared" si="0"/>
        <v>40024</v>
      </c>
      <c r="V44" s="45">
        <f t="shared" si="0"/>
        <v>4800</v>
      </c>
      <c r="W44" s="43">
        <f t="shared" si="1"/>
        <v>0.11992804317409554</v>
      </c>
    </row>
    <row r="45" spans="1:23" hidden="1">
      <c r="A45" s="42" t="s">
        <v>33</v>
      </c>
      <c r="B45" s="36" t="s">
        <v>133</v>
      </c>
      <c r="C45" s="37">
        <v>0</v>
      </c>
      <c r="D45" s="38">
        <v>0</v>
      </c>
      <c r="E45" s="43" t="s">
        <v>98</v>
      </c>
      <c r="F45" s="37">
        <v>19077.27</v>
      </c>
      <c r="G45" s="38">
        <v>0</v>
      </c>
      <c r="H45" s="60" t="s">
        <v>98</v>
      </c>
      <c r="I45" s="37">
        <v>501798.74999999994</v>
      </c>
      <c r="J45" s="38">
        <v>0</v>
      </c>
      <c r="K45" s="43" t="s">
        <v>98</v>
      </c>
      <c r="L45" s="37">
        <v>37506.54</v>
      </c>
      <c r="M45" s="38">
        <v>0</v>
      </c>
      <c r="N45" s="43" t="s">
        <v>98</v>
      </c>
      <c r="O45" s="37">
        <v>0</v>
      </c>
      <c r="P45" s="38">
        <v>0</v>
      </c>
      <c r="Q45" s="43" t="s">
        <v>98</v>
      </c>
      <c r="R45" s="37">
        <v>0</v>
      </c>
      <c r="S45" s="38">
        <v>0</v>
      </c>
      <c r="T45" s="43" t="s">
        <v>98</v>
      </c>
      <c r="U45" s="44">
        <f t="shared" si="0"/>
        <v>558383</v>
      </c>
      <c r="V45" s="45">
        <f t="shared" si="0"/>
        <v>0</v>
      </c>
      <c r="W45" s="43" t="str">
        <f t="shared" si="1"/>
        <v/>
      </c>
    </row>
    <row r="46" spans="1:23" hidden="1">
      <c r="A46" s="42" t="s">
        <v>34</v>
      </c>
      <c r="B46" s="36" t="s">
        <v>134</v>
      </c>
      <c r="C46" s="37">
        <v>0</v>
      </c>
      <c r="D46" s="38">
        <v>0</v>
      </c>
      <c r="E46" s="43" t="s">
        <v>98</v>
      </c>
      <c r="F46" s="37">
        <v>54625.86</v>
      </c>
      <c r="G46" s="38">
        <v>0</v>
      </c>
      <c r="H46" s="60" t="s">
        <v>98</v>
      </c>
      <c r="I46" s="37">
        <v>2548.36</v>
      </c>
      <c r="J46" s="38">
        <v>0</v>
      </c>
      <c r="K46" s="43" t="s">
        <v>98</v>
      </c>
      <c r="L46" s="37">
        <v>0</v>
      </c>
      <c r="M46" s="38">
        <v>0</v>
      </c>
      <c r="N46" s="43" t="s">
        <v>98</v>
      </c>
      <c r="O46" s="37">
        <v>0</v>
      </c>
      <c r="P46" s="38">
        <v>0</v>
      </c>
      <c r="Q46" s="43" t="s">
        <v>98</v>
      </c>
      <c r="R46" s="37">
        <v>0</v>
      </c>
      <c r="S46" s="38">
        <v>0</v>
      </c>
      <c r="T46" s="43" t="s">
        <v>98</v>
      </c>
      <c r="U46" s="44">
        <f t="shared" si="0"/>
        <v>57174</v>
      </c>
      <c r="V46" s="45">
        <f t="shared" si="0"/>
        <v>0</v>
      </c>
      <c r="W46" s="43" t="str">
        <f t="shared" si="1"/>
        <v/>
      </c>
    </row>
    <row r="47" spans="1:23" hidden="1">
      <c r="A47" s="42" t="s">
        <v>35</v>
      </c>
      <c r="B47" s="36" t="s">
        <v>135</v>
      </c>
      <c r="C47" s="37">
        <v>0</v>
      </c>
      <c r="D47" s="38">
        <v>0</v>
      </c>
      <c r="E47" s="43" t="s">
        <v>98</v>
      </c>
      <c r="F47" s="37">
        <v>0</v>
      </c>
      <c r="G47" s="38">
        <v>0</v>
      </c>
      <c r="H47" s="60" t="s">
        <v>98</v>
      </c>
      <c r="I47" s="37">
        <v>0</v>
      </c>
      <c r="J47" s="38">
        <v>0</v>
      </c>
      <c r="K47" s="43" t="s">
        <v>98</v>
      </c>
      <c r="L47" s="37">
        <v>0</v>
      </c>
      <c r="M47" s="38">
        <v>0</v>
      </c>
      <c r="N47" s="43" t="s">
        <v>98</v>
      </c>
      <c r="O47" s="37">
        <v>0</v>
      </c>
      <c r="P47" s="38">
        <v>0</v>
      </c>
      <c r="Q47" s="43" t="s">
        <v>98</v>
      </c>
      <c r="R47" s="37">
        <v>0</v>
      </c>
      <c r="S47" s="38">
        <v>0</v>
      </c>
      <c r="T47" s="43" t="s">
        <v>98</v>
      </c>
      <c r="U47" s="44">
        <f t="shared" si="0"/>
        <v>0</v>
      </c>
      <c r="V47" s="45">
        <f t="shared" si="0"/>
        <v>0</v>
      </c>
      <c r="W47" s="43" t="str">
        <f t="shared" si="1"/>
        <v/>
      </c>
    </row>
    <row r="48" spans="1:23">
      <c r="A48" s="47"/>
      <c r="B48" s="48" t="s">
        <v>36</v>
      </c>
      <c r="C48" s="49">
        <f>SUM(C9:C47)</f>
        <v>757713.36</v>
      </c>
      <c r="D48" s="50">
        <f>SUM(D9:D47)</f>
        <v>-726021.09</v>
      </c>
      <c r="E48" s="51"/>
      <c r="F48" s="49">
        <f>SUM(F9:F47)</f>
        <v>1064409.48</v>
      </c>
      <c r="G48" s="50">
        <f>SUM(G9:G47)</f>
        <v>-513069.8</v>
      </c>
      <c r="H48" s="51"/>
      <c r="I48" s="49">
        <f>SUM(I9:I47)</f>
        <v>1533747.0300000003</v>
      </c>
      <c r="J48" s="50">
        <f>SUM(J9:J47)</f>
        <v>-605440.71000000008</v>
      </c>
      <c r="K48" s="51"/>
      <c r="L48" s="49">
        <f>SUM(L9:L47)</f>
        <v>225248.16</v>
      </c>
      <c r="M48" s="50">
        <f>SUM(M9:M47)</f>
        <v>-399328.17999999993</v>
      </c>
      <c r="N48" s="51"/>
      <c r="O48" s="49">
        <f>SUM(O9:O47)</f>
        <v>0</v>
      </c>
      <c r="P48" s="50">
        <f>SUM(P9:P47)</f>
        <v>267109</v>
      </c>
      <c r="Q48" s="51"/>
      <c r="R48" s="49">
        <f>SUM(R9:R47)</f>
        <v>0</v>
      </c>
      <c r="S48" s="50">
        <f>SUM(S9:S47)</f>
        <v>270420</v>
      </c>
      <c r="T48" s="51"/>
      <c r="U48" s="49">
        <f>SUM(U9:U47)</f>
        <v>3581119</v>
      </c>
      <c r="V48" s="50">
        <f>SUM(V9:V47)</f>
        <v>-1706331</v>
      </c>
      <c r="W48" s="51"/>
    </row>
    <row r="49" spans="1:23">
      <c r="G49" s="57" t="s">
        <v>46</v>
      </c>
    </row>
    <row r="50" spans="1:23">
      <c r="A50" s="52"/>
      <c r="D50" s="53"/>
      <c r="E50" s="53"/>
      <c r="G50" s="81" t="s">
        <v>141</v>
      </c>
      <c r="H50" s="53"/>
      <c r="I50" s="53"/>
      <c r="J50" s="53"/>
      <c r="K50" s="53"/>
      <c r="L50" s="53"/>
      <c r="M50" s="53"/>
      <c r="N50" s="53"/>
      <c r="O50" s="53"/>
      <c r="P50" s="53"/>
      <c r="Q50" s="53"/>
      <c r="R50" s="53"/>
      <c r="S50" s="53"/>
      <c r="T50" s="53"/>
      <c r="U50" s="53"/>
      <c r="V50" s="53"/>
      <c r="W50" s="54"/>
    </row>
    <row r="51" spans="1:23">
      <c r="A51" s="79" t="s">
        <v>140</v>
      </c>
      <c r="B51" s="80" t="s">
        <v>143</v>
      </c>
      <c r="D51" s="81"/>
      <c r="E51" s="81"/>
      <c r="G51" s="98" t="s">
        <v>63</v>
      </c>
      <c r="H51" s="81" t="s">
        <v>97</v>
      </c>
      <c r="I51" s="97" t="s">
        <v>144</v>
      </c>
      <c r="J51" s="53" t="s">
        <v>136</v>
      </c>
    </row>
    <row r="52" spans="1:23">
      <c r="A52" s="82" t="s">
        <v>51</v>
      </c>
      <c r="B52" s="83" t="s">
        <v>149</v>
      </c>
      <c r="C52" s="83"/>
      <c r="D52" s="84"/>
      <c r="E52" s="84"/>
      <c r="F52" s="84"/>
      <c r="G52" s="92" t="s">
        <v>69</v>
      </c>
      <c r="H52" s="92">
        <v>3802</v>
      </c>
      <c r="I52" s="91">
        <f>G21+J21+M21</f>
        <v>-145138.74</v>
      </c>
      <c r="J52" s="82" t="s">
        <v>96</v>
      </c>
    </row>
    <row r="53" spans="1:23">
      <c r="A53" s="82" t="s">
        <v>73</v>
      </c>
      <c r="B53" s="82" t="s">
        <v>147</v>
      </c>
      <c r="C53" s="83"/>
      <c r="D53" s="84"/>
      <c r="E53" s="84"/>
      <c r="F53" s="84" t="s">
        <v>146</v>
      </c>
      <c r="G53" s="91">
        <v>33183.89</v>
      </c>
      <c r="H53" s="92">
        <v>3780</v>
      </c>
      <c r="I53" s="91">
        <f>G18</f>
        <v>-14357.3</v>
      </c>
      <c r="J53" s="84" t="s">
        <v>166</v>
      </c>
    </row>
    <row r="54" spans="1:23">
      <c r="A54" s="108" t="s">
        <v>74</v>
      </c>
      <c r="B54" s="109" t="s">
        <v>159</v>
      </c>
      <c r="C54" s="94"/>
      <c r="D54" s="94"/>
      <c r="E54" s="94"/>
      <c r="F54" s="94" t="s">
        <v>148</v>
      </c>
      <c r="G54" s="94"/>
      <c r="H54" s="94">
        <v>3750</v>
      </c>
      <c r="I54" s="110">
        <f>J14</f>
        <v>-8200</v>
      </c>
      <c r="J54" s="94" t="s">
        <v>156</v>
      </c>
      <c r="L54" s="57" t="s">
        <v>163</v>
      </c>
    </row>
    <row r="55" spans="1:23">
      <c r="A55" s="55" t="s">
        <v>76</v>
      </c>
      <c r="B55" s="56" t="s">
        <v>152</v>
      </c>
      <c r="F55" s="57" t="s">
        <v>151</v>
      </c>
      <c r="G55" s="95">
        <v>3810</v>
      </c>
      <c r="H55" s="57">
        <v>3820</v>
      </c>
      <c r="I55" s="73">
        <f>-579.26-596.77-674.7-922.5-932.78-968.67-1006.87-1121.43-1745.52-1801.74-2041.27-3242.23</f>
        <v>-15633.74</v>
      </c>
      <c r="J55" s="7"/>
    </row>
    <row r="56" spans="1:23">
      <c r="A56" s="55" t="s">
        <v>76</v>
      </c>
      <c r="B56" s="56" t="s">
        <v>153</v>
      </c>
      <c r="F56" s="57" t="s">
        <v>150</v>
      </c>
      <c r="G56" s="95">
        <v>3810</v>
      </c>
      <c r="H56" s="57">
        <v>3820</v>
      </c>
      <c r="I56" s="73">
        <f>-251.78-92.24-85.68-74.45-46.11-45.11-33.2-17.74-0.8</f>
        <v>-647.11</v>
      </c>
      <c r="J56" s="73"/>
      <c r="K56" s="73"/>
    </row>
    <row r="57" spans="1:23">
      <c r="A57" s="55" t="s">
        <v>73</v>
      </c>
      <c r="B57" s="56" t="s">
        <v>155</v>
      </c>
      <c r="F57" s="57" t="s">
        <v>154</v>
      </c>
      <c r="G57" s="95">
        <v>3810</v>
      </c>
      <c r="H57" s="57">
        <v>3830</v>
      </c>
      <c r="I57" s="96">
        <f>G27</f>
        <v>-4606.5</v>
      </c>
      <c r="J57" s="57" t="s">
        <v>112</v>
      </c>
      <c r="K57" s="73"/>
    </row>
    <row r="58" spans="1:23">
      <c r="F58" s="84"/>
    </row>
    <row r="59" spans="1:23">
      <c r="F59" s="84"/>
      <c r="M59" s="57" t="s">
        <v>167</v>
      </c>
    </row>
    <row r="62" spans="1:23">
      <c r="N62" s="57" t="s">
        <v>157</v>
      </c>
    </row>
    <row r="80" spans="14:14">
      <c r="N80" s="57" t="s">
        <v>158</v>
      </c>
    </row>
  </sheetData>
  <mergeCells count="3">
    <mergeCell ref="A1:W1"/>
    <mergeCell ref="A2:W2"/>
    <mergeCell ref="A3:W3"/>
  </mergeCells>
  <conditionalFormatting sqref="B53 J52">
    <cfRule type="duplicateValues" dxfId="0" priority="1"/>
  </conditionalFormatting>
  <printOptions horizontalCentered="1"/>
  <pageMargins left="0.5" right="0.5" top="0.5" bottom="0.5" header="0.5" footer="0.3"/>
  <pageSetup scale="47" orientation="landscape" r:id="rId1"/>
  <headerFooter alignWithMargins="0">
    <oddHeader>&amp;L&amp;"Arial Narrow,Bold"Exhibit I. &amp;P/&amp;N&amp;R&amp;"Arial Narrow,Bold"Attachment 2  Revised 05/17/2019</oddHeader>
    <oddFooter>&amp;A</oddFooter>
  </headerFooter>
  <drawing r:id="rId2"/>
</worksheet>
</file>

<file path=customXML/item4.xml>��< ? x m l   v e r s i o n = " 1 . 0 "   e n c o d i n g = " u t f - 1 6 " ? >  
 < p r o p e r t i e s   x m l n s = " h t t p : / / w w w . i m a n a g e . c o m / w o r k / x m l s c h e m a " >  
     < d o c u m e n t i d > A C T I V E ! 1 5 6 7 6 7 8 6 . 1 < / d o c u m e n t i d >  
     < s e n d e r i d > K E A B E T < / s e n d e r i d >  
     < s e n d e r e m a i l > B K E A T I N G @ G U N S T E R . C O M < / s e n d e r e m a i l >  
     < l a s t m o d i f i e d > 2 0 2 2 - 0 5 - 0 2 T 1 5 : 5 8 : 5 1 . 0 0 0 0 0 0 0 - 0 4 : 0 0 < / l a s t m o d i f i e d >  
     < d a t a b a s e > A C T I V E < / d a t a b a s e >  
 < / p r o p e r t i e s > 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9F7E995E85A64A9A36603D373C4C4E" ma:contentTypeVersion="14" ma:contentTypeDescription="Create a new document." ma:contentTypeScope="" ma:versionID="a56f25e186a1e3bee5aa5a62e9b0a503">
  <xsd:schema xmlns:xsd="http://www.w3.org/2001/XMLSchema" xmlns:xs="http://www.w3.org/2001/XMLSchema" xmlns:p="http://schemas.microsoft.com/office/2006/metadata/properties" xmlns:ns1="http://schemas.microsoft.com/sharepoint/v3" xmlns:ns3="04a173e0-7aa7-42c1-9671-d51c936ed6bd" xmlns:ns4="83b6c62d-4a98-49b6-b429-58bb6c635135" targetNamespace="http://schemas.microsoft.com/office/2006/metadata/properties" ma:root="true" ma:fieldsID="8433f7fefcf2bb22a658bae187e64cde" ns1:_="" ns3:_="" ns4:_="">
    <xsd:import namespace="http://schemas.microsoft.com/sharepoint/v3"/>
    <xsd:import namespace="04a173e0-7aa7-42c1-9671-d51c936ed6bd"/>
    <xsd:import namespace="83b6c62d-4a98-49b6-b429-58bb6c63513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a173e0-7aa7-42c1-9671-d51c936ed6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b6c62d-4a98-49b6-b429-58bb6c63513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D6FC2-1B87-4CDD-A4C4-93A09B769DC0}">
  <ds:schemaRefs>
    <ds:schemaRef ds:uri="http://schemas.microsoft.com/sharepoint/v3/contenttype/forms"/>
  </ds:schemaRefs>
</ds:datastoreItem>
</file>

<file path=customXml/itemProps2.xml><?xml version="1.0" encoding="utf-8"?>
<ds:datastoreItem xmlns:ds="http://schemas.openxmlformats.org/officeDocument/2006/customXml" ds:itemID="{14743D6F-3E66-40C5-A393-FE48EED2F86F}">
  <ds:schemaRefs>
    <ds:schemaRef ds:uri="http://purl.org/dc/elements/1.1/"/>
    <ds:schemaRef ds:uri="http://schemas.microsoft.com/office/2006/metadata/properties"/>
    <ds:schemaRef ds:uri="83b6c62d-4a98-49b6-b429-58bb6c635135"/>
    <ds:schemaRef ds:uri="http://schemas.microsoft.com/sharepoint/v3"/>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04a173e0-7aa7-42c1-9671-d51c936ed6bd"/>
    <ds:schemaRef ds:uri="http://www.w3.org/XML/1998/namespace"/>
    <ds:schemaRef ds:uri="http://purl.org/dc/dcmitype/"/>
  </ds:schemaRefs>
</ds:datastoreItem>
</file>

<file path=customXml/itemProps3.xml><?xml version="1.0" encoding="utf-8"?>
<ds:datastoreItem xmlns:ds="http://schemas.openxmlformats.org/officeDocument/2006/customXml" ds:itemID="{14E24BA6-C7F6-4FAC-B671-5ED213A52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a173e0-7aa7-42c1-9671-d51c936ed6bd"/>
    <ds:schemaRef ds:uri="83b6c62d-4a98-49b6-b429-58bb6c6351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Summary of Changes</vt:lpstr>
      <vt:lpstr>Questions</vt:lpstr>
      <vt:lpstr>Exh K p2 - FPUC</vt:lpstr>
      <vt:lpstr>Exh K p2 - FPUC - FI</vt:lpstr>
      <vt:lpstr>Exh K p2 - FPUC - FT</vt:lpstr>
      <vt:lpstr>Exh K p2 - CFG</vt:lpstr>
      <vt:lpstr>'Exh K p2 - CFG'!Print_Area</vt:lpstr>
      <vt:lpstr>'Exh K p2 - FPUC'!Print_Area</vt:lpstr>
      <vt:lpstr>'Exh K p2 - FPUC - FI'!Print_Area</vt:lpstr>
      <vt:lpstr>'Exh K p2 - FPUC - FT'!Print_Area</vt:lpstr>
    </vt:vector>
  </TitlesOfParts>
  <Company>Chesapeake Utilities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Maitre, Bety</dc:creator>
  <cp:lastModifiedBy>Onsomu, Philip</cp:lastModifiedBy>
  <dcterms:created xsi:type="dcterms:W3CDTF">2021-12-14T16:54:44Z</dcterms:created>
  <dcterms:modified xsi:type="dcterms:W3CDTF">2022-05-02T19:58:51Z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0x010100199F7E995E85A64A9A36603D373C4C4E</vt:lpwstr>
  </property>
</Properties>
</file>