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"/>
    </mc:Choice>
  </mc:AlternateContent>
  <bookViews>
    <workbookView xWindow="0" yWindow="0" windowWidth="19470" windowHeight="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C7" i="1"/>
  <c r="E19" i="1"/>
  <c r="F19" i="1"/>
  <c r="G19" i="1"/>
  <c r="H19" i="1"/>
  <c r="I19" i="1" s="1"/>
  <c r="J19" i="1" s="1"/>
  <c r="K19" i="1" s="1"/>
  <c r="L19" i="1" s="1"/>
  <c r="M19" i="1" s="1"/>
  <c r="N19" i="1" s="1"/>
  <c r="O19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D20" i="1"/>
  <c r="D19" i="1"/>
  <c r="C20" i="1"/>
  <c r="C19" i="1"/>
  <c r="P14" i="1"/>
  <c r="Q14" i="1" s="1"/>
  <c r="Q13" i="1"/>
  <c r="P13" i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D14" i="1"/>
  <c r="D13" i="1"/>
  <c r="C14" i="1"/>
  <c r="C13" i="1"/>
  <c r="E8" i="1"/>
  <c r="F8" i="1"/>
  <c r="G8" i="1"/>
  <c r="H8" i="1"/>
  <c r="I8" i="1"/>
  <c r="J8" i="1"/>
  <c r="K8" i="1"/>
  <c r="L8" i="1"/>
  <c r="M8" i="1"/>
  <c r="N8" i="1"/>
  <c r="O8" i="1"/>
  <c r="E9" i="1"/>
  <c r="F9" i="1"/>
  <c r="G9" i="1"/>
  <c r="H9" i="1"/>
  <c r="I9" i="1"/>
  <c r="J9" i="1"/>
  <c r="K9" i="1"/>
  <c r="L9" i="1"/>
  <c r="M9" i="1"/>
  <c r="N9" i="1"/>
  <c r="O9" i="1"/>
  <c r="D9" i="1"/>
  <c r="D8" i="1"/>
  <c r="AI6" i="1"/>
  <c r="AJ6" i="1" s="1"/>
  <c r="AA6" i="1"/>
  <c r="AB6" i="1" s="1"/>
  <c r="AJ5" i="1"/>
  <c r="AI5" i="1"/>
  <c r="AB5" i="1"/>
  <c r="AA5" i="1"/>
  <c r="P19" i="1" l="1"/>
  <c r="Q19" i="1" s="1"/>
  <c r="P20" i="1"/>
  <c r="Q20" i="1" s="1"/>
</calcChain>
</file>

<file path=xl/comments1.xml><?xml version="1.0" encoding="utf-8"?>
<comments xmlns="http://schemas.openxmlformats.org/spreadsheetml/2006/main">
  <authors>
    <author>Welch, Kathy</author>
  </authors>
  <commentList>
    <comment ref="AA5" authorId="0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changed to amount in acq. Adj. schedule because have to use ordered amount and not booked amount.  Tax reform reduced the book amount
</t>
        </r>
      </text>
    </comment>
  </commentList>
</comments>
</file>

<file path=xl/sharedStrings.xml><?xml version="1.0" encoding="utf-8"?>
<sst xmlns="http://schemas.openxmlformats.org/spreadsheetml/2006/main" count="125" uniqueCount="40">
  <si>
    <t>Acquisition Adjustment - Other</t>
  </si>
  <si>
    <t>25AA2832</t>
  </si>
  <si>
    <t>Capital Structure</t>
  </si>
  <si>
    <t>Tax Rate Change-Acq Adj - Other</t>
  </si>
  <si>
    <t>25AX2832</t>
  </si>
  <si>
    <t>December 31, 2021</t>
  </si>
  <si>
    <t>13-Month Average ROR</t>
  </si>
  <si>
    <t>Year End ROR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</si>
  <si>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</si>
  <si>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</si>
  <si>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</si>
  <si>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</si>
  <si>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</si>
  <si>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</si>
  <si>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</si>
  <si>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</si>
  <si>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</si>
  <si>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</si>
  <si>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</si>
  <si>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</si>
  <si>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BS-13MO</t>
  </si>
  <si>
    <t>Plant in</t>
  </si>
  <si>
    <t>Acc Depr</t>
  </si>
  <si>
    <t>CWIP</t>
  </si>
  <si>
    <t>Working</t>
  </si>
  <si>
    <t>Work-Cap</t>
  </si>
  <si>
    <t>Capital</t>
  </si>
  <si>
    <t>2020</t>
  </si>
  <si>
    <t>2021</t>
  </si>
  <si>
    <t>Total</t>
  </si>
  <si>
    <t>13-Mo Avg</t>
  </si>
  <si>
    <t>Line #</t>
  </si>
  <si>
    <t>Reference</t>
  </si>
  <si>
    <t>Service</t>
  </si>
  <si>
    <t>and Amort</t>
  </si>
  <si>
    <t>Eliminations</t>
  </si>
  <si>
    <t>Structure</t>
  </si>
  <si>
    <t>Check total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</si>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</sst>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164" fontId="2" fillId="0" borderId="0" xfId="2"/>
    <xf numFmtId="165" fontId="0" fillId="0" borderId="0" xfId="1" applyNumberFormat="1" applyFont="1"/>
    <xf numFmtId="165" fontId="0" fillId="3" borderId="0" xfId="1" applyNumberFormat="1" applyFont="1" applyFill="1"/>
    <xf numFmtId="165" fontId="0" fillId="2" borderId="0" xfId="1" applyNumberFormat="1" applyFont="1" applyFill="1"/>
    <xf numFmtId="43" fontId="0" fillId="0" borderId="0" xfId="1" applyFont="1"/>
    <xf numFmtId="0" fontId="5" fillId="0" borderId="0" xfId="0" applyFont="1" applyAlignment="1">
      <alignment horizontal="left"/>
    </xf>
    <xf numFmtId="0" fontId="0" fillId="3" borderId="0" xfId="0" applyFill="1"/>
    <xf numFmtId="49" fontId="2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 applyAlignment="1">
      <alignment horizontal="center"/>
    </xf>
    <xf numFmtId="49" fontId="2" fillId="0" borderId="1" xfId="2" applyNumberForma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0" fillId="0" borderId="0" xfId="0" applyNumberFormat="1"/>
    <xf numFmtId="164" fontId="0" fillId="0" borderId="2" xfId="0" applyNumberFormat="1" applyBorder="1"/>
  </cellXfs>
  <cellStyles count="3">
    <cellStyle name="Comma" xfId="1" builtinId="3"/>
    <cellStyle name="FRxAmtStyle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"/>
  <sheetViews>
    <sheetView tabSelected="1" topLeftCell="B8" workbookViewId="0">
      <selection activeCell="R17" sqref="R17"/>
    </sheetView>
  </sheetViews>
  <sheetFormatPr defaultRowHeight="15" x14ac:dyDescent="0.25"/>
  <cols>
    <col min="1" max="1" width="30.28515625" bestFit="1" customWidth="1"/>
    <col min="2" max="2" width="9.5703125" bestFit="1" customWidth="1"/>
    <col min="3" max="15" width="10.28515625" bestFit="1" customWidth="1"/>
    <col min="16" max="16" width="11.28515625" bestFit="1" customWidth="1"/>
    <col min="17" max="17" width="10.28515625" bestFit="1" customWidth="1"/>
    <col min="19" max="19" width="9" bestFit="1" customWidth="1"/>
    <col min="20" max="20" width="17.42578125" bestFit="1" customWidth="1"/>
    <col min="22" max="22" width="21.85546875" bestFit="1" customWidth="1"/>
    <col min="23" max="23" width="10.28515625" bestFit="1" customWidth="1"/>
    <col min="24" max="24" width="5.7109375" bestFit="1" customWidth="1"/>
    <col min="25" max="25" width="8.42578125" bestFit="1" customWidth="1"/>
    <col min="26" max="26" width="12" bestFit="1" customWidth="1"/>
    <col min="27" max="27" width="11.28515625" bestFit="1" customWidth="1"/>
    <col min="28" max="28" width="12.28515625" bestFit="1" customWidth="1"/>
    <col min="30" max="30" width="12.7109375" bestFit="1" customWidth="1"/>
    <col min="31" max="31" width="10.28515625" bestFit="1" customWidth="1"/>
    <col min="32" max="32" width="5.7109375" bestFit="1" customWidth="1"/>
    <col min="33" max="33" width="8.42578125" bestFit="1" customWidth="1"/>
    <col min="35" max="35" width="11.28515625" bestFit="1" customWidth="1"/>
    <col min="36" max="36" width="10.85546875" bestFit="1" customWidth="1"/>
  </cols>
  <sheetData>
    <row r="1" spans="1:38" ht="22.5" customHeight="1" x14ac:dyDescent="0.4">
      <c r="A1" s="8" t="s">
        <v>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V1" s="9" t="s">
        <v>6</v>
      </c>
      <c r="W1" s="9"/>
      <c r="X1" s="9"/>
      <c r="Y1" s="9"/>
      <c r="Z1" s="9"/>
      <c r="AA1" s="9"/>
      <c r="AB1" s="7"/>
      <c r="AD1" s="9" t="s">
        <v>7</v>
      </c>
      <c r="AE1" s="9"/>
      <c r="AF1" s="9"/>
      <c r="AG1" s="9"/>
      <c r="AH1" s="9"/>
      <c r="AI1" s="9"/>
    </row>
    <row r="2" spans="1:38" ht="12.75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V2" s="9"/>
      <c r="W2" s="9"/>
      <c r="X2" s="9"/>
      <c r="Y2" s="9"/>
      <c r="Z2" s="9"/>
      <c r="AA2" s="9"/>
      <c r="AB2" s="7"/>
      <c r="AD2" s="9"/>
      <c r="AE2" s="9"/>
      <c r="AF2" s="9"/>
      <c r="AG2" s="9"/>
      <c r="AH2" s="9"/>
      <c r="AI2" s="9"/>
    </row>
    <row r="3" spans="1:38" ht="12.75" customHeight="1" x14ac:dyDescent="0.25"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18</v>
      </c>
      <c r="N3" s="10" t="s">
        <v>19</v>
      </c>
      <c r="O3" s="10" t="s">
        <v>8</v>
      </c>
      <c r="P3" s="3"/>
      <c r="Q3" s="3"/>
      <c r="S3" s="11" t="s">
        <v>20</v>
      </c>
      <c r="T3" s="11"/>
      <c r="U3" s="11"/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3"/>
      <c r="AC3" s="11"/>
      <c r="AD3" s="12" t="s">
        <v>21</v>
      </c>
      <c r="AE3" s="12" t="s">
        <v>22</v>
      </c>
      <c r="AF3" s="12" t="s">
        <v>23</v>
      </c>
      <c r="AG3" s="12" t="s">
        <v>24</v>
      </c>
      <c r="AH3" s="12"/>
      <c r="AI3" s="12" t="s">
        <v>26</v>
      </c>
      <c r="AJ3" s="11"/>
      <c r="AK3" s="11"/>
      <c r="AL3" s="11"/>
    </row>
    <row r="4" spans="1:38" ht="12.75" customHeight="1" x14ac:dyDescent="0.25">
      <c r="C4" s="14" t="s">
        <v>27</v>
      </c>
      <c r="D4" s="14" t="s">
        <v>28</v>
      </c>
      <c r="E4" s="14" t="s">
        <v>28</v>
      </c>
      <c r="F4" s="14" t="s">
        <v>28</v>
      </c>
      <c r="G4" s="14" t="s">
        <v>28</v>
      </c>
      <c r="H4" s="14" t="s">
        <v>28</v>
      </c>
      <c r="I4" s="14" t="s">
        <v>28</v>
      </c>
      <c r="J4" s="14" t="s">
        <v>28</v>
      </c>
      <c r="K4" s="14" t="s">
        <v>28</v>
      </c>
      <c r="L4" s="14" t="s">
        <v>28</v>
      </c>
      <c r="M4" s="14" t="s">
        <v>28</v>
      </c>
      <c r="N4" s="14" t="s">
        <v>28</v>
      </c>
      <c r="O4" s="14" t="s">
        <v>28</v>
      </c>
      <c r="P4" s="15" t="s">
        <v>29</v>
      </c>
      <c r="Q4" s="15" t="s">
        <v>30</v>
      </c>
      <c r="S4" s="11" t="s">
        <v>31</v>
      </c>
      <c r="T4" s="11" t="s">
        <v>32</v>
      </c>
      <c r="U4" s="11"/>
      <c r="V4" s="12" t="s">
        <v>33</v>
      </c>
      <c r="W4" s="12" t="s">
        <v>34</v>
      </c>
      <c r="X4" s="12"/>
      <c r="Y4" s="12" t="s">
        <v>26</v>
      </c>
      <c r="Z4" s="12" t="s">
        <v>35</v>
      </c>
      <c r="AA4" s="12" t="s">
        <v>36</v>
      </c>
      <c r="AB4" s="13" t="s">
        <v>37</v>
      </c>
      <c r="AC4" s="11"/>
      <c r="AD4" s="12" t="s">
        <v>33</v>
      </c>
      <c r="AE4" s="12" t="s">
        <v>34</v>
      </c>
      <c r="AF4" s="12"/>
      <c r="AG4" s="12" t="s">
        <v>26</v>
      </c>
      <c r="AH4" s="12"/>
      <c r="AI4" s="12" t="s">
        <v>36</v>
      </c>
      <c r="AJ4" s="11" t="s">
        <v>37</v>
      </c>
      <c r="AK4" s="11"/>
      <c r="AL4" s="11"/>
    </row>
    <row r="5" spans="1:38" ht="12.75" customHeight="1" x14ac:dyDescent="0.25">
      <c r="A5" s="1" t="s">
        <v>0</v>
      </c>
      <c r="B5" s="2" t="s">
        <v>1</v>
      </c>
      <c r="C5" s="3">
        <v>8042896</v>
      </c>
      <c r="D5" s="3">
        <v>8007313</v>
      </c>
      <c r="E5" s="3">
        <v>7971730</v>
      </c>
      <c r="F5" s="3">
        <v>7936147</v>
      </c>
      <c r="G5" s="3">
        <v>7900564</v>
      </c>
      <c r="H5" s="3">
        <v>7864981</v>
      </c>
      <c r="I5" s="3">
        <v>7829398</v>
      </c>
      <c r="J5" s="3">
        <v>7793815</v>
      </c>
      <c r="K5" s="3">
        <v>7758232</v>
      </c>
      <c r="L5" s="3">
        <v>7722649</v>
      </c>
      <c r="M5" s="3">
        <v>7687066</v>
      </c>
      <c r="N5" s="3">
        <v>7651483</v>
      </c>
      <c r="O5" s="3">
        <v>7615900</v>
      </c>
      <c r="P5" s="3">
        <v>101782174</v>
      </c>
      <c r="Q5" s="3">
        <v>7829398</v>
      </c>
      <c r="S5" s="4">
        <v>32</v>
      </c>
      <c r="T5" s="4" t="s">
        <v>2</v>
      </c>
      <c r="U5" s="4"/>
      <c r="V5" s="5"/>
      <c r="W5" s="5"/>
      <c r="X5" s="5"/>
      <c r="Y5" s="5"/>
      <c r="Z5" s="5"/>
      <c r="AA5" s="6">
        <f>-Q5</f>
        <v>-7829398</v>
      </c>
      <c r="AB5" s="7">
        <f t="shared" ref="AB5:AB6" si="0">-Q5-V5-W5-X5-Y5-Z5-AA5</f>
        <v>0</v>
      </c>
      <c r="AC5" s="4"/>
      <c r="AD5" s="5"/>
      <c r="AE5" s="5"/>
      <c r="AF5" s="5"/>
      <c r="AG5" s="5"/>
      <c r="AH5" s="5"/>
      <c r="AI5" s="6">
        <f>-O5</f>
        <v>-7615900</v>
      </c>
      <c r="AJ5" s="4">
        <f t="shared" ref="AJ5:AJ6" si="1">SUM(AD5:AI5)+O5</f>
        <v>0</v>
      </c>
    </row>
    <row r="6" spans="1:38" ht="18" customHeight="1" x14ac:dyDescent="0.25">
      <c r="A6" s="1" t="s">
        <v>3</v>
      </c>
      <c r="B6" s="2" t="s">
        <v>4</v>
      </c>
      <c r="C6" s="3">
        <v>-1425119</v>
      </c>
      <c r="D6" s="3">
        <v>-1418813</v>
      </c>
      <c r="E6" s="3">
        <v>-1412507</v>
      </c>
      <c r="F6" s="3">
        <v>-1406201</v>
      </c>
      <c r="G6" s="3">
        <v>-1399895</v>
      </c>
      <c r="H6" s="3">
        <v>-1393589</v>
      </c>
      <c r="I6" s="3">
        <v>-1387283</v>
      </c>
      <c r="J6" s="3">
        <v>-1380977</v>
      </c>
      <c r="K6" s="3">
        <v>-1374671</v>
      </c>
      <c r="L6" s="3">
        <v>-1368365</v>
      </c>
      <c r="M6" s="3">
        <v>-1362059</v>
      </c>
      <c r="N6" s="3">
        <v>-1355753</v>
      </c>
      <c r="O6" s="3">
        <v>-1349447</v>
      </c>
      <c r="P6" s="3">
        <v>-18034679</v>
      </c>
      <c r="Q6" s="3">
        <v>-1387283</v>
      </c>
      <c r="S6" s="4"/>
      <c r="T6" s="4"/>
      <c r="U6" s="4"/>
      <c r="V6" s="5"/>
      <c r="W6" s="5"/>
      <c r="X6" s="5"/>
      <c r="Y6" s="5"/>
      <c r="Z6" s="5"/>
      <c r="AA6" s="6">
        <f t="shared" ref="AA6" si="2">-Q6</f>
        <v>1387283</v>
      </c>
      <c r="AB6" s="7">
        <f t="shared" si="0"/>
        <v>0</v>
      </c>
      <c r="AC6" s="4"/>
      <c r="AD6" s="5"/>
      <c r="AE6" s="5"/>
      <c r="AF6" s="5"/>
      <c r="AG6" s="5"/>
      <c r="AH6" s="5"/>
      <c r="AI6" s="6">
        <f t="shared" ref="AI6" si="3">-O6</f>
        <v>1349447</v>
      </c>
      <c r="AJ6" s="4">
        <f t="shared" si="1"/>
        <v>0</v>
      </c>
    </row>
    <row r="7" spans="1:38" ht="15.75" thickBot="1" x14ac:dyDescent="0.3">
      <c r="C7" s="17">
        <f>SUM(C5:C6)</f>
        <v>6617777</v>
      </c>
      <c r="D7" s="17">
        <f t="shared" ref="D7:Q7" si="4">SUM(D5:D6)</f>
        <v>6588500</v>
      </c>
      <c r="E7" s="17">
        <f t="shared" si="4"/>
        <v>6559223</v>
      </c>
      <c r="F7" s="17">
        <f t="shared" si="4"/>
        <v>6529946</v>
      </c>
      <c r="G7" s="17">
        <f t="shared" si="4"/>
        <v>6500669</v>
      </c>
      <c r="H7" s="17">
        <f t="shared" si="4"/>
        <v>6471392</v>
      </c>
      <c r="I7" s="17">
        <f t="shared" si="4"/>
        <v>6442115</v>
      </c>
      <c r="J7" s="17">
        <f t="shared" si="4"/>
        <v>6412838</v>
      </c>
      <c r="K7" s="17">
        <f t="shared" si="4"/>
        <v>6383561</v>
      </c>
      <c r="L7" s="17">
        <f t="shared" si="4"/>
        <v>6354284</v>
      </c>
      <c r="M7" s="17">
        <f t="shared" si="4"/>
        <v>6325007</v>
      </c>
      <c r="N7" s="17">
        <f t="shared" si="4"/>
        <v>6295730</v>
      </c>
      <c r="O7" s="17">
        <f t="shared" si="4"/>
        <v>6266453</v>
      </c>
      <c r="P7" s="17">
        <f t="shared" si="4"/>
        <v>83747495</v>
      </c>
      <c r="Q7" s="17">
        <f t="shared" si="4"/>
        <v>6442115</v>
      </c>
    </row>
    <row r="8" spans="1:38" ht="15.75" thickTop="1" x14ac:dyDescent="0.25">
      <c r="D8" s="16">
        <f>D5-C5</f>
        <v>-35583</v>
      </c>
      <c r="E8" s="16">
        <f t="shared" ref="E8:O8" si="5">E5-D5</f>
        <v>-35583</v>
      </c>
      <c r="F8" s="16">
        <f t="shared" si="5"/>
        <v>-35583</v>
      </c>
      <c r="G8" s="16">
        <f t="shared" si="5"/>
        <v>-35583</v>
      </c>
      <c r="H8" s="16">
        <f t="shared" si="5"/>
        <v>-35583</v>
      </c>
      <c r="I8" s="16">
        <f t="shared" si="5"/>
        <v>-35583</v>
      </c>
      <c r="J8" s="16">
        <f t="shared" si="5"/>
        <v>-35583</v>
      </c>
      <c r="K8" s="16">
        <f t="shared" si="5"/>
        <v>-35583</v>
      </c>
      <c r="L8" s="16">
        <f t="shared" si="5"/>
        <v>-35583</v>
      </c>
      <c r="M8" s="16">
        <f t="shared" si="5"/>
        <v>-35583</v>
      </c>
      <c r="N8" s="16">
        <f t="shared" si="5"/>
        <v>-35583</v>
      </c>
      <c r="O8" s="16">
        <f t="shared" si="5"/>
        <v>-35583</v>
      </c>
    </row>
    <row r="9" spans="1:38" x14ac:dyDescent="0.25">
      <c r="D9" s="16">
        <f>D6-C6</f>
        <v>6306</v>
      </c>
      <c r="E9" s="16">
        <f t="shared" ref="E9:O9" si="6">E6-D6</f>
        <v>6306</v>
      </c>
      <c r="F9" s="16">
        <f t="shared" si="6"/>
        <v>6306</v>
      </c>
      <c r="G9" s="16">
        <f t="shared" si="6"/>
        <v>6306</v>
      </c>
      <c r="H9" s="16">
        <f t="shared" si="6"/>
        <v>6306</v>
      </c>
      <c r="I9" s="16">
        <f t="shared" si="6"/>
        <v>6306</v>
      </c>
      <c r="J9" s="16">
        <f t="shared" si="6"/>
        <v>6306</v>
      </c>
      <c r="K9" s="16">
        <f t="shared" si="6"/>
        <v>6306</v>
      </c>
      <c r="L9" s="16">
        <f t="shared" si="6"/>
        <v>6306</v>
      </c>
      <c r="M9" s="16">
        <f t="shared" si="6"/>
        <v>6306</v>
      </c>
      <c r="N9" s="16">
        <f t="shared" si="6"/>
        <v>6306</v>
      </c>
      <c r="O9" s="16">
        <f t="shared" si="6"/>
        <v>6306</v>
      </c>
    </row>
    <row r="11" spans="1:38" x14ac:dyDescent="0.25"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10" t="s">
        <v>8</v>
      </c>
      <c r="P11" s="3"/>
      <c r="Q11" s="3"/>
    </row>
    <row r="12" spans="1:38" x14ac:dyDescent="0.25">
      <c r="C12" s="14" t="s">
        <v>28</v>
      </c>
      <c r="D12" s="14" t="s">
        <v>38</v>
      </c>
      <c r="E12" s="14" t="s">
        <v>38</v>
      </c>
      <c r="F12" s="14" t="s">
        <v>38</v>
      </c>
      <c r="G12" s="14" t="s">
        <v>38</v>
      </c>
      <c r="H12" s="14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O12" s="14" t="s">
        <v>38</v>
      </c>
      <c r="P12" s="15" t="s">
        <v>29</v>
      </c>
      <c r="Q12" s="15" t="s">
        <v>30</v>
      </c>
    </row>
    <row r="13" spans="1:38" x14ac:dyDescent="0.25">
      <c r="A13" s="1" t="s">
        <v>0</v>
      </c>
      <c r="B13" s="2" t="s">
        <v>1</v>
      </c>
      <c r="C13" s="16">
        <f>O5</f>
        <v>7615900</v>
      </c>
      <c r="D13" s="16">
        <f>C13+D8</f>
        <v>7580317</v>
      </c>
      <c r="E13" s="16">
        <f t="shared" ref="E13:O13" si="7">D13+E8</f>
        <v>7544734</v>
      </c>
      <c r="F13" s="16">
        <f t="shared" si="7"/>
        <v>7509151</v>
      </c>
      <c r="G13" s="16">
        <f t="shared" si="7"/>
        <v>7473568</v>
      </c>
      <c r="H13" s="16">
        <f t="shared" si="7"/>
        <v>7437985</v>
      </c>
      <c r="I13" s="16">
        <f t="shared" si="7"/>
        <v>7402402</v>
      </c>
      <c r="J13" s="16">
        <f t="shared" si="7"/>
        <v>7366819</v>
      </c>
      <c r="K13" s="16">
        <f t="shared" si="7"/>
        <v>7331236</v>
      </c>
      <c r="L13" s="16">
        <f t="shared" si="7"/>
        <v>7295653</v>
      </c>
      <c r="M13" s="16">
        <f t="shared" si="7"/>
        <v>7260070</v>
      </c>
      <c r="N13" s="16">
        <f t="shared" si="7"/>
        <v>7224487</v>
      </c>
      <c r="O13" s="16">
        <f t="shared" si="7"/>
        <v>7188904</v>
      </c>
      <c r="P13" s="16">
        <f>SUM(C13:O13)</f>
        <v>96231226</v>
      </c>
      <c r="Q13" s="16">
        <f>P13/13</f>
        <v>7402402</v>
      </c>
    </row>
    <row r="14" spans="1:38" x14ac:dyDescent="0.25">
      <c r="A14" s="1" t="s">
        <v>3</v>
      </c>
      <c r="B14" s="2" t="s">
        <v>4</v>
      </c>
      <c r="C14" s="16">
        <f>O6</f>
        <v>-1349447</v>
      </c>
      <c r="D14" s="16">
        <f>C14+D9</f>
        <v>-1343141</v>
      </c>
      <c r="E14" s="16">
        <f t="shared" ref="E14:O14" si="8">D14+E9</f>
        <v>-1336835</v>
      </c>
      <c r="F14" s="16">
        <f t="shared" si="8"/>
        <v>-1330529</v>
      </c>
      <c r="G14" s="16">
        <f t="shared" si="8"/>
        <v>-1324223</v>
      </c>
      <c r="H14" s="16">
        <f t="shared" si="8"/>
        <v>-1317917</v>
      </c>
      <c r="I14" s="16">
        <f t="shared" si="8"/>
        <v>-1311611</v>
      </c>
      <c r="J14" s="16">
        <f t="shared" si="8"/>
        <v>-1305305</v>
      </c>
      <c r="K14" s="16">
        <f t="shared" si="8"/>
        <v>-1298999</v>
      </c>
      <c r="L14" s="16">
        <f t="shared" si="8"/>
        <v>-1292693</v>
      </c>
      <c r="M14" s="16">
        <f t="shared" si="8"/>
        <v>-1286387</v>
      </c>
      <c r="N14" s="16">
        <f t="shared" si="8"/>
        <v>-1280081</v>
      </c>
      <c r="O14" s="16">
        <f t="shared" si="8"/>
        <v>-1273775</v>
      </c>
      <c r="P14" s="16">
        <f>SUM(C14:O14)</f>
        <v>-17050943</v>
      </c>
      <c r="Q14" s="16">
        <f>P14/13</f>
        <v>-1311611</v>
      </c>
    </row>
    <row r="15" spans="1:38" ht="15.75" thickBot="1" x14ac:dyDescent="0.3">
      <c r="C15" s="17">
        <f>SUM(C13:C14)</f>
        <v>6266453</v>
      </c>
      <c r="D15" s="17">
        <f t="shared" ref="D15" si="9">SUM(D13:D14)</f>
        <v>6237176</v>
      </c>
      <c r="E15" s="17">
        <f t="shared" ref="E15" si="10">SUM(E13:E14)</f>
        <v>6207899</v>
      </c>
      <c r="F15" s="17">
        <f t="shared" ref="F15" si="11">SUM(F13:F14)</f>
        <v>6178622</v>
      </c>
      <c r="G15" s="17">
        <f t="shared" ref="G15" si="12">SUM(G13:G14)</f>
        <v>6149345</v>
      </c>
      <c r="H15" s="17">
        <f t="shared" ref="H15" si="13">SUM(H13:H14)</f>
        <v>6120068</v>
      </c>
      <c r="I15" s="17">
        <f t="shared" ref="I15" si="14">SUM(I13:I14)</f>
        <v>6090791</v>
      </c>
      <c r="J15" s="17">
        <f t="shared" ref="J15" si="15">SUM(J13:J14)</f>
        <v>6061514</v>
      </c>
      <c r="K15" s="17">
        <f t="shared" ref="K15" si="16">SUM(K13:K14)</f>
        <v>6032237</v>
      </c>
      <c r="L15" s="17">
        <f t="shared" ref="L15" si="17">SUM(L13:L14)</f>
        <v>6002960</v>
      </c>
      <c r="M15" s="17">
        <f t="shared" ref="M15" si="18">SUM(M13:M14)</f>
        <v>5973683</v>
      </c>
      <c r="N15" s="17">
        <f t="shared" ref="N15" si="19">SUM(N13:N14)</f>
        <v>5944406</v>
      </c>
      <c r="O15" s="17">
        <f t="shared" ref="O15" si="20">SUM(O13:O14)</f>
        <v>5915129</v>
      </c>
      <c r="P15" s="17">
        <f t="shared" ref="P15" si="21">SUM(P13:P14)</f>
        <v>79180283</v>
      </c>
      <c r="Q15" s="17">
        <f t="shared" ref="Q15" si="22">SUM(Q13:Q14)</f>
        <v>6090791</v>
      </c>
    </row>
    <row r="16" spans="1:38" ht="15.75" thickTop="1" x14ac:dyDescent="0.25"/>
    <row r="17" spans="1:17" x14ac:dyDescent="0.25">
      <c r="C17" s="10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0" t="s">
        <v>13</v>
      </c>
      <c r="I17" s="10" t="s">
        <v>14</v>
      </c>
      <c r="J17" s="10" t="s">
        <v>15</v>
      </c>
      <c r="K17" s="10" t="s">
        <v>16</v>
      </c>
      <c r="L17" s="10" t="s">
        <v>17</v>
      </c>
      <c r="M17" s="10" t="s">
        <v>18</v>
      </c>
      <c r="N17" s="10" t="s">
        <v>19</v>
      </c>
      <c r="O17" s="10" t="s">
        <v>8</v>
      </c>
      <c r="P17" s="3"/>
      <c r="Q17" s="3"/>
    </row>
    <row r="18" spans="1:17" x14ac:dyDescent="0.25">
      <c r="C18" s="14" t="s">
        <v>38</v>
      </c>
      <c r="D18" s="14" t="s">
        <v>39</v>
      </c>
      <c r="E18" s="14" t="s">
        <v>39</v>
      </c>
      <c r="F18" s="14" t="s">
        <v>39</v>
      </c>
      <c r="G18" s="14" t="s">
        <v>39</v>
      </c>
      <c r="H18" s="14" t="s">
        <v>39</v>
      </c>
      <c r="I18" s="14" t="s">
        <v>39</v>
      </c>
      <c r="J18" s="14" t="s">
        <v>39</v>
      </c>
      <c r="K18" s="14" t="s">
        <v>39</v>
      </c>
      <c r="L18" s="14" t="s">
        <v>39</v>
      </c>
      <c r="M18" s="14" t="s">
        <v>39</v>
      </c>
      <c r="N18" s="14" t="s">
        <v>39</v>
      </c>
      <c r="O18" s="14" t="s">
        <v>39</v>
      </c>
      <c r="P18" s="15" t="s">
        <v>29</v>
      </c>
      <c r="Q18" s="15" t="s">
        <v>30</v>
      </c>
    </row>
    <row r="19" spans="1:17" x14ac:dyDescent="0.25">
      <c r="A19" s="1" t="s">
        <v>0</v>
      </c>
      <c r="B19" s="2" t="s">
        <v>1</v>
      </c>
      <c r="C19" s="16">
        <f>O13+D8</f>
        <v>7153321</v>
      </c>
      <c r="D19" s="16">
        <f>C19+D8</f>
        <v>7117738</v>
      </c>
      <c r="E19" s="16">
        <f t="shared" ref="E19:O19" si="23">D19+E8</f>
        <v>7082155</v>
      </c>
      <c r="F19" s="16">
        <f t="shared" si="23"/>
        <v>7046572</v>
      </c>
      <c r="G19" s="16">
        <f t="shared" si="23"/>
        <v>7010989</v>
      </c>
      <c r="H19" s="16">
        <f t="shared" si="23"/>
        <v>6975406</v>
      </c>
      <c r="I19" s="16">
        <f t="shared" si="23"/>
        <v>6939823</v>
      </c>
      <c r="J19" s="16">
        <f t="shared" si="23"/>
        <v>6904240</v>
      </c>
      <c r="K19" s="16">
        <f t="shared" si="23"/>
        <v>6868657</v>
      </c>
      <c r="L19" s="16">
        <f t="shared" si="23"/>
        <v>6833074</v>
      </c>
      <c r="M19" s="16">
        <f t="shared" si="23"/>
        <v>6797491</v>
      </c>
      <c r="N19" s="16">
        <f t="shared" si="23"/>
        <v>6761908</v>
      </c>
      <c r="O19" s="16">
        <f t="shared" si="23"/>
        <v>6726325</v>
      </c>
      <c r="P19" s="16">
        <f>SUM(C19:O19)</f>
        <v>90217699</v>
      </c>
      <c r="Q19" s="16">
        <f>P19/13</f>
        <v>6939823</v>
      </c>
    </row>
    <row r="20" spans="1:17" x14ac:dyDescent="0.25">
      <c r="A20" s="1" t="s">
        <v>3</v>
      </c>
      <c r="B20" s="2" t="s">
        <v>4</v>
      </c>
      <c r="C20" s="16">
        <f>O14+D9</f>
        <v>-1267469</v>
      </c>
      <c r="D20" s="16">
        <f>C20+D9</f>
        <v>-1261163</v>
      </c>
      <c r="E20" s="16">
        <f t="shared" ref="E20:O20" si="24">D20+E9</f>
        <v>-1254857</v>
      </c>
      <c r="F20" s="16">
        <f t="shared" si="24"/>
        <v>-1248551</v>
      </c>
      <c r="G20" s="16">
        <f t="shared" si="24"/>
        <v>-1242245</v>
      </c>
      <c r="H20" s="16">
        <f t="shared" si="24"/>
        <v>-1235939</v>
      </c>
      <c r="I20" s="16">
        <f t="shared" si="24"/>
        <v>-1229633</v>
      </c>
      <c r="J20" s="16">
        <f t="shared" si="24"/>
        <v>-1223327</v>
      </c>
      <c r="K20" s="16">
        <f t="shared" si="24"/>
        <v>-1217021</v>
      </c>
      <c r="L20" s="16">
        <f t="shared" si="24"/>
        <v>-1210715</v>
      </c>
      <c r="M20" s="16">
        <f t="shared" si="24"/>
        <v>-1204409</v>
      </c>
      <c r="N20" s="16">
        <f t="shared" si="24"/>
        <v>-1198103</v>
      </c>
      <c r="O20" s="16">
        <f t="shared" si="24"/>
        <v>-1191797</v>
      </c>
      <c r="P20" s="16">
        <f>SUM(C20:O20)</f>
        <v>-15985229</v>
      </c>
      <c r="Q20" s="16">
        <f>P20/13</f>
        <v>-1229633</v>
      </c>
    </row>
    <row r="21" spans="1:17" ht="15.75" thickBot="1" x14ac:dyDescent="0.3">
      <c r="C21" s="17">
        <f>SUM(C19:C20)</f>
        <v>5885852</v>
      </c>
      <c r="D21" s="17">
        <f t="shared" ref="D21" si="25">SUM(D19:D20)</f>
        <v>5856575</v>
      </c>
      <c r="E21" s="17">
        <f t="shared" ref="E21" si="26">SUM(E19:E20)</f>
        <v>5827298</v>
      </c>
      <c r="F21" s="17">
        <f t="shared" ref="F21" si="27">SUM(F19:F20)</f>
        <v>5798021</v>
      </c>
      <c r="G21" s="17">
        <f t="shared" ref="G21" si="28">SUM(G19:G20)</f>
        <v>5768744</v>
      </c>
      <c r="H21" s="17">
        <f t="shared" ref="H21" si="29">SUM(H19:H20)</f>
        <v>5739467</v>
      </c>
      <c r="I21" s="17">
        <f t="shared" ref="I21" si="30">SUM(I19:I20)</f>
        <v>5710190</v>
      </c>
      <c r="J21" s="17">
        <f t="shared" ref="J21" si="31">SUM(J19:J20)</f>
        <v>5680913</v>
      </c>
      <c r="K21" s="17">
        <f t="shared" ref="K21" si="32">SUM(K19:K20)</f>
        <v>5651636</v>
      </c>
      <c r="L21" s="17">
        <f t="shared" ref="L21" si="33">SUM(L19:L20)</f>
        <v>5622359</v>
      </c>
      <c r="M21" s="17">
        <f t="shared" ref="M21" si="34">SUM(M19:M20)</f>
        <v>5593082</v>
      </c>
      <c r="N21" s="17">
        <f t="shared" ref="N21" si="35">SUM(N19:N20)</f>
        <v>5563805</v>
      </c>
      <c r="O21" s="17">
        <f t="shared" ref="O21" si="36">SUM(O19:O20)</f>
        <v>5534528</v>
      </c>
      <c r="P21" s="17">
        <f t="shared" ref="P21" si="37">SUM(P19:P20)</f>
        <v>74232470</v>
      </c>
      <c r="Q21" s="17">
        <f t="shared" ref="Q21" si="38">SUM(Q19:Q20)</f>
        <v>5710190</v>
      </c>
    </row>
    <row r="22" spans="1:17" ht="15.75" thickTop="1" x14ac:dyDescent="0.25"/>
  </sheetData>
  <pageMargins left="0.7" right="0.7" top="0.75" bottom="0.75" header="0.3" footer="0.3"/>
  <legacyDrawing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 A C T I V E ! 1 5 6 7 6 7 7 4 . 1 < / d o c u m e n t i d >  
     < s e n d e r i d > K E A B E T < / s e n d e r i d >  
     < s e n d e r e m a i l > B K E A T I N G @ G U N S T E R . C O M < / s e n d e r e m a i l >  
     < l a s t m o d i f i e d > 2 0 2 2 - 0 3 - 0 4 T 0 7 : 0 0 : 2 1 . 0 0 0 0 0 0 0 - 0 5 : 0 0 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AB32CE0E0E9458780C0310268EB53" ma:contentTypeVersion="9" ma:contentTypeDescription="Create a new document." ma:contentTypeScope="" ma:versionID="dd0668913fdfd9ccae7f492e16d8c00a">
  <xsd:schema xmlns:xsd="http://www.w3.org/2001/XMLSchema" xmlns:xs="http://www.w3.org/2001/XMLSchema" xmlns:p="http://schemas.microsoft.com/office/2006/metadata/properties" xmlns:ns3="985f63ab-6603-4f3c-81d4-3ed4cc117656" targetNamespace="http://schemas.microsoft.com/office/2006/metadata/properties" ma:root="true" ma:fieldsID="a49247a77f2880eb121025172a41f97f" ns3:_="">
    <xsd:import namespace="985f63ab-6603-4f3c-81d4-3ed4cc117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f63ab-6603-4f3c-81d4-3ed4cc117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F9C824-47DE-431B-B030-F178B6174B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f63ab-6603-4f3c-81d4-3ed4cc117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47A140-9E69-4D37-ABF4-9005E94CC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6F153-0BA0-459A-B872-6ED5107FC240}">
  <ds:schemaRefs>
    <ds:schemaRef ds:uri="http://schemas.microsoft.com/office/2006/metadata/properties"/>
    <ds:schemaRef ds:uri="985f63ab-6603-4f3c-81d4-3ed4cc11765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2022-03-04T08:29:39Z</dcterms:created>
  <dcterms:modified xsi:type="dcterms:W3CDTF">2022-03-04T12:00:21Z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0x01010072BAB32CE0E0E9458780C0310268EB53</vt:lpwstr>
  </property>
</Properties>
</file>