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POD 1-59\Filing\"/>
    </mc:Choice>
  </mc:AlternateContent>
  <bookViews>
    <workbookView xWindow="0" yWindow="0" windowWidth="19200" windowHeight="11460"/>
  </bookViews>
  <sheets>
    <sheet name="Sht Trm Int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'[1]BUDGET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[2]Template!$A$1:$R$48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[4]Main!$H$8:$S$56,[4]Main!$H$16:$S$132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'[5]2002'!$A$1:$O$101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'[6]Cost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'[7]Corporate Model'!$A$190</definedName>
    <definedName name="COSBYCLASS2">#REF!</definedName>
    <definedName name="costdebtfirm">#REF!</definedName>
    <definedName name="costequity">'[8]DCF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[13]Inputs!$B$2</definedName>
    <definedName name="Data">[14]Data!$A$1:$DY$75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[15]Fin_Assumptions!#REF!</definedName>
    <definedName name="Debt">'[16]B&amp;W WACC'!#REF!</definedName>
    <definedName name="Debt_Beta">'[16]B&amp;W WACC'!#REF!</definedName>
    <definedName name="debt_weight">#REF!</definedName>
    <definedName name="debtrate">#REF!</definedName>
    <definedName name="deferred">[15]Fin_Assumptions!#REF!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[17]DeprCoDetail:DeprSum!$A$1:$G$36</definedName>
    <definedName name="DETAILHESTER">#REF!</definedName>
    <definedName name="dfdfdf" hidden="1">[3]FxdChg!#REF!</definedName>
    <definedName name="DIR">[18]Inputs!#REF!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'[19]Dollar for Dollar'!#REF!</definedName>
    <definedName name="downside">[20]Transaction!#REF!</definedName>
    <definedName name="DP">[21]Schedules!#REF!</definedName>
    <definedName name="DRAFT">#REF!</definedName>
    <definedName name="DUMMY">#REF!</definedName>
    <definedName name="e_cust">[22]Lookups!#REF!</definedName>
    <definedName name="e_gen">[22]Lookups!#REF!</definedName>
    <definedName name="e_labor">[22]Lookups!#REF!</definedName>
    <definedName name="e_mat">[22]Lookups!#REF!</definedName>
    <definedName name="e_ohead">[22]Lookups!#REF!</definedName>
    <definedName name="e_sell">[22]Lookups!#REF!</definedName>
    <definedName name="e_sell2">[22]Lookups!#REF!</definedName>
    <definedName name="earn">#REF!</definedName>
    <definedName name="ebsens">'[23]Trans Assump'!$G$56</definedName>
    <definedName name="em_sales">[22]Lookups!#REF!</definedName>
    <definedName name="EMINTOPGAS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[15]Fin_Assumptions!#REF!</definedName>
    <definedName name="EXCHANGE">[15]Fin_Assumptions!#REF!</definedName>
    <definedName name="exchangerate">[9]DCEInputs!$I$8</definedName>
    <definedName name="excl_data">#REF!</definedName>
    <definedName name="EXDATE">#REF!</definedName>
    <definedName name="exit">#REF!</definedName>
    <definedName name="exit_own">'[26]Deal Summary'!#REF!</definedName>
    <definedName name="exitentvalue">[27]Transaction!#REF!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'[28]DCF Matrix'!#REF!</definedName>
    <definedName name="fds">'[29]FRCT INPUT-CFG'!$D$41:$H$41</definedName>
    <definedName name="FERNCUST">#REF!</definedName>
    <definedName name="FERNINC">#REF!</definedName>
    <definedName name="FERNUNIT">#REF!</definedName>
    <definedName name="FileName">[30]Sheet1!$D$2</definedName>
    <definedName name="FINAL">#REF!</definedName>
    <definedName name="financialcase">[6]Model!$D$8</definedName>
    <definedName name="Fincase">#REF!</definedName>
    <definedName name="finfees?">#REF!</definedName>
    <definedName name="fix">#REF!</definedName>
    <definedName name="fixed">[15]Controls!#REF!</definedName>
    <definedName name="fixedmargin">[6]Model!$AA$178</definedName>
    <definedName name="FLO">#REF!</definedName>
    <definedName name="FNAME">[18]Inputs!#REF!</definedName>
    <definedName name="FPUC_10_year">#REF!</definedName>
    <definedName name="FPUINC">[31]FPUINC!#REF!</definedName>
    <definedName name="FPUP1R">#REF!</definedName>
    <definedName name="FPUP2AL">#REF!</definedName>
    <definedName name="FPUP2L">#REF!</definedName>
    <definedName name="FROM_MERGER">[18]Inputs!#REF!</definedName>
    <definedName name="ftdexit">#REF!</definedName>
    <definedName name="ftdlev">[20]Transaction!#REF!</definedName>
    <definedName name="ftdpm">[20]Transaction!#REF!</definedName>
    <definedName name="ftdprice">[20]Transaction!#REF!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'[32]FRCT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[6]Model!$D$11</definedName>
    <definedName name="GRAPH">#REF!</definedName>
    <definedName name="growth">[9]DCEInputs!$I$24</definedName>
    <definedName name="h10IRR">[33]Model!#REF!</definedName>
    <definedName name="hdebtserv">[26]Rolex!#REF!</definedName>
    <definedName name="HedgeType">'[34]Financing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[18]Inputs!#REF!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[35]TRANSACTION!#REF!</definedName>
    <definedName name="inflation">'[6]Cost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[21]Schedules!#REF!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'[7]JRM Model'!$A$191</definedName>
    <definedName name="jv">#REF!</definedName>
    <definedName name="k">#REF!</definedName>
    <definedName name="KDATE">#REF!</definedName>
    <definedName name="KKR_Deal_Fee">[36]Triggers!$E$23</definedName>
    <definedName name="l">[37]DE!#REF!</definedName>
    <definedName name="lbo">[38]LBOSourceUse!$D$7</definedName>
    <definedName name="LBO_MODEL">[39]TRANS!$D$10</definedName>
    <definedName name="LBO_PR1">#REF!</definedName>
    <definedName name="LBO_PR2">#REF!</definedName>
    <definedName name="LBO_PR4">#REF!</definedName>
    <definedName name="LBO_PR5">#REF!</definedName>
    <definedName name="LBO_PRICE">'[26]Trans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[40]Inputs!$P$27</definedName>
    <definedName name="legend">#REF!</definedName>
    <definedName name="lev">#REF!</definedName>
    <definedName name="levstep">#REF!</definedName>
    <definedName name="Lfdshares">[40]Inputs!$P$24</definedName>
    <definedName name="ListSheetsMacroButton">#REF!</definedName>
    <definedName name="Lmin">[40]Inputs!$P$29</definedName>
    <definedName name="Long_Term_Debt">[10]Inputs!$B$8</definedName>
    <definedName name="LOOP">#REF!</definedName>
    <definedName name="Lpref">[40]Inputs!$P$30</definedName>
    <definedName name="LTDEBT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>[22]Lookups!#REF!</definedName>
    <definedName name="m_labor">[22]Lookups!#REF!</definedName>
    <definedName name="m_maniuf">[22]Lookups!#REF!</definedName>
    <definedName name="m_manuf">[22]Lookups!#REF!</definedName>
    <definedName name="m_mat">[22]Lookups!#REF!</definedName>
    <definedName name="m_ohead">[22]Lookups!#REF!</definedName>
    <definedName name="m_sell">[22]Lookups!#REF!</definedName>
    <definedName name="m_var">[22]Lookups!#REF!</definedName>
    <definedName name="Macro4">[41]!Macro4</definedName>
    <definedName name="MACROS">#REF!</definedName>
    <definedName name="mapping">[42]mapping!$A$2:$H$1143</definedName>
    <definedName name="MARCUST">#REF!</definedName>
    <definedName name="margin">[6]Model!$AA$180</definedName>
    <definedName name="MARINC">#REF!</definedName>
    <definedName name="Market_Equity">#REF!</definedName>
    <definedName name="MARUNIT">#REF!</definedName>
    <definedName name="master">[43]conrol!$B$11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[15]Fin_Assumptions!#REF!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[44]MODEL!$L$22</definedName>
    <definedName name="Minumum_Cash">#REF!</definedName>
    <definedName name="MKT_TEMP_DIR">[18]Inputs!#REF!</definedName>
    <definedName name="MKT_TEMP_FNAME">[18]Inputs!#REF!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[39]TRANS!$D$14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[26]Timex!#REF!</definedName>
    <definedName name="MULT_CHOICE">'[26]Trans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[10]Inputs!$B$14</definedName>
    <definedName name="NAME">[45]INPUT!$A$13:$B$30</definedName>
    <definedName name="NAMES">[18]Inputs!#REF!</definedName>
    <definedName name="NDC_TRAN_LOG">#REF!</definedName>
    <definedName name="NDCFORM">#REF!</definedName>
    <definedName name="Net_Debt">#REF!</definedName>
    <definedName name="NEW_GW_LIFE">'[26]Trans Assump'!#REF!</definedName>
    <definedName name="NEW_GW_TAX">'[26]Trans Assump'!#REF!</definedName>
    <definedName name="newcutoff">'[12]Summary History'!$C$3</definedName>
    <definedName name="newline">#REF!</definedName>
    <definedName name="newline2">#REF!</definedName>
    <definedName name="nextvsthis">#REF!</definedName>
    <definedName name="nol">[15]Fin_Assumptions!#REF!</definedName>
    <definedName name="nol?">[20]Transaction!#REF!</definedName>
    <definedName name="note">[35]TRANSACTION!#REF!</definedName>
    <definedName name="NOTES">#REF!</definedName>
    <definedName name="novjv">#REF!</definedName>
    <definedName name="NumQtrs">#REF!</definedName>
    <definedName name="offer">'[38]Sources &amp; Uses'!$D$7</definedName>
    <definedName name="OFFER_PRICE">[18]Transinputs!$U$7</definedName>
    <definedName name="OLDGW">[18]Target!#REF!</definedName>
    <definedName name="opcase">#REF!</definedName>
    <definedName name="OPT_PROC">#REF!</definedName>
    <definedName name="Options">#REF!</definedName>
    <definedName name="OTA">#REF!</definedName>
    <definedName name="other_expense">[35]TRANSACTION!#REF!</definedName>
    <definedName name="OTHERTHANZONE6">#REF!</definedName>
    <definedName name="OUT_INT">#REF!</definedName>
    <definedName name="OUTPUTS">#REF!</definedName>
    <definedName name="ownership">[6]Model!$C$22</definedName>
    <definedName name="PAGE11">[46]Prepayments!#REF!</definedName>
    <definedName name="PAGE12">[46]Prepayments!#REF!</definedName>
    <definedName name="PAGE13">[46]Prepayments!#REF!</definedName>
    <definedName name="PAGE14">#REF!</definedName>
    <definedName name="PAGE15">[46]RateBase!#REF!</definedName>
    <definedName name="PAGE4">[18]Calcs:tainted!$B$57:$L$73</definedName>
    <definedName name="PATHNAME">#REF!</definedName>
    <definedName name="payment">[15]Controls!#REF!</definedName>
    <definedName name="PD">[21]Schedules!#REF!</definedName>
    <definedName name="pdate">[9]DCEInputs!$I$6</definedName>
    <definedName name="PERF">#REF!</definedName>
    <definedName name="PERFORMANCE">#REF!</definedName>
    <definedName name="pfbal">[26]Rolex!#REF!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[18]Summary!#REF!</definedName>
    <definedName name="PP">#REF!</definedName>
    <definedName name="pprice">[36]Triggers!$E$13</definedName>
    <definedName name="pprice2">'[26]Deal Summary'!#REF!</definedName>
    <definedName name="PR_2006VS2005">#REF!</definedName>
    <definedName name="PR_CUR_QTR">#REF!</definedName>
    <definedName name="PR_YTD">#REF!</definedName>
    <definedName name="Preferred_Stock">[10]Inputs!$B$7</definedName>
    <definedName name="premium">[18]Transinputs!$U$13</definedName>
    <definedName name="PRICE_SENSE">#REF!</definedName>
    <definedName name="PRICE_SENSE2">#REF!</definedName>
    <definedName name="pricecase">[40]Buildup!$Z$374</definedName>
    <definedName name="PRINT">#REF!</definedName>
    <definedName name="_xlnm.Print_Area" localSheetId="0">'Sht Trm Int Rate'!$A$1:$H$72</definedName>
    <definedName name="_xlnm.Print_Area">#REF!</definedName>
    <definedName name="PRINT_EXPLANATI">#REF!</definedName>
    <definedName name="Print_HardRock">[19]!Print_HardRock</definedName>
    <definedName name="PRINT_MENU">#REF!</definedName>
    <definedName name="_xlnm.Print_Titles">#REF!</definedName>
    <definedName name="Print_Valmax">[49]!Print_Valmax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>#REF!</definedName>
    <definedName name="PROJNAME">'[50]Transaction Inputs'!$E$15</definedName>
    <definedName name="PRYTD">#REF!</definedName>
    <definedName name="Public">#REF!</definedName>
    <definedName name="pur">[13]Snow_recap!$R$9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[18]Acquiror!#REF!</definedName>
    <definedName name="qtrvsprqtr">#REF!</definedName>
    <definedName name="R_TableTotals">'[51]MA Comps'!#REF!</definedName>
    <definedName name="range">#REF!</definedName>
    <definedName name="RAS" hidden="1">[52]FxdChg!#REF!</definedName>
    <definedName name="rate">#REF!</definedName>
    <definedName name="raw">[35]TRANSACTION!#REF!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[15]Controls!$E$8</definedName>
    <definedName name="relevered_beta">'[8]DCF Model'!#REF!</definedName>
    <definedName name="RELIEF">#REF!</definedName>
    <definedName name="residmult">[33]Model!#REF!</definedName>
    <definedName name="RET">#REF!</definedName>
    <definedName name="RET_BY_DIST">#REF!</definedName>
    <definedName name="rhtcase">#REF!</definedName>
    <definedName name="rhtoffer">#REF!</definedName>
    <definedName name="rhtprice">[53]Overview!$D$8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[15]Controls!#REF!</definedName>
    <definedName name="RUN">'[28]DCF Inputs'!#REF!</definedName>
    <definedName name="RUNTIME">#REF!</definedName>
    <definedName name="s">Word</definedName>
    <definedName name="SALE">[15]Fin_Assumptions!#REF!</definedName>
    <definedName name="SANCUST">#REF!</definedName>
    <definedName name="SANINC">#REF!</definedName>
    <definedName name="SANUNIT">#REF!</definedName>
    <definedName name="scenario">'[26]Deal Summary'!#REF!</definedName>
    <definedName name="SCH5GAS">#REF!</definedName>
    <definedName name="sdfsdf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>[35]TRANSACTION!#REF!</definedName>
    <definedName name="sellerfinancerate">[6]Model!$I$8</definedName>
    <definedName name="seniorcoupon">#REF!</definedName>
    <definedName name="SENSEPOOL">[18]Calcs:Summary!$M$34:$AI$122</definedName>
    <definedName name="SENSITIVE">#REF!</definedName>
    <definedName name="Sensitivity">#REF!</definedName>
    <definedName name="servdebt">[26]Earnings!#REF!</definedName>
    <definedName name="servicesconvention">#REF!</definedName>
    <definedName name="SET_ISS_PRICE">#REF!</definedName>
    <definedName name="SET_OFF_PRICE">#REF!</definedName>
    <definedName name="set_price">'[26]Deal Summary'!#REF!</definedName>
    <definedName name="shares">[54]DCEInputs!$M$13</definedName>
    <definedName name="Shares_Outstanding">[10]Inputs!$B$5</definedName>
    <definedName name="SHDATE">#REF!</definedName>
    <definedName name="Short_Term_Debt">[10]Inputs!$B$9</definedName>
    <definedName name="signcont">#REF!</definedName>
    <definedName name="signcontOther">#REF!</definedName>
    <definedName name="srecap">[36]Triggers!$E$21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'[55]DEL-updated'!$A$11:$T$372</definedName>
    <definedName name="support_A">#REF!</definedName>
    <definedName name="support_B">#REF!</definedName>
    <definedName name="support_C">#REF!</definedName>
    <definedName name="switch">[13]conrol!$B$16</definedName>
    <definedName name="syn">'[51]DCF - Ed'!#REF!</definedName>
    <definedName name="SYN_ON">'[26]Trans Assump'!#REF!</definedName>
    <definedName name="SYNOFF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>#REF!</definedName>
    <definedName name="Tar01Est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>[18]Target!#REF!</definedName>
    <definedName name="Target1">'[50]Transaction Inputs'!$E$19</definedName>
    <definedName name="TargetDebt">[56]Input!$K$54</definedName>
    <definedName name="tax">#REF!</definedName>
    <definedName name="Tax_Rate">#REF!</definedName>
    <definedName name="taxasset?">[20]Transaction!#REF!</definedName>
    <definedName name="taxassetswitch">[20]Transaction!#REF!</definedName>
    <definedName name="taxrate">#REF!</definedName>
    <definedName name="tbl">{2}</definedName>
    <definedName name="TEMPLATE_FILE">[18]Inputs!#REF!</definedName>
    <definedName name="tender">'[57]Trans Assump'!#REF!</definedName>
    <definedName name="ticker">'[9]SumComp-Nortel'!$D$1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[18]Target!#REF!</definedName>
    <definedName name="UNAMORT">#REF!</definedName>
    <definedName name="UNDER">#REF!</definedName>
    <definedName name="units">[43]conrol!$C$8</definedName>
    <definedName name="UPDATE">#REF!</definedName>
    <definedName name="UPDATE_MKT">#REF!</definedName>
    <definedName name="us_cpi">#REF!</definedName>
    <definedName name="USE_TEMP">[18]Inputs!#REF!</definedName>
    <definedName name="Useful_Life_of_Depreciable_PP_E">"PPElife"</definedName>
    <definedName name="usprice">[9]DCEInputs!$I$5</definedName>
    <definedName name="varyr1">'[60]var 10 11'!#REF!</definedName>
    <definedName name="VAT">#REF!</definedName>
    <definedName name="VCA">#REF!</definedName>
    <definedName name="w_sales">[22]Lookups!#REF!</definedName>
    <definedName name="wacc">#REF!</definedName>
    <definedName name="WATINC">#REF!</definedName>
    <definedName name="Weight_of_Equity">'[16]B&amp;W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[15]Fin_Assumptions!#REF!</definedName>
    <definedName name="yr1b">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>[4]Main!#REF!,[4]Main!#REF!,[4]Main!#REF!,[4]Main!#REF!</definedName>
    <definedName name="z_Col9">[4]Main!$P$5:$P$56,[4]Main!$P$16:$P$132,[4]Main!$P$145:$P$199,[4]Main!$P$213:$P$234</definedName>
    <definedName name="z_DelOne">#REF!</definedName>
    <definedName name="z_DelTwo">#REF!</definedName>
    <definedName name="z_End">#REF!</definedName>
    <definedName name="z_End1">[4]Main!#REF!</definedName>
    <definedName name="z_EndA">[4]Main!#REF!</definedName>
    <definedName name="z_Endp1">[4]Main!#REF!</definedName>
    <definedName name="z_EndP2">[4]Main!#REF!</definedName>
    <definedName name="z_Industry">[4]Main!#REF!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[4]Main!$H$8:$S$56,[4]Main!$H$16:$S$132</definedName>
    <definedName name="z_Project_Name">[4]Main!#REF!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62" i="1" s="1"/>
  <c r="D59" i="1"/>
  <c r="D58" i="1"/>
  <c r="D57" i="1"/>
  <c r="D56" i="1"/>
  <c r="D55" i="1"/>
  <c r="D54" i="1"/>
  <c r="D53" i="1"/>
  <c r="D52" i="1"/>
  <c r="D51" i="1"/>
  <c r="D50" i="1"/>
  <c r="D49" i="1"/>
  <c r="D48" i="1"/>
  <c r="D60" i="1" s="1"/>
  <c r="E60" i="1"/>
  <c r="E62" i="1" s="1"/>
  <c r="D47" i="1"/>
  <c r="E26" i="1"/>
  <c r="F24" i="1"/>
  <c r="F26" i="1" s="1"/>
  <c r="E24" i="1"/>
  <c r="D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B12" i="1"/>
  <c r="D39" i="1"/>
  <c r="D38" i="1"/>
  <c r="B48" i="1" l="1"/>
  <c r="B13" i="1"/>
  <c r="G29" i="1"/>
  <c r="G26" i="1"/>
  <c r="G60" i="1"/>
  <c r="G62" i="1"/>
  <c r="B47" i="1"/>
  <c r="G24" i="1"/>
  <c r="B49" i="1" l="1"/>
  <c r="B14" i="1"/>
  <c r="B50" i="1" l="1"/>
  <c r="B15" i="1"/>
  <c r="B16" i="1" l="1"/>
  <c r="B51" i="1"/>
  <c r="B52" i="1" l="1"/>
  <c r="B17" i="1"/>
  <c r="B53" i="1" l="1"/>
  <c r="B18" i="1"/>
  <c r="B54" i="1" l="1"/>
  <c r="B19" i="1"/>
  <c r="B20" i="1" l="1"/>
  <c r="B55" i="1"/>
  <c r="B56" i="1" l="1"/>
  <c r="B21" i="1"/>
  <c r="B57" i="1" l="1"/>
  <c r="B22" i="1"/>
  <c r="B58" i="1" l="1"/>
  <c r="B23" i="1"/>
  <c r="B59" i="1" s="1"/>
</calcChain>
</file>

<file path=xl/comments1.xml><?xml version="1.0" encoding="utf-8"?>
<comments xmlns="http://schemas.openxmlformats.org/spreadsheetml/2006/main">
  <authors>
    <author>Setup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INSERT CU%-2020-2310; CU%-2025-2310; CU%-2020-2311, CU%-19RC-1810, AND CU%-19ST-1810 BALANCES (CAN GET OFF OF 1216_REG-BS13MON REPORT).  HAVE TO SUBTRACT OUT ANY MONTHS THAT WE STILL HAVE THE REFINANCING ADJ.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cu 8720-4310
plus CU 87RC-4280 for the revolving line of credit
AND CU 8720-4280 for the new short term debt consolidation
</t>
        </r>
      </text>
    </comment>
  </commentList>
</comments>
</file>

<file path=xl/sharedStrings.xml><?xml version="1.0" encoding="utf-8"?>
<sst xmlns="http://schemas.openxmlformats.org/spreadsheetml/2006/main" count="26" uniqueCount="15">
  <si>
    <t xml:space="preserve">       EFFECTIVE SHORT TERM INTEREST RATE</t>
  </si>
  <si>
    <t># OF</t>
  </si>
  <si>
    <t>AVERAGE SHORT</t>
  </si>
  <si>
    <t>INTEREST</t>
  </si>
  <si>
    <t>EFFECTIVE</t>
  </si>
  <si>
    <t>DAYS</t>
  </si>
  <si>
    <t>TERM DEBT O/S</t>
  </si>
  <si>
    <t>EXPENSE</t>
  </si>
  <si>
    <t>INT RATE</t>
  </si>
  <si>
    <t>TOTAL/Year-End</t>
  </si>
  <si>
    <t>WEIGHTED AVERAGE COST OF SHORT TERM DEBT</t>
  </si>
  <si>
    <t>Year-End Cost Rate</t>
  </si>
  <si>
    <t>TOTAL</t>
  </si>
  <si>
    <t>FLORIDA PUBLIC UTILITIES COMPANY</t>
  </si>
  <si>
    <t>NATURAL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</si>
</sst>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[$-409]mmm\-yy;@"/>
    <numFmt numFmtId="165" formatCode="&quot;$&quot;#,##0"/>
    <numFmt numFmtId="166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Calibri"/>
      <family val="2"/>
    </font>
    <font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name val="Arial"/>
      <family val="2"/>
    </font>
    <font>
      <sz val="8"/>
      <color rgb="FF0070C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" fillId="0" borderId="0" xfId="0" applyNumberFormat="1" applyFont="1"/>
    <xf numFmtId="0" fontId="2" fillId="0" borderId="0" xfId="0" applyFont="1" applyFill="1"/>
    <xf numFmtId="165" fontId="3" fillId="0" borderId="0" xfId="0" applyNumberFormat="1" applyFont="1" applyFill="1"/>
    <xf numFmtId="10" fontId="1" fillId="0" borderId="0" xfId="2" applyNumberFormat="1" applyFont="1"/>
    <xf numFmtId="17" fontId="1" fillId="0" borderId="0" xfId="0" applyNumberFormat="1" applyFont="1" applyFill="1"/>
    <xf numFmtId="0" fontId="1" fillId="0" borderId="0" xfId="0" quotePrefix="1" applyFont="1" applyFill="1" applyAlignment="1">
      <alignment horizontal="left"/>
    </xf>
    <xf numFmtId="10" fontId="1" fillId="0" borderId="0" xfId="0" applyNumberFormat="1" applyFont="1" applyFill="1"/>
    <xf numFmtId="0" fontId="1" fillId="0" borderId="1" xfId="0" applyFont="1" applyFill="1" applyBorder="1"/>
    <xf numFmtId="165" fontId="1" fillId="0" borderId="1" xfId="0" applyNumberFormat="1" applyFont="1" applyFill="1" applyBorder="1"/>
    <xf numFmtId="10" fontId="1" fillId="0" borderId="1" xfId="0" applyNumberFormat="1" applyFont="1" applyFill="1" applyBorder="1"/>
    <xf numFmtId="165" fontId="1" fillId="0" borderId="0" xfId="0" applyNumberFormat="1" applyFont="1" applyFill="1"/>
    <xf numFmtId="0" fontId="1" fillId="0" borderId="0" xfId="0" quotePrefix="1" applyFont="1" applyFill="1" applyAlignment="1">
      <alignment horizontal="right"/>
    </xf>
    <xf numFmtId="0" fontId="1" fillId="0" borderId="0" xfId="0" applyFont="1" applyFill="1" applyBorder="1"/>
    <xf numFmtId="5" fontId="1" fillId="0" borderId="0" xfId="0" applyNumberFormat="1" applyFont="1" applyFill="1" applyBorder="1"/>
    <xf numFmtId="10" fontId="1" fillId="0" borderId="0" xfId="0" applyNumberFormat="1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166" fontId="1" fillId="0" borderId="0" xfId="1" applyNumberFormat="1" applyFont="1"/>
    <xf numFmtId="166" fontId="5" fillId="0" borderId="0" xfId="1" applyNumberFormat="1" applyFont="1"/>
    <xf numFmtId="0" fontId="1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externalLink" Target="externalLinks/externalLink49.xml" Id="rId50" /><Relationship Type="http://schemas.openxmlformats.org/officeDocument/2006/relationships/externalLink" Target="externalLinks/externalLink54.xml" Id="rId55" /><Relationship Type="http://schemas.openxmlformats.org/officeDocument/2006/relationships/styles" Target="styles.xml" Id="rId63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28.xml" Id="rId29" /><Relationship Type="http://schemas.openxmlformats.org/officeDocument/2006/relationships/externalLink" Target="externalLinks/externalLink40.xml" Id="rId41" /><Relationship Type="http://schemas.openxmlformats.org/officeDocument/2006/relationships/externalLink" Target="externalLinks/externalLink53.xml" Id="rId54" /><Relationship Type="http://schemas.openxmlformats.org/officeDocument/2006/relationships/theme" Target="theme/theme1.xml" Id="rId6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52.xml" Id="rId53" /><Relationship Type="http://schemas.openxmlformats.org/officeDocument/2006/relationships/externalLink" Target="externalLinks/externalLink57.xml" Id="rId58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externalLink" Target="externalLinks/externalLink48.xml" Id="rId49" /><Relationship Type="http://schemas.openxmlformats.org/officeDocument/2006/relationships/externalLink" Target="externalLinks/externalLink56.xml" Id="rId57" /><Relationship Type="http://schemas.openxmlformats.org/officeDocument/2006/relationships/externalLink" Target="externalLinks/externalLink60.xml" Id="rId61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51.xml" Id="rId52" /><Relationship Type="http://schemas.openxmlformats.org/officeDocument/2006/relationships/externalLink" Target="externalLinks/externalLink59.xml" Id="rId60" /><Relationship Type="http://schemas.openxmlformats.org/officeDocument/2006/relationships/calcChain" Target="calcChain.xml" Id="rId65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externalLink" Target="externalLinks/externalLink47.xml" Id="rId48" /><Relationship Type="http://schemas.openxmlformats.org/officeDocument/2006/relationships/externalLink" Target="externalLinks/externalLink55.xml" Id="rId56" /><Relationship Type="http://schemas.openxmlformats.org/officeDocument/2006/relationships/sharedStrings" Target="sharedStrings.xml" Id="rId64" /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50.xml" Id="rId51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58.xml" Id="rId5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L72"/>
  <sheetViews>
    <sheetView tabSelected="1" topLeftCell="A10" zoomScaleNormal="100" zoomScaleSheetLayoutView="100" workbookViewId="0">
      <selection activeCell="E11" sqref="E11"/>
    </sheetView>
  </sheetViews>
  <sheetFormatPr defaultColWidth="9.140625" defaultRowHeight="11.25" x14ac:dyDescent="0.2"/>
  <cols>
    <col min="1" max="1" width="9.140625" style="1"/>
    <col min="2" max="2" width="14.5703125" style="1" customWidth="1"/>
    <col min="3" max="3" width="8.140625" style="1" customWidth="1"/>
    <col min="4" max="4" width="16.140625" style="1" customWidth="1"/>
    <col min="5" max="5" width="18.7109375" style="1" customWidth="1"/>
    <col min="6" max="6" width="11.7109375" style="1" customWidth="1"/>
    <col min="7" max="7" width="11.85546875" style="1" customWidth="1"/>
    <col min="8" max="16384" width="9.140625" style="1"/>
  </cols>
  <sheetData>
    <row r="2" spans="2:12" x14ac:dyDescent="0.2">
      <c r="D2" s="23" t="s">
        <v>13</v>
      </c>
      <c r="E2" s="23"/>
    </row>
    <row r="3" spans="2:12" x14ac:dyDescent="0.2">
      <c r="D3" s="23" t="s">
        <v>14</v>
      </c>
      <c r="E3" s="23"/>
    </row>
    <row r="4" spans="2:12" x14ac:dyDescent="0.2">
      <c r="D4" s="23" t="s">
        <v>0</v>
      </c>
      <c r="E4" s="23"/>
    </row>
    <row r="8" spans="2:12" x14ac:dyDescent="0.2">
      <c r="D8" s="2" t="s">
        <v>1</v>
      </c>
      <c r="E8" s="3" t="s">
        <v>2</v>
      </c>
      <c r="F8" s="3" t="s">
        <v>3</v>
      </c>
      <c r="G8" s="2" t="s">
        <v>4</v>
      </c>
    </row>
    <row r="9" spans="2:12" x14ac:dyDescent="0.2">
      <c r="D9" s="2" t="s">
        <v>5</v>
      </c>
      <c r="E9" s="3" t="s">
        <v>6</v>
      </c>
      <c r="F9" s="3" t="s">
        <v>7</v>
      </c>
      <c r="G9" s="2" t="s">
        <v>8</v>
      </c>
    </row>
    <row r="11" spans="2:12" x14ac:dyDescent="0.2">
      <c r="B11" s="4">
        <v>44179</v>
      </c>
      <c r="D11" s="5">
        <v>31</v>
      </c>
      <c r="E11" s="6">
        <v>175218756</v>
      </c>
      <c r="F11" s="6"/>
      <c r="G11" s="7">
        <f>F11/D11*365/E11</f>
        <v>0</v>
      </c>
    </row>
    <row r="12" spans="2:12" x14ac:dyDescent="0.2">
      <c r="B12" s="8">
        <f>B11+30</f>
        <v>44209</v>
      </c>
      <c r="D12" s="5">
        <v>31</v>
      </c>
      <c r="E12" s="6">
        <v>178688886</v>
      </c>
      <c r="F12" s="6">
        <v>273495.19</v>
      </c>
      <c r="G12" s="7">
        <f>F12/D12*$D$24/E12</f>
        <v>1.8021184046180149E-2</v>
      </c>
      <c r="H12" s="9"/>
      <c r="L12" s="10"/>
    </row>
    <row r="13" spans="2:12" x14ac:dyDescent="0.2">
      <c r="B13" s="8">
        <f t="shared" ref="B13:B23" si="0">B12+31</f>
        <v>44240</v>
      </c>
      <c r="D13" s="5">
        <v>28</v>
      </c>
      <c r="E13" s="6">
        <v>160076623</v>
      </c>
      <c r="F13" s="6">
        <v>213610.02</v>
      </c>
      <c r="G13" s="7">
        <f t="shared" ref="G13:G23" si="1">F13/D13*$D$24/E13</f>
        <v>1.7395164497477651E-2</v>
      </c>
      <c r="H13" s="9"/>
      <c r="L13" s="10"/>
    </row>
    <row r="14" spans="2:12" x14ac:dyDescent="0.2">
      <c r="B14" s="8">
        <f t="shared" si="0"/>
        <v>44271</v>
      </c>
      <c r="D14" s="5">
        <v>31</v>
      </c>
      <c r="E14" s="6">
        <v>155839476</v>
      </c>
      <c r="F14" s="6">
        <v>234715.72</v>
      </c>
      <c r="G14" s="7">
        <f t="shared" si="1"/>
        <v>1.773355754949428E-2</v>
      </c>
      <c r="H14" s="9"/>
      <c r="L14" s="10"/>
    </row>
    <row r="15" spans="2:12" x14ac:dyDescent="0.2">
      <c r="B15" s="8">
        <f t="shared" si="0"/>
        <v>44302</v>
      </c>
      <c r="D15" s="5">
        <v>30</v>
      </c>
      <c r="E15" s="6">
        <v>153719474</v>
      </c>
      <c r="F15" s="6">
        <v>208827.25</v>
      </c>
      <c r="G15" s="7">
        <f t="shared" si="1"/>
        <v>1.6528364790440717E-2</v>
      </c>
      <c r="H15" s="9"/>
      <c r="L15" s="10"/>
    </row>
    <row r="16" spans="2:12" x14ac:dyDescent="0.2">
      <c r="B16" s="8">
        <f t="shared" si="0"/>
        <v>44333</v>
      </c>
      <c r="D16" s="5">
        <v>31</v>
      </c>
      <c r="E16" s="6">
        <v>155959476</v>
      </c>
      <c r="F16" s="6">
        <v>228840.49</v>
      </c>
      <c r="G16" s="7">
        <f t="shared" si="1"/>
        <v>1.7276361078359493E-2</v>
      </c>
      <c r="H16" s="9"/>
      <c r="L16" s="10"/>
    </row>
    <row r="17" spans="1:12" x14ac:dyDescent="0.2">
      <c r="B17" s="8">
        <f t="shared" si="0"/>
        <v>44364</v>
      </c>
      <c r="D17" s="5">
        <v>30</v>
      </c>
      <c r="E17" s="6">
        <v>169152150</v>
      </c>
      <c r="F17" s="6">
        <v>232406.8</v>
      </c>
      <c r="G17" s="7">
        <f t="shared" si="1"/>
        <v>1.6716406304422771E-2</v>
      </c>
      <c r="H17" s="9"/>
      <c r="L17" s="10"/>
    </row>
    <row r="18" spans="1:12" x14ac:dyDescent="0.2">
      <c r="B18" s="8">
        <f t="shared" si="0"/>
        <v>44395</v>
      </c>
      <c r="D18" s="5">
        <v>31</v>
      </c>
      <c r="E18" s="6">
        <v>186332893</v>
      </c>
      <c r="F18" s="6">
        <v>250206.28</v>
      </c>
      <c r="G18" s="7">
        <f t="shared" si="1"/>
        <v>1.5810290498424962E-2</v>
      </c>
      <c r="H18" s="9"/>
      <c r="L18" s="10"/>
    </row>
    <row r="19" spans="1:12" x14ac:dyDescent="0.2">
      <c r="B19" s="8">
        <f t="shared" si="0"/>
        <v>44426</v>
      </c>
      <c r="D19" s="5">
        <v>31</v>
      </c>
      <c r="E19" s="6">
        <v>187123042</v>
      </c>
      <c r="F19" s="6">
        <v>221066.63</v>
      </c>
      <c r="G19" s="7">
        <f t="shared" si="1"/>
        <v>1.3909998794855405E-2</v>
      </c>
      <c r="H19" s="9"/>
      <c r="L19" s="10"/>
    </row>
    <row r="20" spans="1:12" x14ac:dyDescent="0.2">
      <c r="B20" s="8">
        <f t="shared" si="0"/>
        <v>44457</v>
      </c>
      <c r="D20" s="5">
        <v>30</v>
      </c>
      <c r="E20" s="6">
        <v>191527812</v>
      </c>
      <c r="F20" s="6">
        <v>201759.13</v>
      </c>
      <c r="G20" s="7">
        <f t="shared" si="1"/>
        <v>1.2816603792595232E-2</v>
      </c>
      <c r="H20" s="9"/>
      <c r="L20" s="10"/>
    </row>
    <row r="21" spans="1:12" x14ac:dyDescent="0.2">
      <c r="B21" s="8">
        <f t="shared" si="0"/>
        <v>44488</v>
      </c>
      <c r="D21" s="5">
        <v>31</v>
      </c>
      <c r="E21" s="6">
        <v>214940019</v>
      </c>
      <c r="F21" s="6">
        <v>245242.51</v>
      </c>
      <c r="G21" s="7">
        <f t="shared" si="1"/>
        <v>1.3434132891894173E-2</v>
      </c>
      <c r="H21" s="9"/>
      <c r="L21" s="10"/>
    </row>
    <row r="22" spans="1:12" x14ac:dyDescent="0.2">
      <c r="B22" s="8">
        <f t="shared" si="0"/>
        <v>44519</v>
      </c>
      <c r="D22" s="5">
        <v>30</v>
      </c>
      <c r="E22" s="6">
        <v>238185394</v>
      </c>
      <c r="F22" s="6">
        <v>204194.43</v>
      </c>
      <c r="G22" s="7">
        <f t="shared" si="1"/>
        <v>1.043038585732927E-2</v>
      </c>
      <c r="H22" s="9"/>
      <c r="L22" s="10"/>
    </row>
    <row r="23" spans="1:12" x14ac:dyDescent="0.2">
      <c r="B23" s="8">
        <f t="shared" si="0"/>
        <v>44550</v>
      </c>
      <c r="D23" s="5">
        <v>31</v>
      </c>
      <c r="E23" s="6">
        <v>221169378</v>
      </c>
      <c r="F23" s="6">
        <v>93267.16</v>
      </c>
      <c r="G23" s="7">
        <f t="shared" si="1"/>
        <v>4.965179191978317E-3</v>
      </c>
      <c r="H23" s="9"/>
      <c r="L23" s="10"/>
    </row>
    <row r="24" spans="1:12" x14ac:dyDescent="0.2">
      <c r="B24" s="1" t="s">
        <v>9</v>
      </c>
      <c r="D24" s="11">
        <f>SUM(D12:D23)</f>
        <v>365</v>
      </c>
      <c r="E24" s="12">
        <f>E23</f>
        <v>221169378</v>
      </c>
      <c r="F24" s="12">
        <f>SUM(F12:F23)</f>
        <v>2607631.61</v>
      </c>
      <c r="G24" s="13">
        <f>ROUND(F24/D24*365/E23,4)</f>
        <v>1.18E-2</v>
      </c>
      <c r="H24" s="9"/>
      <c r="L24" s="10"/>
    </row>
    <row r="25" spans="1:12" x14ac:dyDescent="0.2">
      <c r="E25" s="14"/>
      <c r="F25" s="14"/>
      <c r="H25" s="9"/>
      <c r="L25" s="10"/>
    </row>
    <row r="26" spans="1:12" x14ac:dyDescent="0.2">
      <c r="A26" s="1" t="s">
        <v>10</v>
      </c>
      <c r="E26" s="12">
        <f>AVERAGE(E11:E23)</f>
        <v>183687183</v>
      </c>
      <c r="F26" s="12">
        <f>+F24</f>
        <v>2607631.61</v>
      </c>
      <c r="G26" s="13">
        <f>ROUND(((F26*365/E26)/D24),4)</f>
        <v>1.4200000000000001E-2</v>
      </c>
      <c r="H26" s="9"/>
      <c r="L26" s="10"/>
    </row>
    <row r="27" spans="1:12" x14ac:dyDescent="0.2">
      <c r="H27" s="9"/>
      <c r="L27" s="10"/>
    </row>
    <row r="28" spans="1:12" x14ac:dyDescent="0.2">
      <c r="A28" s="15"/>
      <c r="H28" s="9"/>
      <c r="L28" s="10"/>
    </row>
    <row r="29" spans="1:12" x14ac:dyDescent="0.2">
      <c r="E29" s="1" t="s">
        <v>11</v>
      </c>
      <c r="G29" s="13">
        <f>ROUND(((F26*365/E23)/D24),4)</f>
        <v>1.18E-2</v>
      </c>
      <c r="H29" s="9"/>
      <c r="L29" s="10"/>
    </row>
    <row r="30" spans="1:12" x14ac:dyDescent="0.2">
      <c r="D30" s="16"/>
      <c r="E30" s="16"/>
      <c r="F30" s="16"/>
      <c r="G30" s="16"/>
    </row>
    <row r="31" spans="1:12" x14ac:dyDescent="0.2">
      <c r="D31" s="16"/>
      <c r="E31" s="16"/>
      <c r="F31" s="17"/>
      <c r="G31" s="16"/>
    </row>
    <row r="32" spans="1:12" x14ac:dyDescent="0.2">
      <c r="D32" s="16"/>
      <c r="E32" s="16"/>
      <c r="F32" s="16"/>
      <c r="G32" s="17"/>
    </row>
    <row r="33" spans="1:8" x14ac:dyDescent="0.2">
      <c r="D33" s="16"/>
      <c r="E33" s="16"/>
      <c r="F33" s="18"/>
      <c r="G33" s="18"/>
    </row>
    <row r="34" spans="1:8" x14ac:dyDescent="0.2">
      <c r="D34" s="16"/>
      <c r="E34" s="16"/>
      <c r="F34" s="18"/>
      <c r="G34" s="16"/>
    </row>
    <row r="35" spans="1:8" x14ac:dyDescent="0.2">
      <c r="D35" s="16"/>
      <c r="E35" s="16"/>
      <c r="F35" s="17"/>
      <c r="G35" s="17"/>
    </row>
    <row r="37" spans="1:8" x14ac:dyDescent="0.2">
      <c r="A37" s="19"/>
      <c r="B37" s="19"/>
      <c r="C37" s="19"/>
      <c r="D37" s="19"/>
      <c r="E37" s="19"/>
      <c r="F37" s="19"/>
      <c r="G37" s="19"/>
      <c r="H37" s="19"/>
    </row>
    <row r="38" spans="1:8" x14ac:dyDescent="0.2">
      <c r="A38" s="19"/>
      <c r="B38" s="19"/>
      <c r="C38" s="19"/>
      <c r="D38" s="23" t="str">
        <f>+D2</f>
        <v>FLORIDA PUBLIC UTILITIES COMPANY</v>
      </c>
      <c r="E38" s="23"/>
      <c r="F38" s="19"/>
      <c r="G38" s="19"/>
      <c r="H38" s="19"/>
    </row>
    <row r="39" spans="1:8" x14ac:dyDescent="0.2">
      <c r="A39" s="19"/>
      <c r="B39" s="19"/>
      <c r="C39" s="19"/>
      <c r="D39" s="23" t="str">
        <f>+D3</f>
        <v>NATURAL GAS</v>
      </c>
      <c r="E39" s="23"/>
      <c r="F39" s="19"/>
      <c r="G39" s="19"/>
      <c r="H39" s="19"/>
    </row>
    <row r="40" spans="1:8" x14ac:dyDescent="0.2">
      <c r="A40" s="19"/>
      <c r="B40" s="19"/>
      <c r="C40" s="19"/>
      <c r="D40" s="23" t="s">
        <v>0</v>
      </c>
      <c r="E40" s="23"/>
      <c r="F40" s="19"/>
      <c r="G40" s="19"/>
      <c r="H40" s="19"/>
    </row>
    <row r="41" spans="1:8" x14ac:dyDescent="0.2">
      <c r="A41" s="19"/>
      <c r="B41" s="19"/>
      <c r="C41" s="19"/>
      <c r="D41" s="19"/>
      <c r="E41" s="19"/>
      <c r="F41" s="19"/>
      <c r="G41" s="19"/>
      <c r="H41" s="19"/>
    </row>
    <row r="42" spans="1:8" x14ac:dyDescent="0.2">
      <c r="A42" s="19"/>
      <c r="B42" s="19"/>
      <c r="C42" s="19"/>
      <c r="D42" s="19"/>
      <c r="E42" s="19"/>
      <c r="F42" s="19"/>
      <c r="G42" s="19"/>
      <c r="H42" s="19"/>
    </row>
    <row r="43" spans="1:8" x14ac:dyDescent="0.2">
      <c r="A43" s="19"/>
      <c r="B43" s="19"/>
      <c r="C43" s="19"/>
      <c r="D43" s="19"/>
      <c r="E43" s="19"/>
      <c r="F43" s="19"/>
      <c r="G43" s="19"/>
      <c r="H43" s="19"/>
    </row>
    <row r="44" spans="1:8" x14ac:dyDescent="0.2">
      <c r="A44" s="19"/>
      <c r="B44" s="19"/>
      <c r="C44" s="19"/>
      <c r="D44" s="20" t="s">
        <v>1</v>
      </c>
      <c r="E44" s="20" t="s">
        <v>2</v>
      </c>
      <c r="F44" s="20" t="s">
        <v>3</v>
      </c>
      <c r="G44" s="20" t="s">
        <v>4</v>
      </c>
      <c r="H44" s="19"/>
    </row>
    <row r="45" spans="1:8" x14ac:dyDescent="0.2">
      <c r="A45" s="19"/>
      <c r="B45" s="19"/>
      <c r="C45" s="19"/>
      <c r="D45" s="20" t="s">
        <v>5</v>
      </c>
      <c r="E45" s="20" t="s">
        <v>6</v>
      </c>
      <c r="F45" s="20" t="s">
        <v>7</v>
      </c>
      <c r="G45" s="20" t="s">
        <v>8</v>
      </c>
      <c r="H45" s="19"/>
    </row>
    <row r="46" spans="1:8" x14ac:dyDescent="0.2">
      <c r="A46" s="19"/>
      <c r="B46" s="19"/>
      <c r="C46" s="19"/>
      <c r="D46" s="19"/>
      <c r="E46" s="19"/>
      <c r="F46" s="19"/>
      <c r="G46" s="19"/>
      <c r="H46" s="19"/>
    </row>
    <row r="47" spans="1:8" x14ac:dyDescent="0.2">
      <c r="A47" s="19"/>
      <c r="B47" s="4">
        <f>B11</f>
        <v>44179</v>
      </c>
      <c r="C47" s="19"/>
      <c r="D47" s="19">
        <f>D11</f>
        <v>31</v>
      </c>
      <c r="E47" s="21">
        <v>0</v>
      </c>
      <c r="F47" s="22"/>
      <c r="G47" s="7">
        <v>0</v>
      </c>
      <c r="H47" s="19"/>
    </row>
    <row r="48" spans="1:8" x14ac:dyDescent="0.2">
      <c r="A48" s="19"/>
      <c r="B48" s="4">
        <f t="shared" ref="B48:B59" si="2">B12</f>
        <v>44209</v>
      </c>
      <c r="C48" s="19"/>
      <c r="D48" s="19">
        <f t="shared" ref="D48:D59" si="3">D12</f>
        <v>31</v>
      </c>
      <c r="E48" s="21">
        <v>0</v>
      </c>
      <c r="F48" s="22"/>
      <c r="G48" s="7">
        <v>0</v>
      </c>
      <c r="H48" s="19"/>
    </row>
    <row r="49" spans="1:8" x14ac:dyDescent="0.2">
      <c r="A49" s="19"/>
      <c r="B49" s="4">
        <f t="shared" si="2"/>
        <v>44240</v>
      </c>
      <c r="C49" s="19"/>
      <c r="D49" s="19">
        <f t="shared" si="3"/>
        <v>28</v>
      </c>
      <c r="E49" s="21">
        <v>0</v>
      </c>
      <c r="F49" s="22"/>
      <c r="G49" s="7">
        <v>0</v>
      </c>
      <c r="H49" s="19"/>
    </row>
    <row r="50" spans="1:8" x14ac:dyDescent="0.2">
      <c r="A50" s="19"/>
      <c r="B50" s="4">
        <f t="shared" si="2"/>
        <v>44271</v>
      </c>
      <c r="C50" s="19"/>
      <c r="D50" s="19">
        <f t="shared" si="3"/>
        <v>31</v>
      </c>
      <c r="E50" s="21">
        <v>0</v>
      </c>
      <c r="F50" s="22"/>
      <c r="G50" s="7">
        <v>0</v>
      </c>
      <c r="H50" s="19"/>
    </row>
    <row r="51" spans="1:8" x14ac:dyDescent="0.2">
      <c r="A51" s="19"/>
      <c r="B51" s="4">
        <f t="shared" si="2"/>
        <v>44302</v>
      </c>
      <c r="C51" s="19"/>
      <c r="D51" s="19">
        <f t="shared" si="3"/>
        <v>30</v>
      </c>
      <c r="E51" s="21">
        <v>0</v>
      </c>
      <c r="F51" s="22"/>
      <c r="G51" s="7">
        <v>0</v>
      </c>
      <c r="H51" s="19"/>
    </row>
    <row r="52" spans="1:8" x14ac:dyDescent="0.2">
      <c r="A52" s="19"/>
      <c r="B52" s="4">
        <f t="shared" si="2"/>
        <v>44333</v>
      </c>
      <c r="C52" s="19"/>
      <c r="D52" s="19">
        <f t="shared" si="3"/>
        <v>31</v>
      </c>
      <c r="E52" s="21">
        <v>0</v>
      </c>
      <c r="F52" s="22">
        <v>0</v>
      </c>
      <c r="G52" s="7">
        <v>0</v>
      </c>
      <c r="H52" s="19"/>
    </row>
    <row r="53" spans="1:8" x14ac:dyDescent="0.2">
      <c r="A53" s="19"/>
      <c r="B53" s="4">
        <f t="shared" si="2"/>
        <v>44364</v>
      </c>
      <c r="C53" s="19"/>
      <c r="D53" s="19">
        <f t="shared" si="3"/>
        <v>30</v>
      </c>
      <c r="E53" s="21">
        <v>0</v>
      </c>
      <c r="F53" s="22"/>
      <c r="G53" s="7">
        <v>0</v>
      </c>
      <c r="H53" s="19"/>
    </row>
    <row r="54" spans="1:8" x14ac:dyDescent="0.2">
      <c r="A54" s="19"/>
      <c r="B54" s="4">
        <f t="shared" si="2"/>
        <v>44395</v>
      </c>
      <c r="C54" s="19"/>
      <c r="D54" s="19">
        <f t="shared" si="3"/>
        <v>31</v>
      </c>
      <c r="E54" s="21">
        <v>0</v>
      </c>
      <c r="F54" s="22"/>
      <c r="G54" s="7">
        <v>0</v>
      </c>
      <c r="H54" s="19"/>
    </row>
    <row r="55" spans="1:8" x14ac:dyDescent="0.2">
      <c r="A55" s="19"/>
      <c r="B55" s="4">
        <f t="shared" si="2"/>
        <v>44426</v>
      </c>
      <c r="C55" s="19"/>
      <c r="D55" s="19">
        <f t="shared" si="3"/>
        <v>31</v>
      </c>
      <c r="E55" s="21">
        <v>0</v>
      </c>
      <c r="F55" s="22"/>
      <c r="G55" s="7">
        <v>0</v>
      </c>
      <c r="H55" s="19"/>
    </row>
    <row r="56" spans="1:8" x14ac:dyDescent="0.2">
      <c r="A56" s="19"/>
      <c r="B56" s="4">
        <f t="shared" si="2"/>
        <v>44457</v>
      </c>
      <c r="C56" s="19"/>
      <c r="D56" s="19">
        <f t="shared" si="3"/>
        <v>30</v>
      </c>
      <c r="E56" s="21">
        <v>0</v>
      </c>
      <c r="F56" s="21"/>
      <c r="G56" s="7">
        <v>0</v>
      </c>
      <c r="H56" s="19"/>
    </row>
    <row r="57" spans="1:8" x14ac:dyDescent="0.2">
      <c r="A57" s="19"/>
      <c r="B57" s="4">
        <f t="shared" si="2"/>
        <v>44488</v>
      </c>
      <c r="C57" s="19"/>
      <c r="D57" s="19">
        <f t="shared" si="3"/>
        <v>31</v>
      </c>
      <c r="E57" s="21">
        <v>0</v>
      </c>
      <c r="F57" s="21"/>
      <c r="G57" s="7">
        <v>0</v>
      </c>
      <c r="H57" s="19"/>
    </row>
    <row r="58" spans="1:8" x14ac:dyDescent="0.2">
      <c r="A58" s="19"/>
      <c r="B58" s="4">
        <f t="shared" si="2"/>
        <v>44519</v>
      </c>
      <c r="C58" s="19"/>
      <c r="D58" s="19">
        <f t="shared" si="3"/>
        <v>30</v>
      </c>
      <c r="E58" s="21">
        <v>0</v>
      </c>
      <c r="F58" s="21"/>
      <c r="G58" s="7">
        <v>0</v>
      </c>
      <c r="H58" s="19"/>
    </row>
    <row r="59" spans="1:8" x14ac:dyDescent="0.2">
      <c r="A59" s="19"/>
      <c r="B59" s="4">
        <f t="shared" si="2"/>
        <v>44550</v>
      </c>
      <c r="C59" s="19"/>
      <c r="D59" s="19">
        <f t="shared" si="3"/>
        <v>31</v>
      </c>
      <c r="E59" s="21">
        <v>0</v>
      </c>
      <c r="F59" s="21"/>
      <c r="G59" s="7">
        <v>0</v>
      </c>
      <c r="H59" s="19"/>
    </row>
    <row r="60" spans="1:8" x14ac:dyDescent="0.2">
      <c r="A60" s="19"/>
      <c r="B60" s="19" t="s">
        <v>12</v>
      </c>
      <c r="C60" s="19"/>
      <c r="D60" s="19">
        <f>SUM(D48:D59)</f>
        <v>365</v>
      </c>
      <c r="E60" s="21">
        <f>AVERAGE(E47:E59)</f>
        <v>0</v>
      </c>
      <c r="F60" s="21">
        <f>SUM(F48:F59)</f>
        <v>0</v>
      </c>
      <c r="G60" s="7" t="e">
        <f>ROUND(F60/D60*365/E60,4)</f>
        <v>#DIV/0!</v>
      </c>
      <c r="H60" s="19"/>
    </row>
    <row r="61" spans="1:8" x14ac:dyDescent="0.2">
      <c r="A61" s="19"/>
      <c r="B61" s="19"/>
      <c r="C61" s="19"/>
      <c r="D61" s="19"/>
      <c r="E61" s="21"/>
      <c r="F61" s="21"/>
      <c r="G61" s="7"/>
      <c r="H61" s="19"/>
    </row>
    <row r="62" spans="1:8" x14ac:dyDescent="0.2">
      <c r="A62" s="19" t="s">
        <v>10</v>
      </c>
      <c r="B62" s="19"/>
      <c r="C62" s="19"/>
      <c r="D62" s="19"/>
      <c r="E62" s="21">
        <f>E60</f>
        <v>0</v>
      </c>
      <c r="F62" s="21">
        <f>+F60</f>
        <v>0</v>
      </c>
      <c r="G62" s="7" t="e">
        <f>ROUND(((F62*365/E62)/D60),4)</f>
        <v>#DIV/0!</v>
      </c>
      <c r="H62" s="19"/>
    </row>
    <row r="63" spans="1:8" x14ac:dyDescent="0.2">
      <c r="A63" s="19"/>
      <c r="B63" s="19"/>
      <c r="C63" s="19"/>
      <c r="D63" s="19"/>
      <c r="E63" s="19"/>
      <c r="F63" s="19"/>
      <c r="G63" s="7"/>
      <c r="H63" s="19"/>
    </row>
    <row r="64" spans="1:8" x14ac:dyDescent="0.2">
      <c r="A64" s="19"/>
      <c r="B64" s="19"/>
      <c r="C64" s="19"/>
      <c r="D64" s="19"/>
      <c r="E64" s="19"/>
      <c r="F64" s="19"/>
      <c r="G64" s="7"/>
      <c r="H64" s="19"/>
    </row>
    <row r="65" spans="1:8" x14ac:dyDescent="0.2">
      <c r="A65" s="19"/>
      <c r="B65" s="19"/>
      <c r="C65" s="19"/>
      <c r="D65" s="19"/>
      <c r="E65" s="19" t="s">
        <v>11</v>
      </c>
      <c r="F65" s="19"/>
      <c r="G65" s="7">
        <v>0</v>
      </c>
      <c r="H65" s="19"/>
    </row>
    <row r="66" spans="1:8" x14ac:dyDescent="0.2">
      <c r="A66" s="19"/>
      <c r="B66" s="19"/>
      <c r="C66" s="19"/>
      <c r="D66" s="19"/>
      <c r="E66" s="19"/>
      <c r="F66" s="19"/>
      <c r="G66" s="19"/>
      <c r="H66" s="19"/>
    </row>
    <row r="67" spans="1:8" x14ac:dyDescent="0.2">
      <c r="A67" s="19"/>
      <c r="B67" s="19"/>
      <c r="C67" s="19"/>
      <c r="D67" s="19"/>
      <c r="E67" s="19"/>
      <c r="F67" s="19"/>
      <c r="G67" s="19"/>
      <c r="H67" s="19"/>
    </row>
    <row r="68" spans="1:8" x14ac:dyDescent="0.2">
      <c r="A68" s="19"/>
      <c r="B68" s="19"/>
      <c r="C68" s="19"/>
      <c r="D68" s="19"/>
      <c r="E68" s="19"/>
      <c r="F68" s="19"/>
      <c r="G68" s="19"/>
      <c r="H68" s="19"/>
    </row>
    <row r="69" spans="1:8" x14ac:dyDescent="0.2">
      <c r="A69" s="19"/>
      <c r="B69" s="19"/>
      <c r="C69" s="19"/>
      <c r="D69" s="19"/>
      <c r="E69" s="19"/>
      <c r="F69" s="19"/>
      <c r="G69" s="19"/>
      <c r="H69" s="19"/>
    </row>
    <row r="70" spans="1:8" x14ac:dyDescent="0.2">
      <c r="A70" s="19"/>
      <c r="B70" s="19"/>
      <c r="C70" s="19"/>
      <c r="D70" s="19"/>
      <c r="E70" s="19"/>
      <c r="F70" s="19"/>
      <c r="G70" s="19"/>
      <c r="H70" s="19"/>
    </row>
    <row r="71" spans="1:8" x14ac:dyDescent="0.2">
      <c r="A71" s="19"/>
      <c r="B71" s="19"/>
      <c r="C71" s="19"/>
      <c r="D71" s="19"/>
      <c r="E71" s="19"/>
      <c r="F71" s="19"/>
      <c r="G71" s="19"/>
      <c r="H71" s="19"/>
    </row>
    <row r="72" spans="1:8" x14ac:dyDescent="0.2">
      <c r="A72" s="19"/>
      <c r="B72" s="19"/>
      <c r="C72" s="19"/>
      <c r="D72" s="19"/>
      <c r="E72" s="19"/>
      <c r="F72" s="19"/>
      <c r="G72" s="19"/>
      <c r="H72" s="19"/>
    </row>
  </sheetData>
  <mergeCells count="6">
    <mergeCell ref="D40:E40"/>
    <mergeCell ref="D2:E2"/>
    <mergeCell ref="D3:E3"/>
    <mergeCell ref="D4:E4"/>
    <mergeCell ref="D38:E38"/>
    <mergeCell ref="D39:E39"/>
  </mergeCells>
  <pageMargins left="0.75" right="0.75" top="1" bottom="1" header="0.5" footer="0.5"/>
  <pageSetup orientation="landscape" r:id="rId1"/>
  <headerFooter alignWithMargins="0">
    <oddHeader>&amp;A</oddHeader>
  </headerFooter>
  <rowBreaks count="1" manualBreakCount="1">
    <brk id="36" max="7" man="1"/>
  </rowBreaks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 A C T I V E ! 1 5 6 7 6 8 6 7 . 1 < / d o c u m e n t i d >  
     < s e n d e r i d > K E A B E T < / s e n d e r i d >  
     < s e n d e r e m a i l > B K E A T I N G @ G U N S T E R . C O M < / s e n d e r e m a i l >  
     < l a s t m o d i f i e d > 2 0 2 2 - 0 6 - 1 0 T 1 6 : 5 0 : 1 4 . 0 0 0 0 0 0 0 - 0 4 : 0 0 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Sht Trm Int Rate</vt:lpstr>
      <vt:lpstr>'Sht Trm Int Rate'!Print_Area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Welch, Kathy</cp:lastModifiedBy>
  <dcterms:created xsi:type="dcterms:W3CDTF">2022-05-25T02:09:01Z</dcterms:created>
  <dcterms:modified xsi:type="dcterms:W3CDTF">2022-06-10T20:50:14Z</dcterms:modified>
</cp:coreProperties>
</file>