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Common Plant\"/>
    </mc:Choice>
  </mc:AlternateContent>
  <bookViews>
    <workbookView xWindow="0" yWindow="0" windowWidth="20490" windowHeight="597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1" i="1" l="1"/>
  <c r="Z111" i="1"/>
  <c r="Y111" i="1"/>
  <c r="X111" i="1"/>
  <c r="T111" i="1"/>
  <c r="U111" i="1"/>
  <c r="V111" i="1"/>
  <c r="S111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N110" i="1"/>
  <c r="J107" i="1"/>
  <c r="H107" i="1"/>
  <c r="J104" i="1"/>
  <c r="H104" i="1"/>
  <c r="H94" i="1"/>
  <c r="J94" i="1"/>
  <c r="J84" i="1"/>
  <c r="H84" i="1"/>
  <c r="J76" i="1"/>
  <c r="H76" i="1"/>
  <c r="J65" i="1"/>
  <c r="H65" i="1"/>
  <c r="J52" i="1"/>
  <c r="H52" i="1"/>
  <c r="H42" i="1"/>
  <c r="H37" i="1"/>
  <c r="H31" i="1"/>
  <c r="H25" i="1"/>
  <c r="H18" i="1"/>
  <c r="K107" i="1"/>
  <c r="K102" i="1"/>
  <c r="K101" i="1"/>
  <c r="K100" i="1"/>
  <c r="K99" i="1"/>
  <c r="K98" i="1"/>
  <c r="K97" i="1"/>
  <c r="K92" i="1"/>
  <c r="K91" i="1"/>
  <c r="K90" i="1"/>
  <c r="K89" i="1"/>
  <c r="K88" i="1"/>
  <c r="K87" i="1"/>
  <c r="K82" i="1"/>
  <c r="K81" i="1"/>
  <c r="K80" i="1"/>
  <c r="K79" i="1"/>
  <c r="K74" i="1"/>
  <c r="K73" i="1"/>
  <c r="K72" i="1"/>
  <c r="K71" i="1"/>
  <c r="K70" i="1"/>
  <c r="K69" i="1"/>
  <c r="K63" i="1"/>
  <c r="K62" i="1"/>
  <c r="K61" i="1"/>
  <c r="K60" i="1"/>
  <c r="K59" i="1"/>
  <c r="K58" i="1"/>
  <c r="K57" i="1"/>
  <c r="K56" i="1"/>
  <c r="K50" i="1"/>
  <c r="K49" i="1"/>
  <c r="K45" i="1"/>
  <c r="K40" i="1"/>
  <c r="K42" i="1" s="1"/>
  <c r="J42" i="1" s="1"/>
  <c r="K35" i="1"/>
  <c r="K34" i="1"/>
  <c r="K29" i="1"/>
  <c r="K28" i="1"/>
  <c r="K23" i="1"/>
  <c r="K22" i="1"/>
  <c r="K21" i="1"/>
  <c r="K16" i="1"/>
  <c r="K15" i="1"/>
  <c r="K14" i="1"/>
  <c r="K13" i="1"/>
  <c r="K12" i="1"/>
  <c r="C18" i="1"/>
  <c r="K31" i="1" l="1"/>
  <c r="J31" i="1" s="1"/>
  <c r="K37" i="1"/>
  <c r="J37" i="1" s="1"/>
  <c r="K52" i="1"/>
  <c r="K84" i="1"/>
  <c r="K94" i="1"/>
  <c r="K104" i="1"/>
  <c r="K18" i="1"/>
  <c r="J18" i="1" s="1"/>
  <c r="K25" i="1"/>
  <c r="J25" i="1" s="1"/>
  <c r="K76" i="1"/>
  <c r="K65" i="1"/>
</calcChain>
</file>

<file path=xl/sharedStrings.xml><?xml version="1.0" encoding="utf-8"?>
<sst xmlns="http://schemas.openxmlformats.org/spreadsheetml/2006/main" count="367" uniqueCount="149">
  <si>
    <t>FPU Parent</t>
  </si>
  <si>
    <t>Balance Sheet by FERC Account</t>
  </si>
  <si>
    <t>13-Month Average</t>
  </si>
  <si>
    <t>December 31, 2021</t>
  </si>
  <si>
    <t>Current Assets</t>
  </si>
  <si>
    <t>Cash &amp; cash equivalents</t>
  </si>
  <si>
    <t>General Disbursements-Citizens - Cash - NO DRILLDOWN</t>
  </si>
  <si>
    <t>111C1310</t>
  </si>
  <si>
    <t>General Disbursements-Citizens - Cash Secondary Account - NO DRILLDOWN</t>
  </si>
  <si>
    <t>111C1311</t>
  </si>
  <si>
    <t>General Disbursements - Cash</t>
  </si>
  <si>
    <t>11101312</t>
  </si>
  <si>
    <t>Depository Account - Cash</t>
  </si>
  <si>
    <t>11401310</t>
  </si>
  <si>
    <t>ADJ. FOR OUTSTANDING CHECKS</t>
  </si>
  <si>
    <t>Total cash &amp; cash equivalents</t>
  </si>
  <si>
    <t>Trade receivables</t>
  </si>
  <si>
    <t>Accounts Receivable - Accounts Receivable</t>
  </si>
  <si>
    <t>12201420</t>
  </si>
  <si>
    <t>Misc. Customer Accounts Receivable - Accounts Receivable</t>
  </si>
  <si>
    <t>12771420</t>
  </si>
  <si>
    <t>Accounts Receivable Credits - Accounts Receivable</t>
  </si>
  <si>
    <t>12CR1420</t>
  </si>
  <si>
    <t>Total trade receivables</t>
  </si>
  <si>
    <t>Other receivables</t>
  </si>
  <si>
    <t>Employee Receivables - Other Accounts Receivable</t>
  </si>
  <si>
    <t>12901430</t>
  </si>
  <si>
    <t>Miscellaneous Accounts Receivable - Other Accounts Receivable</t>
  </si>
  <si>
    <t>12991430</t>
  </si>
  <si>
    <t>Total other receivables</t>
  </si>
  <si>
    <t>Prepaid expenses</t>
  </si>
  <si>
    <t>Prepaid Insurance - Prepayments</t>
  </si>
  <si>
    <t>15101650</t>
  </si>
  <si>
    <t>Prepaid Maintenance - Prepayments</t>
  </si>
  <si>
    <t>15201650</t>
  </si>
  <si>
    <t>Total prepaid expenses</t>
  </si>
  <si>
    <t>Other current assets</t>
  </si>
  <si>
    <t>Retentions - Prepayments</t>
  </si>
  <si>
    <t>15801650</t>
  </si>
  <si>
    <t>Total other current assets</t>
  </si>
  <si>
    <t>Regulatory assets</t>
  </si>
  <si>
    <t>Regulatory Asset - Unamortized Loss on Reacquired Debt</t>
  </si>
  <si>
    <t>17991890</t>
  </si>
  <si>
    <t>Operating lease assets</t>
  </si>
  <si>
    <t>Operating Lease-RoU Asset 101.1 - Capital Leases</t>
  </si>
  <si>
    <t>101L1011</t>
  </si>
  <si>
    <t>Lease Amort-RoU Asset 101.1 - Capital Leases</t>
  </si>
  <si>
    <t>108L1011</t>
  </si>
  <si>
    <t>Total operating lease assets</t>
  </si>
  <si>
    <t>Accounts payable</t>
  </si>
  <si>
    <t>AP Hand Accrual - Accounts Payable</t>
  </si>
  <si>
    <t>21002320</t>
  </si>
  <si>
    <t>Accounts Payable - NO DRILLDOWN</t>
  </si>
  <si>
    <t>21022320</t>
  </si>
  <si>
    <t>Accounts Payable Credit Card - Accounts Payable</t>
  </si>
  <si>
    <t>21032320</t>
  </si>
  <si>
    <t>United Way Payable/Withholding - Accounts Payable</t>
  </si>
  <si>
    <t>21412320</t>
  </si>
  <si>
    <t>Garnishments Payable/Witholding - Accounts Payable</t>
  </si>
  <si>
    <t>21422320</t>
  </si>
  <si>
    <t>Union Dues Payable/Witholding - Accounts Payable</t>
  </si>
  <si>
    <t>21442320</t>
  </si>
  <si>
    <t>Refunds-Cust Deposits/Overpay - Accounts Payable</t>
  </si>
  <si>
    <t>21702320</t>
  </si>
  <si>
    <t>Accounts Payable Clearing-Leases - Accounts Payable</t>
  </si>
  <si>
    <t>21LS2320</t>
  </si>
  <si>
    <t>Total accounts payable</t>
  </si>
  <si>
    <t>Income taxes</t>
  </si>
  <si>
    <t>State - Prepaid - Current</t>
  </si>
  <si>
    <t>24012364</t>
  </si>
  <si>
    <t>State - Accrued - Current</t>
  </si>
  <si>
    <t>24012365</t>
  </si>
  <si>
    <t>ADIT Offset to Current - Accrued - Current</t>
  </si>
  <si>
    <t>24102365</t>
  </si>
  <si>
    <t>Federal - Accrued - Current</t>
  </si>
  <si>
    <t>24202365</t>
  </si>
  <si>
    <t>FL - Accrued - Current</t>
  </si>
  <si>
    <t>24FL2365</t>
  </si>
  <si>
    <t>FL - Accrued - Prior</t>
  </si>
  <si>
    <t>24FL2367</t>
  </si>
  <si>
    <t>Total income taxes</t>
  </si>
  <si>
    <t>Accrued compensation</t>
  </si>
  <si>
    <t>Accrued Payroll - Misc Current &amp; Accrued Liabilities</t>
  </si>
  <si>
    <t>27102420</t>
  </si>
  <si>
    <t>Accrued PTO - Misc Current &amp; Accrued Liabilities</t>
  </si>
  <si>
    <t>27112420</t>
  </si>
  <si>
    <t>Accrued Bonus - Misc Current &amp; Accrued Liabilities</t>
  </si>
  <si>
    <t>27142420</t>
  </si>
  <si>
    <t>Accrued Severance - Misc Current &amp; Accrued Liabilities</t>
  </si>
  <si>
    <t>27162420</t>
  </si>
  <si>
    <t>Total accrued compensation</t>
  </si>
  <si>
    <t>Other accrued liabilities</t>
  </si>
  <si>
    <t>Accrued OPRB (Current) - Accum Provision for Pensions &amp; Benefits</t>
  </si>
  <si>
    <t>27332283</t>
  </si>
  <si>
    <t>Operating Lease Liability - Capital Lease Obligations-Current</t>
  </si>
  <si>
    <t>27772430</t>
  </si>
  <si>
    <t>Federal &amp; FICA Withholding - Tax Collections Payable</t>
  </si>
  <si>
    <t>27902410</t>
  </si>
  <si>
    <t>FUTA - Tax Collections Payable</t>
  </si>
  <si>
    <t>27952410</t>
  </si>
  <si>
    <t>FL Taxes Other - SUTA</t>
  </si>
  <si>
    <t>27FL2411</t>
  </si>
  <si>
    <t>GA Taxes Other - Pyrl Tx Withholding</t>
  </si>
  <si>
    <t>27GA2412</t>
  </si>
  <si>
    <t>Total other accrued liabilities</t>
  </si>
  <si>
    <t>Other pension &amp; benefit costs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</si>
  <si>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</si>
  <si>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</si>
  <si>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</si>
  <si>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</si>
  <si>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</si>
  <si>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</si>
  <si>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</si>
  <si>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</si>
  <si>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</si>
  <si>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</si>
  <si>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</si>
  <si>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</si>
  <si>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 other pension &amp; benefit costs</t>
  </si>
  <si>
    <t>Operating lease liabilities</t>
  </si>
  <si>
    <t>Operating Lease Liability - Capital Lease Obligations-Non Current</t>
  </si>
  <si>
    <t>29802270</t>
  </si>
  <si>
    <t>December</t>
  </si>
  <si>
    <t>2021</t>
  </si>
  <si>
    <t>-</t>
  </si>
  <si>
    <t>13-Mo Avg</t>
  </si>
  <si>
    <t>2022</t>
  </si>
  <si>
    <t>2023</t>
  </si>
  <si>
    <t>Work_Cap</t>
  </si>
  <si>
    <t>Allocations</t>
  </si>
  <si>
    <t>PLANT</t>
  </si>
  <si>
    <t>FPU PLANT</t>
  </si>
  <si>
    <t>BASE REV</t>
  </si>
  <si>
    <t>PR_FPU</t>
  </si>
  <si>
    <t>PAYROLL</t>
  </si>
  <si>
    <t>Plant</t>
  </si>
  <si>
    <t>NAT. GAS %</t>
  </si>
  <si>
    <t>CFG%</t>
  </si>
  <si>
    <t>IND %</t>
  </si>
  <si>
    <t>FT. MEADE</t>
  </si>
  <si>
    <t>increased 13-month average for inflation and growth</t>
  </si>
  <si>
    <t>Increased ending balances for inflation and growth-need to adjust to 13-month avg.</t>
  </si>
  <si>
    <t>Obtained backup from Accounting</t>
  </si>
  <si>
    <t>Inflation and Growth to 13-month averages</t>
  </si>
  <si>
    <t>Increased monthly balances for payroll increase</t>
  </si>
  <si>
    <t>left end bal</t>
  </si>
  <si>
    <t>left end bal.</t>
  </si>
  <si>
    <t>did not adjust pension/adjusted monthly bal for payroll inc</t>
  </si>
  <si>
    <t>Increase over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</si>
</sst>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6" formatCode="_(* #,##0_);_(* \(\ #,##0\ \);_(* &quot;-&quot;??_);_(\ @_ \)"/>
    <numFmt numFmtId="167" formatCode="#,###,##0;\(#,###,##0\)"/>
    <numFmt numFmtId="168" formatCode="#,##0.0000;\(#,##0.0000\)"/>
    <numFmt numFmtId="169" formatCode="_(* #,##0_);_(* \(#,##0\);_(* &quot;-&quot;??_);_(@_)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0"/>
      <name val="Arial Black"/>
    </font>
    <font>
      <sz val="12"/>
      <color indexed="0"/>
      <name val="Arial Black"/>
    </font>
    <font>
      <sz val="10"/>
      <color indexed="0"/>
      <name val="Arial Black"/>
    </font>
    <font>
      <b/>
      <sz val="10"/>
      <color indexed="0"/>
      <name val="Arial"/>
    </font>
    <font>
      <b/>
      <sz val="10"/>
      <color indexed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indexed="0"/>
      <name val="Arial"/>
      <family val="2"/>
    </font>
    <font>
      <sz val="12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9" fillId="0" borderId="0"/>
    <xf numFmtId="43" fontId="7" fillId="0" borderId="0" applyFont="0" applyFill="0" applyBorder="0" applyAlignment="0" applyProtection="0"/>
    <xf numFmtId="167" fontId="9" fillId="0" borderId="0"/>
    <xf numFmtId="167" fontId="9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2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2" xfId="0" applyBorder="1" applyAlignment="1">
      <alignment horizontal="left"/>
    </xf>
    <xf numFmtId="0" fontId="8" fillId="0" borderId="0" xfId="0" applyFont="1" applyFill="1"/>
    <xf numFmtId="164" fontId="9" fillId="0" borderId="0" xfId="3"/>
    <xf numFmtId="49" fontId="9" fillId="0" borderId="0" xfId="3" applyNumberFormat="1" applyAlignment="1">
      <alignment horizontal="center"/>
    </xf>
    <xf numFmtId="49" fontId="9" fillId="0" borderId="1" xfId="3" applyNumberFormat="1" applyBorder="1" applyAlignment="1">
      <alignment horizontal="center"/>
    </xf>
    <xf numFmtId="164" fontId="4" fillId="0" borderId="0" xfId="3" applyFont="1"/>
    <xf numFmtId="164" fontId="5" fillId="0" borderId="0" xfId="3" applyFont="1"/>
    <xf numFmtId="49" fontId="9" fillId="0" borderId="0" xfId="3" applyNumberFormat="1" applyAlignment="1">
      <alignment horizontal="fill"/>
    </xf>
    <xf numFmtId="166" fontId="9" fillId="0" borderId="0" xfId="4" applyNumberFormat="1" applyFont="1" applyFill="1"/>
    <xf numFmtId="49" fontId="9" fillId="0" borderId="0" xfId="5" applyNumberFormat="1" applyFill="1" applyAlignment="1">
      <alignment horizontal="fill"/>
    </xf>
    <xf numFmtId="167" fontId="6" fillId="0" borderId="0" xfId="5" applyFont="1" applyFill="1"/>
    <xf numFmtId="167" fontId="9" fillId="0" borderId="0" xfId="5" applyFill="1"/>
    <xf numFmtId="164" fontId="5" fillId="0" borderId="1" xfId="3" applyFont="1" applyBorder="1"/>
    <xf numFmtId="164" fontId="9" fillId="0" borderId="2" xfId="3" applyBorder="1"/>
    <xf numFmtId="164" fontId="9" fillId="0" borderId="0" xfId="3" applyFill="1"/>
    <xf numFmtId="49" fontId="5" fillId="0" borderId="1" xfId="3" applyNumberFormat="1" applyFont="1" applyBorder="1" applyAlignment="1">
      <alignment horizontal="center"/>
    </xf>
    <xf numFmtId="168" fontId="5" fillId="0" borderId="0" xfId="3" applyNumberFormat="1" applyFont="1"/>
    <xf numFmtId="169" fontId="10" fillId="2" borderId="0" xfId="1" applyNumberFormat="1" applyFont="1" applyFill="1" applyProtection="1"/>
    <xf numFmtId="167" fontId="6" fillId="2" borderId="0" xfId="5" applyFont="1" applyFill="1"/>
    <xf numFmtId="164" fontId="9" fillId="2" borderId="0" xfId="3" applyFill="1"/>
    <xf numFmtId="164" fontId="5" fillId="2" borderId="0" xfId="3" applyFont="1" applyFill="1"/>
    <xf numFmtId="0" fontId="11" fillId="0" borderId="0" xfId="0" applyFont="1" applyFill="1" applyAlignment="1">
      <alignment horizontal="center"/>
    </xf>
    <xf numFmtId="169" fontId="8" fillId="0" borderId="0" xfId="4" applyNumberFormat="1" applyFont="1" applyFill="1"/>
    <xf numFmtId="169" fontId="8" fillId="3" borderId="0" xfId="4" applyNumberFormat="1" applyFont="1" applyFill="1"/>
    <xf numFmtId="0" fontId="12" fillId="0" borderId="0" xfId="0" applyFont="1" applyFill="1"/>
    <xf numFmtId="10" fontId="13" fillId="0" borderId="0" xfId="7" applyNumberFormat="1" applyFont="1" applyFill="1" applyAlignment="1">
      <alignment horizontal="center"/>
    </xf>
    <xf numFmtId="171" fontId="13" fillId="0" borderId="0" xfId="7" applyNumberFormat="1" applyFont="1" applyFill="1" applyAlignment="1">
      <alignment horizontal="center"/>
    </xf>
    <xf numFmtId="167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169" fontId="8" fillId="0" borderId="1" xfId="4" applyNumberFormat="1" applyFont="1" applyFill="1" applyBorder="1"/>
    <xf numFmtId="0" fontId="8" fillId="0" borderId="1" xfId="0" applyFont="1" applyFill="1" applyBorder="1"/>
    <xf numFmtId="169" fontId="8" fillId="0" borderId="0" xfId="0" applyNumberFormat="1" applyFont="1" applyFill="1"/>
    <xf numFmtId="169" fontId="8" fillId="2" borderId="0" xfId="4" applyNumberFormat="1" applyFont="1" applyFill="1"/>
  </cellXfs>
  <cellStyles count="8">
    <cellStyle name="Comma 10" xfId="4"/>
    <cellStyle name="Currency" xfId="1" builtinId="4"/>
    <cellStyle name="FRxAmtStyle" xfId="3"/>
    <cellStyle name="FRxAmtStyle 10 2" xfId="5"/>
    <cellStyle name="FRxAmtStyle 10 2 2" xfId="6"/>
    <cellStyle name="Normal" xfId="0" builtinId="0"/>
    <cellStyle name="Normal 355 5" xfId="2"/>
    <cellStyle name="Percent 9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%20Backup/G%20Schedules/Common/Allocations%20Proje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capital and def tax 21"/>
      <sheetName val="WC def tax 22"/>
      <sheetName val="WC def tax 23"/>
      <sheetName val="FC common plant 21"/>
      <sheetName val="FC Common pl 22"/>
      <sheetName val="FC common pl 23"/>
      <sheetName val="FC depreciation adjustment 21"/>
      <sheetName val="FC depreciation adjustment 22"/>
      <sheetName val="FC depreciation adjustment 23"/>
      <sheetName val="Corporate and Skipjack Alloc 21"/>
      <sheetName val="CU and Skipjack 22"/>
      <sheetName val="CU and Skipjack 23"/>
      <sheetName val="Allocation Factors 21"/>
      <sheetName val="Allocation Factors 22"/>
      <sheetName val="Allocation Factors 23"/>
    </sheetNames>
    <sheetDataSet>
      <sheetData sheetId="0"/>
      <sheetData sheetId="1">
        <row r="79">
          <cell r="H79">
            <v>991620.91666666663</v>
          </cell>
        </row>
        <row r="169">
          <cell r="H169">
            <v>462932.11689999996</v>
          </cell>
        </row>
        <row r="170">
          <cell r="H170">
            <v>4700149.1886666669</v>
          </cell>
        </row>
        <row r="171">
          <cell r="H171">
            <v>70455.404833333319</v>
          </cell>
        </row>
        <row r="172">
          <cell r="H172">
            <v>552.8157666666666</v>
          </cell>
        </row>
        <row r="173">
          <cell r="H173">
            <v>1260.159433333333</v>
          </cell>
        </row>
        <row r="174">
          <cell r="H174">
            <v>1720.6574666666666</v>
          </cell>
        </row>
        <row r="175">
          <cell r="H175">
            <v>80019.974266666643</v>
          </cell>
        </row>
        <row r="176">
          <cell r="H176">
            <v>-34924.239899999993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4"/>
  <sheetViews>
    <sheetView tabSelected="1" zoomScale="78" zoomScaleNormal="78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5" x14ac:dyDescent="0.25"/>
  <cols>
    <col min="1" max="1" width="59.28515625" customWidth="1"/>
    <col min="2" max="2" width="10" bestFit="1" customWidth="1"/>
    <col min="3" max="5" width="15.42578125" bestFit="1" customWidth="1"/>
    <col min="6" max="6" width="15.42578125" customWidth="1"/>
    <col min="7" max="7" width="15.42578125" bestFit="1" customWidth="1"/>
    <col min="8" max="8" width="10.85546875" customWidth="1"/>
    <col min="9" max="9" width="15.42578125" bestFit="1" customWidth="1"/>
    <col min="10" max="10" width="12.140625" customWidth="1"/>
    <col min="11" max="11" width="15.42578125" bestFit="1" customWidth="1"/>
    <col min="13" max="13" width="15.140625" bestFit="1" customWidth="1"/>
    <col min="18" max="18" width="15.140625" bestFit="1" customWidth="1"/>
    <col min="23" max="23" width="15.140625" bestFit="1" customWidth="1"/>
  </cols>
  <sheetData>
    <row r="1" spans="1:27" ht="22.5" x14ac:dyDescent="0.45">
      <c r="A1" s="1" t="s">
        <v>0</v>
      </c>
      <c r="C1" s="17"/>
      <c r="D1" s="17"/>
      <c r="E1" s="17"/>
      <c r="F1" s="17"/>
      <c r="G1" s="17"/>
      <c r="I1" s="17"/>
      <c r="K1" s="17"/>
      <c r="M1" s="36" t="s">
        <v>128</v>
      </c>
      <c r="N1" s="36">
        <v>2021</v>
      </c>
      <c r="O1" s="36">
        <v>2021</v>
      </c>
      <c r="P1" s="36">
        <v>2021</v>
      </c>
      <c r="Q1" s="36">
        <v>2021</v>
      </c>
      <c r="R1" s="36" t="s">
        <v>128</v>
      </c>
      <c r="S1" s="36">
        <v>2022</v>
      </c>
      <c r="T1" s="36">
        <v>2022</v>
      </c>
      <c r="U1" s="36">
        <v>2022</v>
      </c>
      <c r="V1" s="36">
        <v>2022</v>
      </c>
      <c r="W1" s="36" t="s">
        <v>128</v>
      </c>
      <c r="X1" s="36">
        <v>2023</v>
      </c>
      <c r="Y1" s="36">
        <v>2023</v>
      </c>
      <c r="Z1" s="36">
        <v>2023</v>
      </c>
      <c r="AA1" s="36">
        <v>2023</v>
      </c>
    </row>
    <row r="2" spans="1:27" ht="19.5" x14ac:dyDescent="0.4">
      <c r="A2" s="2" t="s">
        <v>1</v>
      </c>
      <c r="C2" s="17"/>
      <c r="D2" s="17"/>
      <c r="E2" s="17"/>
      <c r="F2" s="17"/>
      <c r="G2" s="17"/>
      <c r="I2" s="17"/>
      <c r="K2" s="17"/>
      <c r="M2" s="36" t="s">
        <v>129</v>
      </c>
      <c r="N2" s="36" t="s">
        <v>136</v>
      </c>
      <c r="O2" s="36" t="s">
        <v>137</v>
      </c>
      <c r="P2" s="36" t="s">
        <v>138</v>
      </c>
      <c r="Q2" s="36" t="s">
        <v>139</v>
      </c>
      <c r="R2" s="36" t="s">
        <v>129</v>
      </c>
      <c r="S2" s="36" t="s">
        <v>136</v>
      </c>
      <c r="T2" s="36" t="s">
        <v>137</v>
      </c>
      <c r="U2" s="36" t="s">
        <v>138</v>
      </c>
      <c r="V2" s="36" t="s">
        <v>139</v>
      </c>
      <c r="W2" s="36" t="s">
        <v>129</v>
      </c>
      <c r="X2" s="36" t="s">
        <v>136</v>
      </c>
      <c r="Y2" s="36" t="s">
        <v>137</v>
      </c>
      <c r="Z2" s="36" t="s">
        <v>138</v>
      </c>
      <c r="AA2" s="36" t="s">
        <v>139</v>
      </c>
    </row>
    <row r="3" spans="1:27" ht="19.5" x14ac:dyDescent="0.4">
      <c r="A3" s="2" t="s">
        <v>2</v>
      </c>
      <c r="C3" s="17"/>
      <c r="D3" s="17"/>
      <c r="E3" s="17"/>
      <c r="F3" s="17"/>
      <c r="G3" s="17"/>
      <c r="I3" s="17"/>
      <c r="K3" s="17"/>
      <c r="M3" s="36" t="s">
        <v>130</v>
      </c>
      <c r="N3" s="40">
        <v>0.39171</v>
      </c>
      <c r="O3" s="40">
        <v>0.18387999999999999</v>
      </c>
      <c r="P3" s="40">
        <v>3.5500000000000002E-3</v>
      </c>
      <c r="Q3" s="40">
        <v>1.1100000000000001E-3</v>
      </c>
      <c r="R3" s="36" t="s">
        <v>130</v>
      </c>
      <c r="S3" s="40">
        <v>0.39171</v>
      </c>
      <c r="T3" s="40">
        <v>0.18387999999999999</v>
      </c>
      <c r="U3" s="40">
        <v>3.5500000000000002E-3</v>
      </c>
      <c r="V3" s="40">
        <v>1.1100000000000001E-3</v>
      </c>
      <c r="W3" s="36" t="s">
        <v>130</v>
      </c>
      <c r="X3" s="40">
        <v>0.39171</v>
      </c>
      <c r="Y3" s="40">
        <v>0.18387999999999999</v>
      </c>
      <c r="Z3" s="40">
        <v>3.5500000000000002E-3</v>
      </c>
      <c r="AA3" s="40">
        <v>1.1100000000000001E-3</v>
      </c>
    </row>
    <row r="4" spans="1:27" ht="19.5" x14ac:dyDescent="0.4">
      <c r="A4" s="2" t="s">
        <v>3</v>
      </c>
      <c r="C4" s="17"/>
      <c r="D4" s="17"/>
      <c r="E4" s="17"/>
      <c r="F4" s="17"/>
      <c r="G4" s="17"/>
      <c r="I4" s="17"/>
      <c r="K4" s="17"/>
      <c r="M4" s="36" t="s">
        <v>131</v>
      </c>
      <c r="N4" s="41">
        <v>0.70720000000000005</v>
      </c>
      <c r="O4" s="41"/>
      <c r="P4" s="41"/>
      <c r="Q4" s="41"/>
      <c r="R4" s="36" t="s">
        <v>131</v>
      </c>
      <c r="S4" s="41">
        <v>0.70720000000000005</v>
      </c>
      <c r="T4" s="41"/>
      <c r="U4" s="41"/>
      <c r="V4" s="41"/>
      <c r="W4" s="36" t="s">
        <v>131</v>
      </c>
      <c r="X4" s="41">
        <v>0.70720000000000005</v>
      </c>
      <c r="Y4" s="41"/>
      <c r="Z4" s="41"/>
      <c r="AA4" s="41"/>
    </row>
    <row r="5" spans="1:27" x14ac:dyDescent="0.25">
      <c r="C5" s="17"/>
      <c r="D5" s="17"/>
      <c r="E5" s="17"/>
      <c r="F5" s="17"/>
      <c r="G5" s="17"/>
      <c r="I5" s="17"/>
      <c r="K5" s="17"/>
      <c r="M5" s="36" t="s">
        <v>132</v>
      </c>
      <c r="N5" s="41">
        <v>0.34799999999999998</v>
      </c>
      <c r="O5" s="41">
        <v>0.14399999999999999</v>
      </c>
      <c r="P5" s="41">
        <v>1E-3</v>
      </c>
      <c r="Q5" s="41">
        <v>1E-3</v>
      </c>
      <c r="R5" s="36" t="s">
        <v>132</v>
      </c>
      <c r="S5" s="41">
        <v>0.34799999999999998</v>
      </c>
      <c r="T5" s="41">
        <v>0.14399999999999999</v>
      </c>
      <c r="U5" s="41">
        <v>1E-3</v>
      </c>
      <c r="V5" s="41">
        <v>1E-3</v>
      </c>
      <c r="W5" s="36" t="s">
        <v>132</v>
      </c>
      <c r="X5" s="41">
        <v>0.34799999999999998</v>
      </c>
      <c r="Y5" s="41">
        <v>0.14399999999999999</v>
      </c>
      <c r="Z5" s="41">
        <v>1E-3</v>
      </c>
      <c r="AA5" s="41">
        <v>1E-3</v>
      </c>
    </row>
    <row r="6" spans="1:27" x14ac:dyDescent="0.25">
      <c r="C6" s="18" t="s">
        <v>122</v>
      </c>
      <c r="D6" s="18" t="s">
        <v>122</v>
      </c>
      <c r="E6" s="18" t="s">
        <v>122</v>
      </c>
      <c r="F6" s="18"/>
      <c r="G6" s="19" t="s">
        <v>123</v>
      </c>
      <c r="I6" s="19" t="s">
        <v>126</v>
      </c>
      <c r="K6" s="19" t="s">
        <v>127</v>
      </c>
      <c r="M6" s="36" t="s">
        <v>133</v>
      </c>
      <c r="N6" s="41">
        <v>0.52</v>
      </c>
      <c r="O6" s="41"/>
      <c r="P6" s="41"/>
      <c r="Q6" s="41"/>
      <c r="R6" s="36" t="s">
        <v>133</v>
      </c>
      <c r="S6" s="41">
        <v>0.52</v>
      </c>
      <c r="T6" s="41"/>
      <c r="U6" s="41"/>
      <c r="V6" s="41"/>
      <c r="W6" s="36" t="s">
        <v>133</v>
      </c>
      <c r="X6" s="41">
        <v>0.52</v>
      </c>
      <c r="Y6" s="41"/>
      <c r="Z6" s="41"/>
      <c r="AA6" s="41"/>
    </row>
    <row r="7" spans="1:27" x14ac:dyDescent="0.25">
      <c r="C7" s="19" t="s">
        <v>123</v>
      </c>
      <c r="D7" s="19" t="s">
        <v>126</v>
      </c>
      <c r="E7" s="19" t="s">
        <v>127</v>
      </c>
      <c r="F7" s="19"/>
      <c r="G7" s="30" t="s">
        <v>125</v>
      </c>
      <c r="I7" s="30" t="s">
        <v>125</v>
      </c>
      <c r="K7" s="30" t="s">
        <v>125</v>
      </c>
      <c r="M7" s="36" t="s">
        <v>134</v>
      </c>
      <c r="N7" s="41">
        <v>0.39610000000000001</v>
      </c>
      <c r="O7" s="41">
        <v>0.13700000000000001</v>
      </c>
      <c r="P7" s="41">
        <v>3.2000000000000002E-3</v>
      </c>
      <c r="Q7" s="41">
        <v>2.2000000000000001E-3</v>
      </c>
      <c r="R7" s="36" t="s">
        <v>134</v>
      </c>
      <c r="S7" s="41">
        <v>0.39610000000000001</v>
      </c>
      <c r="T7" s="41">
        <v>0.13700000000000001</v>
      </c>
      <c r="U7" s="41">
        <v>3.2000000000000002E-3</v>
      </c>
      <c r="V7" s="41">
        <v>2.2000000000000001E-3</v>
      </c>
      <c r="W7" s="36" t="s">
        <v>134</v>
      </c>
      <c r="X7" s="41">
        <v>0.39610000000000001</v>
      </c>
      <c r="Y7" s="41">
        <v>0.13700000000000001</v>
      </c>
      <c r="Z7" s="41">
        <v>3.2000000000000002E-3</v>
      </c>
      <c r="AA7" s="41">
        <v>2.2000000000000001E-3</v>
      </c>
    </row>
    <row r="8" spans="1:27" x14ac:dyDescent="0.25">
      <c r="C8" s="17"/>
      <c r="D8" s="17"/>
      <c r="E8" s="17"/>
      <c r="F8" s="17"/>
      <c r="G8" s="17"/>
      <c r="I8" s="17"/>
      <c r="K8" s="1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x14ac:dyDescent="0.3">
      <c r="A9" s="4" t="s">
        <v>4</v>
      </c>
      <c r="B9" s="5"/>
      <c r="C9" s="20"/>
      <c r="D9" s="20"/>
      <c r="E9" s="20"/>
      <c r="F9" s="20"/>
      <c r="G9" s="20"/>
      <c r="I9" s="20"/>
      <c r="K9" s="20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x14ac:dyDescent="0.25">
      <c r="C10" s="17"/>
      <c r="D10" s="17"/>
      <c r="E10" s="17"/>
      <c r="F10" s="17"/>
      <c r="G10" s="17"/>
      <c r="I10" s="17"/>
      <c r="K10" s="1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x14ac:dyDescent="0.25">
      <c r="A11" s="6" t="s">
        <v>5</v>
      </c>
      <c r="B11" s="7"/>
      <c r="C11" s="21"/>
      <c r="D11" s="31"/>
      <c r="E11" s="21"/>
      <c r="F11" s="21"/>
      <c r="G11" s="21"/>
      <c r="I11" s="21"/>
      <c r="K11" s="21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x14ac:dyDescent="0.25">
      <c r="A12" s="3" t="s">
        <v>6</v>
      </c>
      <c r="B12" s="3" t="s">
        <v>7</v>
      </c>
      <c r="C12" s="17">
        <v>279594</v>
      </c>
      <c r="D12" s="29"/>
      <c r="E12" s="17"/>
      <c r="F12" s="17"/>
      <c r="G12" s="17">
        <v>-961447</v>
      </c>
      <c r="I12" s="17">
        <v>-968869.37083999999</v>
      </c>
      <c r="K12" s="17">
        <f>E12/13</f>
        <v>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x14ac:dyDescent="0.25">
      <c r="A13" s="3" t="s">
        <v>8</v>
      </c>
      <c r="B13" s="3" t="s">
        <v>9</v>
      </c>
      <c r="C13" s="17">
        <v>-532716</v>
      </c>
      <c r="D13" s="29">
        <v>991620.91666666663</v>
      </c>
      <c r="E13" s="17">
        <v>1087859.4236111112</v>
      </c>
      <c r="F13" s="17"/>
      <c r="G13" s="17">
        <v>-1011240</v>
      </c>
      <c r="I13" s="17">
        <v>-1019046.7727999999</v>
      </c>
      <c r="K13" s="17">
        <f>'[1]WC def tax 22'!H79*1.0557</f>
        <v>1046854.201725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x14ac:dyDescent="0.25">
      <c r="A14" s="3" t="s">
        <v>10</v>
      </c>
      <c r="B14" s="3" t="s">
        <v>11</v>
      </c>
      <c r="C14" s="17">
        <v>-3980</v>
      </c>
      <c r="D14" s="29"/>
      <c r="E14" s="17"/>
      <c r="F14" s="17"/>
      <c r="G14" s="17">
        <v>-5765</v>
      </c>
      <c r="I14" s="17">
        <v>-5809.5057999999999</v>
      </c>
      <c r="K14" s="17">
        <f>E14/13</f>
        <v>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x14ac:dyDescent="0.25">
      <c r="A15" s="3" t="s">
        <v>12</v>
      </c>
      <c r="B15" s="3" t="s">
        <v>13</v>
      </c>
      <c r="C15" s="17">
        <v>1662505</v>
      </c>
      <c r="D15" s="29"/>
      <c r="E15" s="17"/>
      <c r="F15" s="17"/>
      <c r="G15" s="17">
        <v>2184983</v>
      </c>
      <c r="I15" s="17">
        <v>2201851.0687599997</v>
      </c>
      <c r="K15" s="17">
        <f>E15/13</f>
        <v>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x14ac:dyDescent="0.25">
      <c r="A16" s="8" t="s">
        <v>14</v>
      </c>
      <c r="B16" s="9"/>
      <c r="C16" s="23"/>
      <c r="D16" s="29"/>
      <c r="E16" s="23"/>
      <c r="F16" s="23"/>
      <c r="G16" s="23">
        <v>809078.76923076925</v>
      </c>
      <c r="I16" s="17">
        <v>815324.85732923076</v>
      </c>
      <c r="K16" s="23">
        <f>+E16/13</f>
        <v>0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x14ac:dyDescent="0.25">
      <c r="A17" s="10"/>
      <c r="B17" s="10"/>
      <c r="C17" s="24" t="s">
        <v>124</v>
      </c>
      <c r="D17" s="24" t="s">
        <v>124</v>
      </c>
      <c r="E17" s="24" t="s">
        <v>124</v>
      </c>
      <c r="F17" s="24"/>
      <c r="G17" s="24" t="s">
        <v>124</v>
      </c>
      <c r="I17" s="24" t="s">
        <v>124</v>
      </c>
      <c r="K17" s="24" t="s">
        <v>124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x14ac:dyDescent="0.25">
      <c r="A18" s="11" t="s">
        <v>15</v>
      </c>
      <c r="B18" s="12"/>
      <c r="C18" s="25">
        <f t="shared" ref="C18" si="0">SUM(C12:C16)</f>
        <v>1405403</v>
      </c>
      <c r="D18" s="25">
        <v>991620.91666666663</v>
      </c>
      <c r="E18" s="25">
        <v>1087859.4236111112</v>
      </c>
      <c r="F18" s="25"/>
      <c r="G18" s="25">
        <v>1015609.7692307692</v>
      </c>
      <c r="H18" s="42">
        <f>I18-G18</f>
        <v>7840.5074184613768</v>
      </c>
      <c r="I18" s="25">
        <v>1023450.2766492306</v>
      </c>
      <c r="J18" s="42">
        <f>K18-I18</f>
        <v>23403.925075769424</v>
      </c>
      <c r="K18" s="25">
        <f t="shared" ref="K18" si="1">SUM(K12:K16)</f>
        <v>1046854.201725</v>
      </c>
      <c r="M18" s="37" t="s">
        <v>132</v>
      </c>
      <c r="N18" s="37">
        <v>353432.19969230768</v>
      </c>
      <c r="O18" s="37">
        <v>146247.80676923075</v>
      </c>
      <c r="P18" s="37">
        <v>1015.6097692307693</v>
      </c>
      <c r="Q18" s="37">
        <v>1015.6097692307693</v>
      </c>
      <c r="R18" s="37" t="s">
        <v>132</v>
      </c>
      <c r="S18" s="37">
        <v>356160.69627393223</v>
      </c>
      <c r="T18" s="37">
        <v>147376.83983748921</v>
      </c>
      <c r="U18" s="37">
        <v>1023.4502766492307</v>
      </c>
      <c r="V18" s="37">
        <v>1023.4502766492307</v>
      </c>
      <c r="W18" s="37" t="s">
        <v>132</v>
      </c>
      <c r="X18" s="37">
        <v>375998.84705639031</v>
      </c>
      <c r="Y18" s="37">
        <v>155585.72981643738</v>
      </c>
      <c r="Z18" s="37">
        <v>1080.4564570585931</v>
      </c>
      <c r="AA18" s="37">
        <v>1080.4564570585931</v>
      </c>
    </row>
    <row r="19" spans="1:27" x14ac:dyDescent="0.25">
      <c r="A19" s="10"/>
      <c r="B19" s="10"/>
      <c r="C19" s="26"/>
      <c r="D19" s="26"/>
      <c r="E19" s="26"/>
      <c r="F19" s="26"/>
      <c r="G19" s="26"/>
      <c r="H19" t="s">
        <v>140</v>
      </c>
      <c r="I19" s="26"/>
      <c r="K19" s="2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x14ac:dyDescent="0.25">
      <c r="A20" s="6" t="s">
        <v>16</v>
      </c>
      <c r="B20" s="7"/>
      <c r="C20" s="21"/>
      <c r="D20" s="21"/>
      <c r="E20" s="21"/>
      <c r="F20" s="21"/>
      <c r="G20" s="21"/>
      <c r="I20" s="21"/>
      <c r="K20" s="2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x14ac:dyDescent="0.25">
      <c r="A21" s="3" t="s">
        <v>17</v>
      </c>
      <c r="B21" s="3" t="s">
        <v>18</v>
      </c>
      <c r="C21" s="17">
        <v>-2464378</v>
      </c>
      <c r="D21" s="29">
        <v>-2654627.9815999996</v>
      </c>
      <c r="E21" s="17">
        <v>-2802490.7601751219</v>
      </c>
      <c r="F21" s="17"/>
      <c r="G21" s="17">
        <v>-2932665</v>
      </c>
      <c r="I21" s="17">
        <v>-2559502.9907999998</v>
      </c>
      <c r="K21" s="17">
        <f>E21/13</f>
        <v>-215576.21232116321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x14ac:dyDescent="0.25">
      <c r="A22" s="3" t="s">
        <v>19</v>
      </c>
      <c r="B22" s="3" t="s">
        <v>20</v>
      </c>
      <c r="C22" s="17">
        <v>-781627</v>
      </c>
      <c r="D22" s="29">
        <v>-841968.60440000053</v>
      </c>
      <c r="E22" s="17">
        <v>-888866.25566508062</v>
      </c>
      <c r="F22" s="17"/>
      <c r="G22" s="17">
        <v>-357347</v>
      </c>
      <c r="I22" s="17">
        <v>-811797.80220000015</v>
      </c>
      <c r="K22" s="17">
        <f>E22/13</f>
        <v>-68374.327358852359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x14ac:dyDescent="0.25">
      <c r="A23" s="3" t="s">
        <v>21</v>
      </c>
      <c r="B23" s="3" t="s">
        <v>22</v>
      </c>
      <c r="C23" s="17">
        <v>2464378</v>
      </c>
      <c r="D23" s="29">
        <v>2654627.9815999996</v>
      </c>
      <c r="E23" s="17">
        <v>2802490.7601751219</v>
      </c>
      <c r="F23" s="17"/>
      <c r="G23" s="17">
        <v>2932665</v>
      </c>
      <c r="I23" s="17">
        <v>2559502.9907999998</v>
      </c>
      <c r="K23" s="17">
        <f>E23/13</f>
        <v>215576.21232116321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x14ac:dyDescent="0.25">
      <c r="C24" s="22" t="s">
        <v>124</v>
      </c>
      <c r="D24" s="22" t="s">
        <v>124</v>
      </c>
      <c r="E24" s="22" t="s">
        <v>124</v>
      </c>
      <c r="F24" s="22"/>
      <c r="G24" s="22" t="s">
        <v>124</v>
      </c>
      <c r="I24" s="22" t="s">
        <v>124</v>
      </c>
      <c r="K24" s="22" t="s">
        <v>124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x14ac:dyDescent="0.25">
      <c r="A25" s="6" t="s">
        <v>23</v>
      </c>
      <c r="B25" s="7"/>
      <c r="C25" s="21">
        <v>-781627</v>
      </c>
      <c r="D25" s="21">
        <v>-841968.60440000053</v>
      </c>
      <c r="E25" s="21">
        <v>-888866.25566508062</v>
      </c>
      <c r="F25" s="21"/>
      <c r="G25" s="21">
        <v>-357347</v>
      </c>
      <c r="H25" s="43">
        <f>I25-G25</f>
        <v>-454450.80220000027</v>
      </c>
      <c r="I25" s="21">
        <v>-811797.80220000027</v>
      </c>
      <c r="J25" s="43">
        <f>K25-I25</f>
        <v>743423.47484114789</v>
      </c>
      <c r="K25" s="21">
        <f t="shared" ref="K25" si="2">SUM(K21:K23)</f>
        <v>-68374.327358852373</v>
      </c>
      <c r="M25" s="37" t="s">
        <v>132</v>
      </c>
      <c r="N25" s="37">
        <v>-124356.75599999999</v>
      </c>
      <c r="O25" s="37">
        <v>-51457.967999999993</v>
      </c>
      <c r="P25" s="37">
        <v>-357.34699999999998</v>
      </c>
      <c r="Q25" s="37">
        <v>-357.34699999999998</v>
      </c>
      <c r="R25" s="37" t="s">
        <v>132</v>
      </c>
      <c r="S25" s="37">
        <v>-282505.63516560005</v>
      </c>
      <c r="T25" s="37">
        <v>-116898.88351680004</v>
      </c>
      <c r="U25" s="37">
        <v>-811.79780220000032</v>
      </c>
      <c r="V25" s="37">
        <v>-811.79780220000032</v>
      </c>
      <c r="W25" s="37" t="s">
        <v>132</v>
      </c>
      <c r="X25" s="37">
        <v>-301165.26565132412</v>
      </c>
      <c r="Y25" s="37">
        <v>-124620.10992468584</v>
      </c>
      <c r="Z25" s="37">
        <v>-865.41743003254055</v>
      </c>
      <c r="AA25" s="37">
        <v>-865.41743003254055</v>
      </c>
    </row>
    <row r="26" spans="1:27" x14ac:dyDescent="0.25">
      <c r="C26" s="17"/>
      <c r="D26" s="17"/>
      <c r="E26" s="17"/>
      <c r="F26" s="17"/>
      <c r="G26" s="17"/>
      <c r="H26" s="44" t="s">
        <v>141</v>
      </c>
      <c r="I26" s="17"/>
      <c r="K26" s="1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x14ac:dyDescent="0.25">
      <c r="A27" s="6" t="s">
        <v>24</v>
      </c>
      <c r="B27" s="7"/>
      <c r="C27" s="21"/>
      <c r="D27" s="21"/>
      <c r="E27" s="21"/>
      <c r="F27" s="21"/>
      <c r="G27" s="21"/>
      <c r="I27" s="21"/>
      <c r="K27" s="2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x14ac:dyDescent="0.25">
      <c r="A28" s="3" t="s">
        <v>25</v>
      </c>
      <c r="B28" s="3" t="s">
        <v>26</v>
      </c>
      <c r="C28" s="17">
        <v>0</v>
      </c>
      <c r="D28" s="29">
        <v>0</v>
      </c>
      <c r="E28" s="17">
        <v>0</v>
      </c>
      <c r="F28" s="17"/>
      <c r="G28" s="17">
        <v>13657</v>
      </c>
      <c r="I28" s="17">
        <v>0</v>
      </c>
      <c r="K28" s="17">
        <f>E28/13</f>
        <v>0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x14ac:dyDescent="0.25">
      <c r="A29" s="3" t="s">
        <v>27</v>
      </c>
      <c r="B29" s="3" t="s">
        <v>28</v>
      </c>
      <c r="C29" s="17">
        <v>-671</v>
      </c>
      <c r="D29" s="29">
        <v>-722.80120000000034</v>
      </c>
      <c r="E29" s="17">
        <v>-763.06122684000047</v>
      </c>
      <c r="F29" s="17"/>
      <c r="G29" s="17">
        <v>-671</v>
      </c>
      <c r="I29" s="17">
        <v>-696.90060000000017</v>
      </c>
      <c r="K29" s="17">
        <f>E29/13</f>
        <v>-58.697017449230806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x14ac:dyDescent="0.25">
      <c r="C30" s="22" t="s">
        <v>124</v>
      </c>
      <c r="D30" s="22" t="s">
        <v>124</v>
      </c>
      <c r="E30" s="22" t="s">
        <v>124</v>
      </c>
      <c r="F30" s="22"/>
      <c r="G30" s="22" t="s">
        <v>124</v>
      </c>
      <c r="I30" s="22" t="s">
        <v>124</v>
      </c>
      <c r="K30" s="22" t="s">
        <v>124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x14ac:dyDescent="0.25">
      <c r="A31" s="6" t="s">
        <v>29</v>
      </c>
      <c r="B31" s="7"/>
      <c r="C31" s="21">
        <v>-671</v>
      </c>
      <c r="D31" s="21">
        <v>-722.80120000000034</v>
      </c>
      <c r="E31" s="21">
        <v>-763.06122684000047</v>
      </c>
      <c r="F31" s="21"/>
      <c r="G31" s="21">
        <v>12985</v>
      </c>
      <c r="H31" s="43">
        <f>I31-G31</f>
        <v>-13681.900600000001</v>
      </c>
      <c r="I31" s="21">
        <v>-696.90060000000017</v>
      </c>
      <c r="J31" s="43">
        <f>K31-I31</f>
        <v>638.2035825507694</v>
      </c>
      <c r="K31" s="21">
        <f t="shared" ref="K31" si="3">SUM(K28:K29)</f>
        <v>-58.697017449230806</v>
      </c>
      <c r="M31" s="37" t="s">
        <v>132</v>
      </c>
      <c r="N31" s="37">
        <v>4518.78</v>
      </c>
      <c r="O31" s="37">
        <v>1869.84</v>
      </c>
      <c r="P31" s="37">
        <v>12.984999999999999</v>
      </c>
      <c r="Q31" s="37">
        <v>12.984999999999999</v>
      </c>
      <c r="R31" s="37" t="s">
        <v>132</v>
      </c>
      <c r="S31" s="37">
        <v>-242.52140880000005</v>
      </c>
      <c r="T31" s="37">
        <v>-100.35368640000002</v>
      </c>
      <c r="U31" s="37">
        <v>-0.6969006000000002</v>
      </c>
      <c r="V31" s="37">
        <v>-0.6969006000000002</v>
      </c>
      <c r="W31" s="37" t="s">
        <v>132</v>
      </c>
      <c r="X31" s="37">
        <v>-258.54006227016021</v>
      </c>
      <c r="Y31" s="37">
        <v>-106.98209473248008</v>
      </c>
      <c r="Z31" s="37">
        <v>-0.74293121342000068</v>
      </c>
      <c r="AA31" s="37">
        <v>-0.74293121342000068</v>
      </c>
    </row>
    <row r="32" spans="1:27" x14ac:dyDescent="0.25">
      <c r="C32" s="17"/>
      <c r="D32" s="17"/>
      <c r="E32" s="17"/>
      <c r="F32" s="17"/>
      <c r="G32" s="17"/>
      <c r="H32" s="44" t="s">
        <v>141</v>
      </c>
      <c r="I32" s="17"/>
      <c r="K32" s="1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x14ac:dyDescent="0.25">
      <c r="A33" s="6" t="s">
        <v>30</v>
      </c>
      <c r="B33" s="7"/>
      <c r="C33" s="21"/>
      <c r="D33" s="21"/>
      <c r="E33" s="21"/>
      <c r="F33" s="21"/>
      <c r="G33" s="21"/>
      <c r="I33" s="21"/>
      <c r="K33" s="2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x14ac:dyDescent="0.25">
      <c r="A34" s="3" t="s">
        <v>31</v>
      </c>
      <c r="B34" s="3" t="s">
        <v>32</v>
      </c>
      <c r="C34" s="17">
        <v>6158</v>
      </c>
      <c r="D34" s="29">
        <v>6633.3975999999966</v>
      </c>
      <c r="E34" s="17">
        <v>7002.8778463199997</v>
      </c>
      <c r="F34" s="17"/>
      <c r="G34" s="17">
        <v>4662</v>
      </c>
      <c r="I34" s="17">
        <v>6395.6987999999992</v>
      </c>
      <c r="K34" s="17">
        <f>E34/13</f>
        <v>538.68291125538462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x14ac:dyDescent="0.25">
      <c r="A35" s="3" t="s">
        <v>33</v>
      </c>
      <c r="B35" s="3" t="s">
        <v>34</v>
      </c>
      <c r="C35" s="17">
        <v>33125</v>
      </c>
      <c r="D35" s="29">
        <v>35682.249999999971</v>
      </c>
      <c r="E35" s="17">
        <v>37669.751324999961</v>
      </c>
      <c r="F35" s="17"/>
      <c r="G35" s="17">
        <v>71070</v>
      </c>
      <c r="I35" s="17">
        <v>34403.624999999985</v>
      </c>
      <c r="K35" s="17">
        <f>E35/13</f>
        <v>2897.6731788461507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x14ac:dyDescent="0.25">
      <c r="C36" s="22" t="s">
        <v>124</v>
      </c>
      <c r="D36" s="22" t="s">
        <v>124</v>
      </c>
      <c r="E36" s="22" t="s">
        <v>124</v>
      </c>
      <c r="F36" s="22"/>
      <c r="G36" s="22" t="s">
        <v>124</v>
      </c>
      <c r="I36" s="22" t="s">
        <v>124</v>
      </c>
      <c r="K36" s="22" t="s">
        <v>124</v>
      </c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x14ac:dyDescent="0.25">
      <c r="A37" s="6" t="s">
        <v>35</v>
      </c>
      <c r="B37" s="7"/>
      <c r="C37" s="21">
        <v>39283</v>
      </c>
      <c r="D37" s="21">
        <v>42315.647599999967</v>
      </c>
      <c r="E37" s="21">
        <v>44672.629171319961</v>
      </c>
      <c r="F37" s="21"/>
      <c r="G37" s="21">
        <v>75732</v>
      </c>
      <c r="H37" s="43">
        <f>I37-G37</f>
        <v>-34932.676200000016</v>
      </c>
      <c r="I37" s="21">
        <v>40799.323799999984</v>
      </c>
      <c r="J37" s="43">
        <f>K37-I37</f>
        <v>-37362.967709898447</v>
      </c>
      <c r="K37" s="21">
        <f t="shared" ref="K37" si="4">SUM(K34:K35)</f>
        <v>3436.3560901015353</v>
      </c>
      <c r="M37" s="37" t="s">
        <v>132</v>
      </c>
      <c r="N37" s="37">
        <v>26354.735999999997</v>
      </c>
      <c r="O37" s="37">
        <v>10905.407999999999</v>
      </c>
      <c r="P37" s="37">
        <v>75.731999999999999</v>
      </c>
      <c r="Q37" s="37">
        <v>75.731999999999999</v>
      </c>
      <c r="R37" s="37" t="s">
        <v>132</v>
      </c>
      <c r="S37" s="37">
        <v>14198.164682399993</v>
      </c>
      <c r="T37" s="37">
        <v>5875.1026271999972</v>
      </c>
      <c r="U37" s="37">
        <v>40.799323799999982</v>
      </c>
      <c r="V37" s="37">
        <v>40.799323799999982</v>
      </c>
      <c r="W37" s="37" t="s">
        <v>132</v>
      </c>
      <c r="X37" s="37">
        <v>15135.960158209666</v>
      </c>
      <c r="Y37" s="37">
        <v>6263.1559275350346</v>
      </c>
      <c r="Z37" s="37">
        <v>43.494138385659966</v>
      </c>
      <c r="AA37" s="37">
        <v>43.494138385659966</v>
      </c>
    </row>
    <row r="38" spans="1:27" x14ac:dyDescent="0.25">
      <c r="C38" s="17"/>
      <c r="D38" s="17"/>
      <c r="E38" s="17"/>
      <c r="F38" s="17"/>
      <c r="G38" s="17"/>
      <c r="H38" s="44" t="s">
        <v>141</v>
      </c>
      <c r="I38" s="17"/>
      <c r="K38" s="1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x14ac:dyDescent="0.25">
      <c r="A39" s="6" t="s">
        <v>36</v>
      </c>
      <c r="B39" s="7"/>
      <c r="C39" s="21"/>
      <c r="D39" s="21"/>
      <c r="E39" s="21"/>
      <c r="F39" s="21"/>
      <c r="G39" s="21"/>
      <c r="I39" s="21"/>
      <c r="K39" s="21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x14ac:dyDescent="0.25">
      <c r="A40" s="3" t="s">
        <v>37</v>
      </c>
      <c r="B40" s="3" t="s">
        <v>38</v>
      </c>
      <c r="C40" s="17">
        <v>127184</v>
      </c>
      <c r="D40" s="29">
        <v>137002.60479999997</v>
      </c>
      <c r="E40" s="17">
        <v>127184</v>
      </c>
      <c r="F40" s="17"/>
      <c r="G40" s="17">
        <v>113722</v>
      </c>
      <c r="I40" s="17">
        <v>132093.30239999999</v>
      </c>
      <c r="K40" s="17">
        <f>E40/13</f>
        <v>9783.3846153846152</v>
      </c>
      <c r="M40" s="37" t="s">
        <v>132</v>
      </c>
      <c r="N40" s="37">
        <v>39575.255999999994</v>
      </c>
      <c r="O40" s="37">
        <v>16375.967999999999</v>
      </c>
      <c r="P40" s="37">
        <v>113.72200000000001</v>
      </c>
      <c r="Q40" s="37">
        <v>113.72200000000001</v>
      </c>
      <c r="R40" s="37" t="s">
        <v>132</v>
      </c>
      <c r="S40" s="37">
        <v>45968.469235199991</v>
      </c>
      <c r="T40" s="37">
        <v>19021.435545599998</v>
      </c>
      <c r="U40" s="37">
        <v>132.0933024</v>
      </c>
      <c r="V40" s="37">
        <v>132.0933024</v>
      </c>
      <c r="W40" s="37" t="s">
        <v>132</v>
      </c>
      <c r="X40" s="37">
        <v>44522.868497723073</v>
      </c>
      <c r="Y40" s="37">
        <v>18423.255930092306</v>
      </c>
      <c r="Z40" s="37">
        <v>127.93927729230769</v>
      </c>
      <c r="AA40" s="37">
        <v>127.93927729230769</v>
      </c>
    </row>
    <row r="41" spans="1:27" x14ac:dyDescent="0.25">
      <c r="C41" s="22" t="s">
        <v>124</v>
      </c>
      <c r="D41" s="22" t="s">
        <v>124</v>
      </c>
      <c r="E41" s="22" t="s">
        <v>124</v>
      </c>
      <c r="F41" s="22"/>
      <c r="G41" s="22" t="s">
        <v>124</v>
      </c>
      <c r="I41" s="22" t="s">
        <v>124</v>
      </c>
      <c r="K41" s="22" t="s">
        <v>124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x14ac:dyDescent="0.25">
      <c r="A42" s="6" t="s">
        <v>39</v>
      </c>
      <c r="B42" s="7"/>
      <c r="C42" s="21">
        <v>127184</v>
      </c>
      <c r="D42" s="21">
        <v>137002.60479999997</v>
      </c>
      <c r="E42" s="21">
        <v>127184</v>
      </c>
      <c r="F42" s="21"/>
      <c r="G42" s="21">
        <v>113722</v>
      </c>
      <c r="H42" s="43">
        <f>I42-G42</f>
        <v>18371.302399999986</v>
      </c>
      <c r="I42" s="21">
        <v>132093.30239999999</v>
      </c>
      <c r="J42" s="43">
        <f>K42-I42</f>
        <v>-122309.91778461538</v>
      </c>
      <c r="K42" s="21">
        <f t="shared" ref="K42" si="5">K40</f>
        <v>9783.3846153846152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x14ac:dyDescent="0.25">
      <c r="C43" s="17"/>
      <c r="D43" s="17"/>
      <c r="E43" s="17"/>
      <c r="F43" s="17"/>
      <c r="G43" s="17"/>
      <c r="H43" s="44" t="s">
        <v>141</v>
      </c>
      <c r="I43" s="17"/>
      <c r="K43" s="1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x14ac:dyDescent="0.25">
      <c r="A44" s="13" t="s">
        <v>40</v>
      </c>
      <c r="B44" s="14"/>
      <c r="C44" s="27"/>
      <c r="D44" s="27"/>
      <c r="E44" s="27"/>
      <c r="F44" s="27"/>
      <c r="G44" s="27"/>
      <c r="I44" s="27"/>
      <c r="K44" s="2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x14ac:dyDescent="0.25">
      <c r="A45" s="15" t="s">
        <v>41</v>
      </c>
      <c r="B45" s="15" t="s">
        <v>42</v>
      </c>
      <c r="C45" s="28">
        <v>721355</v>
      </c>
      <c r="D45" s="29">
        <v>647651</v>
      </c>
      <c r="E45" s="28">
        <v>573947</v>
      </c>
      <c r="F45" s="28"/>
      <c r="G45" s="28">
        <v>758205</v>
      </c>
      <c r="I45" s="17">
        <v>684503</v>
      </c>
      <c r="K45" s="17">
        <f>E45/13</f>
        <v>44149.769230769234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x14ac:dyDescent="0.25">
      <c r="C46" s="22" t="s">
        <v>124</v>
      </c>
      <c r="D46" s="22" t="s">
        <v>124</v>
      </c>
      <c r="E46" s="22" t="s">
        <v>124</v>
      </c>
      <c r="F46" s="22"/>
      <c r="G46" s="22" t="s">
        <v>124</v>
      </c>
      <c r="I46" s="22" t="s">
        <v>124</v>
      </c>
      <c r="K46" s="22" t="s">
        <v>124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x14ac:dyDescent="0.25">
      <c r="C47" s="17"/>
      <c r="D47" s="17"/>
      <c r="E47" s="17"/>
      <c r="F47" s="17"/>
      <c r="G47" s="17"/>
      <c r="I47" s="17"/>
      <c r="K47" s="1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x14ac:dyDescent="0.25">
      <c r="A48" s="6" t="s">
        <v>43</v>
      </c>
      <c r="B48" s="7"/>
      <c r="C48" s="21"/>
      <c r="D48" s="21"/>
      <c r="E48" s="21"/>
      <c r="F48" s="21"/>
      <c r="G48" s="21"/>
      <c r="I48" s="21"/>
      <c r="K48" s="21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5.75" x14ac:dyDescent="0.25">
      <c r="A49" s="3" t="s">
        <v>44</v>
      </c>
      <c r="B49" s="3" t="s">
        <v>45</v>
      </c>
      <c r="C49" s="17">
        <v>705514</v>
      </c>
      <c r="D49" s="32">
        <v>144724.76999999999</v>
      </c>
      <c r="E49" s="17">
        <v>92939.7</v>
      </c>
      <c r="F49" s="17"/>
      <c r="G49" s="17">
        <v>705514</v>
      </c>
      <c r="I49" s="17">
        <v>235327.41615384619</v>
      </c>
      <c r="K49" s="17">
        <f>E49/13</f>
        <v>7149.207692307692</v>
      </c>
      <c r="M49" s="37" t="s">
        <v>135</v>
      </c>
      <c r="N49" s="37">
        <v>276356.88893999998</v>
      </c>
      <c r="O49" s="37">
        <v>129729.91432</v>
      </c>
      <c r="P49" s="37">
        <v>2504.5747000000001</v>
      </c>
      <c r="Q49" s="37">
        <v>783.12054000000012</v>
      </c>
      <c r="R49" s="37" t="s">
        <v>135</v>
      </c>
      <c r="S49" s="37">
        <v>92180.102181623093</v>
      </c>
      <c r="T49" s="37">
        <v>43272.005282369239</v>
      </c>
      <c r="U49" s="37">
        <v>835.41232734615403</v>
      </c>
      <c r="V49" s="37">
        <v>261.21343193076927</v>
      </c>
      <c r="W49" s="37" t="s">
        <v>135</v>
      </c>
      <c r="X49" s="37">
        <v>45297.175362069225</v>
      </c>
      <c r="Y49" s="37">
        <v>21263.803848707688</v>
      </c>
      <c r="Z49" s="37">
        <v>410.52046803846156</v>
      </c>
      <c r="AA49" s="37">
        <v>128.35992099230771</v>
      </c>
    </row>
    <row r="50" spans="1:27" x14ac:dyDescent="0.25">
      <c r="A50" s="3" t="s">
        <v>46</v>
      </c>
      <c r="B50" s="3" t="s">
        <v>47</v>
      </c>
      <c r="C50" s="17">
        <v>-135844</v>
      </c>
      <c r="D50" s="29"/>
      <c r="E50" s="17"/>
      <c r="F50" s="17"/>
      <c r="G50" s="17">
        <v>-115329</v>
      </c>
      <c r="I50" s="17">
        <v>-10449.538461538461</v>
      </c>
      <c r="K50" s="17">
        <f>E50/13</f>
        <v>0</v>
      </c>
      <c r="M50" s="37" t="s">
        <v>135</v>
      </c>
      <c r="N50" s="37">
        <v>-45175.52259</v>
      </c>
      <c r="O50" s="37">
        <v>-21206.696519999998</v>
      </c>
      <c r="P50" s="37">
        <v>-409.41795000000002</v>
      </c>
      <c r="Q50" s="37">
        <v>-128.01519000000002</v>
      </c>
      <c r="R50" s="37" t="s">
        <v>135</v>
      </c>
      <c r="S50" s="37">
        <v>-4093.1887107692305</v>
      </c>
      <c r="T50" s="37">
        <v>-1921.461132307692</v>
      </c>
      <c r="U50" s="37">
        <v>-37.095861538461541</v>
      </c>
      <c r="V50" s="37">
        <v>-11.598987692307693</v>
      </c>
      <c r="W50" s="37" t="s">
        <v>135</v>
      </c>
      <c r="X50" s="37">
        <v>0</v>
      </c>
      <c r="Y50" s="37">
        <v>0</v>
      </c>
      <c r="Z50" s="37">
        <v>0</v>
      </c>
      <c r="AA50" s="37">
        <v>0</v>
      </c>
    </row>
    <row r="51" spans="1:27" x14ac:dyDescent="0.25">
      <c r="C51" s="22" t="s">
        <v>124</v>
      </c>
      <c r="D51" s="22" t="s">
        <v>124</v>
      </c>
      <c r="E51" s="22" t="s">
        <v>124</v>
      </c>
      <c r="F51" s="22"/>
      <c r="G51" s="22" t="s">
        <v>124</v>
      </c>
      <c r="I51" s="22" t="s">
        <v>124</v>
      </c>
      <c r="K51" s="22" t="s">
        <v>124</v>
      </c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x14ac:dyDescent="0.25">
      <c r="A52" s="6" t="s">
        <v>48</v>
      </c>
      <c r="B52" s="7"/>
      <c r="C52" s="21">
        <v>569670</v>
      </c>
      <c r="D52" s="21">
        <v>144724.76999999999</v>
      </c>
      <c r="E52" s="21">
        <v>92939.7</v>
      </c>
      <c r="F52" s="21"/>
      <c r="G52" s="21">
        <v>590185</v>
      </c>
      <c r="H52" s="43">
        <f>I52-G52</f>
        <v>-365307.12230769231</v>
      </c>
      <c r="I52" s="21">
        <v>224877.87769230772</v>
      </c>
      <c r="J52" s="43">
        <f>K52-I52</f>
        <v>-217728.67000000004</v>
      </c>
      <c r="K52" s="21">
        <f t="shared" ref="K52" si="6">SUM(K49:K50)</f>
        <v>7149.207692307692</v>
      </c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x14ac:dyDescent="0.25">
      <c r="C53" s="17"/>
      <c r="D53" s="17"/>
      <c r="E53" s="17"/>
      <c r="F53" s="17"/>
      <c r="G53" s="17"/>
      <c r="H53" t="s">
        <v>142</v>
      </c>
      <c r="I53" s="17"/>
      <c r="K53" s="1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x14ac:dyDescent="0.25">
      <c r="A54" s="10"/>
      <c r="B54" s="10"/>
      <c r="C54" s="26"/>
      <c r="D54" s="26"/>
      <c r="E54" s="26"/>
      <c r="F54" s="26"/>
      <c r="G54" s="26"/>
      <c r="I54" s="26"/>
      <c r="K54" s="26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x14ac:dyDescent="0.25">
      <c r="A55" s="11" t="s">
        <v>49</v>
      </c>
      <c r="B55" s="12"/>
      <c r="C55" s="25"/>
      <c r="D55" s="25"/>
      <c r="E55" s="25"/>
      <c r="F55" s="25"/>
      <c r="G55" s="25"/>
      <c r="I55" s="25"/>
      <c r="K55" s="25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x14ac:dyDescent="0.25">
      <c r="A56" s="9" t="s">
        <v>50</v>
      </c>
      <c r="B56" s="9" t="s">
        <v>51</v>
      </c>
      <c r="C56" s="26">
        <v>378462</v>
      </c>
      <c r="D56" s="29">
        <v>462932.11689999996</v>
      </c>
      <c r="E56" s="26">
        <v>483434.9538529967</v>
      </c>
      <c r="F56" s="26"/>
      <c r="G56" s="26">
        <v>423723</v>
      </c>
      <c r="I56" s="17">
        <v>456434.41559999995</v>
      </c>
      <c r="K56" s="17">
        <f>'[1]WC def tax 22'!H169*1.0557</f>
        <v>488717.43581132998</v>
      </c>
      <c r="M56" s="37" t="s">
        <v>132</v>
      </c>
      <c r="N56" s="37">
        <v>-147455.60399999999</v>
      </c>
      <c r="O56" s="37">
        <v>-61016.111999999994</v>
      </c>
      <c r="P56" s="37">
        <v>-423.72300000000001</v>
      </c>
      <c r="Q56" s="37">
        <v>-423.72300000000001</v>
      </c>
      <c r="R56" s="37" t="s">
        <v>132</v>
      </c>
      <c r="S56" s="37">
        <v>-158839.17662879996</v>
      </c>
      <c r="T56" s="37">
        <v>-65726.555846399991</v>
      </c>
      <c r="U56" s="37">
        <v>-456.43441559999997</v>
      </c>
      <c r="V56" s="37">
        <v>-456.43441559999997</v>
      </c>
      <c r="W56" s="37" t="s">
        <v>132</v>
      </c>
      <c r="X56" s="37">
        <v>-167686.51876702416</v>
      </c>
      <c r="Y56" s="37">
        <v>-69387.525007044474</v>
      </c>
      <c r="Z56" s="37">
        <v>-481.85781254891998</v>
      </c>
      <c r="AA56" s="37">
        <v>-481.85781254891998</v>
      </c>
    </row>
    <row r="57" spans="1:27" x14ac:dyDescent="0.25">
      <c r="A57" s="9" t="s">
        <v>52</v>
      </c>
      <c r="B57" s="9" t="s">
        <v>53</v>
      </c>
      <c r="C57" s="26">
        <v>1212381</v>
      </c>
      <c r="D57" s="29">
        <v>4700149.1886666669</v>
      </c>
      <c r="E57" s="26">
        <v>4676927.6178948442</v>
      </c>
      <c r="F57" s="26"/>
      <c r="G57" s="26">
        <v>4114240</v>
      </c>
      <c r="I57" s="17">
        <v>4431859.3279999997</v>
      </c>
      <c r="K57" s="17">
        <f>'[1]WC def tax 22'!H170*1.0557</f>
        <v>4961947.4984754007</v>
      </c>
      <c r="M57" s="37" t="s">
        <v>132</v>
      </c>
      <c r="N57" s="37">
        <v>-1431755.5199999998</v>
      </c>
      <c r="O57" s="37">
        <v>-592450.55999999994</v>
      </c>
      <c r="P57" s="37">
        <v>-4114.24</v>
      </c>
      <c r="Q57" s="37">
        <v>-4114.24</v>
      </c>
      <c r="R57" s="37" t="s">
        <v>132</v>
      </c>
      <c r="S57" s="37">
        <v>-1542287.0461439998</v>
      </c>
      <c r="T57" s="37">
        <v>-638187.74323199992</v>
      </c>
      <c r="U57" s="37">
        <v>-4431.8593279999996</v>
      </c>
      <c r="V57" s="37">
        <v>-4431.8593279999996</v>
      </c>
      <c r="W57" s="37" t="s">
        <v>132</v>
      </c>
      <c r="X57" s="37">
        <v>-1628192.4346142206</v>
      </c>
      <c r="Y57" s="37">
        <v>-673734.80053002236</v>
      </c>
      <c r="Z57" s="37">
        <v>-4678.7138925695999</v>
      </c>
      <c r="AA57" s="37">
        <v>-4678.7138925695999</v>
      </c>
    </row>
    <row r="58" spans="1:27" x14ac:dyDescent="0.25">
      <c r="A58" s="9" t="s">
        <v>54</v>
      </c>
      <c r="B58" s="9" t="s">
        <v>55</v>
      </c>
      <c r="C58" s="26">
        <v>56437</v>
      </c>
      <c r="D58" s="29">
        <v>70455.404833333319</v>
      </c>
      <c r="E58" s="26">
        <v>73473.532221438887</v>
      </c>
      <c r="F58" s="26"/>
      <c r="G58" s="26">
        <v>64405</v>
      </c>
      <c r="I58" s="17">
        <v>69377.065999999992</v>
      </c>
      <c r="K58" s="17">
        <f>'[1]WC def tax 22'!H171*1.0557</f>
        <v>74379.770882549987</v>
      </c>
      <c r="M58" s="37" t="s">
        <v>132</v>
      </c>
      <c r="N58" s="37">
        <v>-22412.94</v>
      </c>
      <c r="O58" s="37">
        <v>-9274.32</v>
      </c>
      <c r="P58" s="37">
        <v>-64.405000000000001</v>
      </c>
      <c r="Q58" s="37">
        <v>-64.405000000000001</v>
      </c>
      <c r="R58" s="37" t="s">
        <v>132</v>
      </c>
      <c r="S58" s="37">
        <v>-24143.218967999994</v>
      </c>
      <c r="T58" s="37">
        <v>-9990.2975039999983</v>
      </c>
      <c r="U58" s="37">
        <v>-69.377065999999999</v>
      </c>
      <c r="V58" s="37">
        <v>-69.377065999999999</v>
      </c>
      <c r="W58" s="37" t="s">
        <v>132</v>
      </c>
      <c r="X58" s="37">
        <v>-25487.996264517598</v>
      </c>
      <c r="Y58" s="37">
        <v>-10546.757074972798</v>
      </c>
      <c r="Z58" s="37">
        <v>-73.241368576200003</v>
      </c>
      <c r="AA58" s="37">
        <v>-73.241368576200003</v>
      </c>
    </row>
    <row r="59" spans="1:27" x14ac:dyDescent="0.25">
      <c r="A59" s="9" t="s">
        <v>56</v>
      </c>
      <c r="B59" s="9" t="s">
        <v>57</v>
      </c>
      <c r="C59" s="26">
        <v>326</v>
      </c>
      <c r="D59" s="29">
        <v>552.8157666666666</v>
      </c>
      <c r="E59" s="26">
        <v>566.21947431444448</v>
      </c>
      <c r="F59" s="26"/>
      <c r="G59" s="26">
        <v>497</v>
      </c>
      <c r="I59" s="17">
        <v>535.36839999999995</v>
      </c>
      <c r="K59" s="17">
        <f>'[1]WC def tax 22'!H172*1.0557</f>
        <v>583.60760486999993</v>
      </c>
      <c r="M59" s="37" t="s">
        <v>134</v>
      </c>
      <c r="N59" s="37">
        <v>-196.86170000000001</v>
      </c>
      <c r="O59" s="37">
        <v>-68.088999999999999</v>
      </c>
      <c r="P59" s="37">
        <v>-1.5904</v>
      </c>
      <c r="Q59" s="37">
        <v>-1.0934000000000001</v>
      </c>
      <c r="R59" s="37" t="s">
        <v>134</v>
      </c>
      <c r="S59" s="37">
        <v>-212.05942323999997</v>
      </c>
      <c r="T59" s="37">
        <v>-73.345470800000001</v>
      </c>
      <c r="U59" s="37">
        <v>-1.7131788799999998</v>
      </c>
      <c r="V59" s="37">
        <v>-1.17781048</v>
      </c>
      <c r="W59" s="37" t="s">
        <v>134</v>
      </c>
      <c r="X59" s="37">
        <v>-223.87113311446799</v>
      </c>
      <c r="Y59" s="37">
        <v>-77.430813523560005</v>
      </c>
      <c r="Z59" s="37">
        <v>-1.808602943616</v>
      </c>
      <c r="AA59" s="37">
        <v>-1.2434145237359999</v>
      </c>
    </row>
    <row r="60" spans="1:27" x14ac:dyDescent="0.25">
      <c r="A60" s="9" t="s">
        <v>58</v>
      </c>
      <c r="B60" s="9" t="s">
        <v>59</v>
      </c>
      <c r="C60" s="26">
        <v>100</v>
      </c>
      <c r="D60" s="29">
        <v>1260.159433333333</v>
      </c>
      <c r="E60" s="26">
        <v>1234.1345276588891</v>
      </c>
      <c r="F60" s="26"/>
      <c r="G60" s="26">
        <v>1087</v>
      </c>
      <c r="I60" s="17">
        <v>1170.9163999999998</v>
      </c>
      <c r="K60" s="17">
        <f>'[1]WC def tax 22'!H173*1.0557</f>
        <v>1330.3503137699997</v>
      </c>
      <c r="M60" s="37" t="s">
        <v>134</v>
      </c>
      <c r="N60" s="37">
        <v>-430.5607</v>
      </c>
      <c r="O60" s="37">
        <v>-148.91900000000001</v>
      </c>
      <c r="P60" s="37">
        <v>-3.4784000000000002</v>
      </c>
      <c r="Q60" s="37">
        <v>-2.3914</v>
      </c>
      <c r="R60" s="37" t="s">
        <v>134</v>
      </c>
      <c r="S60" s="37">
        <v>-463.79998603999996</v>
      </c>
      <c r="T60" s="37">
        <v>-160.41554679999999</v>
      </c>
      <c r="U60" s="37">
        <v>-3.7469324799999995</v>
      </c>
      <c r="V60" s="37">
        <v>-2.5760160799999996</v>
      </c>
      <c r="W60" s="37" t="s">
        <v>134</v>
      </c>
      <c r="X60" s="37">
        <v>-489.63364526242805</v>
      </c>
      <c r="Y60" s="37">
        <v>-169.35069275676003</v>
      </c>
      <c r="Z60" s="37">
        <v>-3.9556366191360004</v>
      </c>
      <c r="AA60" s="37">
        <v>-2.7195001756560004</v>
      </c>
    </row>
    <row r="61" spans="1:27" x14ac:dyDescent="0.25">
      <c r="A61" s="9" t="s">
        <v>60</v>
      </c>
      <c r="B61" s="9" t="s">
        <v>61</v>
      </c>
      <c r="C61" s="26">
        <v>2262</v>
      </c>
      <c r="D61" s="29">
        <v>1720.6574666666666</v>
      </c>
      <c r="E61" s="26">
        <v>1872.1094153377778</v>
      </c>
      <c r="F61" s="26"/>
      <c r="G61" s="26">
        <v>1636</v>
      </c>
      <c r="I61" s="17">
        <v>1762.2991999999999</v>
      </c>
      <c r="K61" s="17">
        <f>'[1]WC def tax 22'!H174*1.0557</f>
        <v>1816.4980875599999</v>
      </c>
      <c r="M61" s="37" t="s">
        <v>134</v>
      </c>
      <c r="N61" s="37">
        <v>-648.01959999999997</v>
      </c>
      <c r="O61" s="37">
        <v>-224.13200000000001</v>
      </c>
      <c r="P61" s="37">
        <v>-5.2351999999999999</v>
      </c>
      <c r="Q61" s="37">
        <v>-3.5992000000000002</v>
      </c>
      <c r="R61" s="37" t="s">
        <v>134</v>
      </c>
      <c r="S61" s="37">
        <v>-698.04671311999994</v>
      </c>
      <c r="T61" s="37">
        <v>-241.4349904</v>
      </c>
      <c r="U61" s="37">
        <v>-5.6393574400000004</v>
      </c>
      <c r="V61" s="37">
        <v>-3.8770582400000002</v>
      </c>
      <c r="W61" s="37" t="s">
        <v>134</v>
      </c>
      <c r="X61" s="37">
        <v>-736.927915040784</v>
      </c>
      <c r="Y61" s="37">
        <v>-254.88291936528003</v>
      </c>
      <c r="Z61" s="37">
        <v>-5.9534696494080004</v>
      </c>
      <c r="AA61" s="37">
        <v>-4.0930103839680001</v>
      </c>
    </row>
    <row r="62" spans="1:27" x14ac:dyDescent="0.25">
      <c r="A62" s="9" t="s">
        <v>62</v>
      </c>
      <c r="B62" s="9" t="s">
        <v>63</v>
      </c>
      <c r="C62" s="26">
        <v>197746</v>
      </c>
      <c r="D62" s="29">
        <v>80019.974266666643</v>
      </c>
      <c r="E62" s="26">
        <v>95205.459994431105</v>
      </c>
      <c r="F62" s="26"/>
      <c r="G62" s="26">
        <v>82692</v>
      </c>
      <c r="I62" s="17">
        <v>89075.82239999999</v>
      </c>
      <c r="K62" s="17">
        <f>'[1]WC def tax 22'!H175*1.0557</f>
        <v>84477.086833319976</v>
      </c>
      <c r="M62" s="37" t="s">
        <v>134</v>
      </c>
      <c r="N62" s="37">
        <v>-32754.301200000002</v>
      </c>
      <c r="O62" s="37">
        <v>-11328.804</v>
      </c>
      <c r="P62" s="37">
        <v>-264.61439999999999</v>
      </c>
      <c r="Q62" s="37">
        <v>-181.92240000000001</v>
      </c>
      <c r="R62" s="37" t="s">
        <v>134</v>
      </c>
      <c r="S62" s="37">
        <v>-35282.933252639996</v>
      </c>
      <c r="T62" s="37">
        <v>-12203.3876688</v>
      </c>
      <c r="U62" s="37">
        <v>-285.04263168</v>
      </c>
      <c r="V62" s="37">
        <v>-195.96680927999998</v>
      </c>
      <c r="W62" s="37" t="s">
        <v>134</v>
      </c>
      <c r="X62" s="37">
        <v>-37248.192634812047</v>
      </c>
      <c r="Y62" s="37">
        <v>-12883.116361952161</v>
      </c>
      <c r="Z62" s="37">
        <v>-300.919506264576</v>
      </c>
      <c r="AA62" s="37">
        <v>-206.882160556896</v>
      </c>
    </row>
    <row r="63" spans="1:27" x14ac:dyDescent="0.25">
      <c r="A63" s="9" t="s">
        <v>64</v>
      </c>
      <c r="B63" s="9" t="s">
        <v>65</v>
      </c>
      <c r="C63" s="26">
        <v>-58894</v>
      </c>
      <c r="D63" s="29">
        <v>-34924.239899999993</v>
      </c>
      <c r="E63" s="26">
        <v>-39140.366387430004</v>
      </c>
      <c r="F63" s="26"/>
      <c r="G63" s="26">
        <v>-34133</v>
      </c>
      <c r="I63" s="17">
        <v>-36768.067599999995</v>
      </c>
      <c r="K63" s="17">
        <f>'[1]WC def tax 22'!H176*1.0557</f>
        <v>-36869.520062429998</v>
      </c>
      <c r="M63" s="37" t="s">
        <v>134</v>
      </c>
      <c r="N63" s="37">
        <v>13520.0813</v>
      </c>
      <c r="O63" s="37">
        <v>4676.2210000000005</v>
      </c>
      <c r="P63" s="37">
        <v>109.2256</v>
      </c>
      <c r="Q63" s="37">
        <v>75.092600000000004</v>
      </c>
      <c r="R63" s="37" t="s">
        <v>134</v>
      </c>
      <c r="S63" s="37">
        <v>14563.831576359999</v>
      </c>
      <c r="T63" s="37">
        <v>5037.2252611999993</v>
      </c>
      <c r="U63" s="37">
        <v>117.65781631999999</v>
      </c>
      <c r="V63" s="37">
        <v>80.88974872</v>
      </c>
      <c r="W63" s="37" t="s">
        <v>134</v>
      </c>
      <c r="X63" s="37">
        <v>15375.036995163251</v>
      </c>
      <c r="Y63" s="37">
        <v>5317.7987082488398</v>
      </c>
      <c r="Z63" s="37">
        <v>124.211356689024</v>
      </c>
      <c r="AA63" s="37">
        <v>85.395307723704008</v>
      </c>
    </row>
    <row r="64" spans="1:27" x14ac:dyDescent="0.25">
      <c r="A64" s="10"/>
      <c r="B64" s="10"/>
      <c r="C64" s="24" t="s">
        <v>124</v>
      </c>
      <c r="D64" s="24" t="s">
        <v>124</v>
      </c>
      <c r="E64" s="24" t="s">
        <v>124</v>
      </c>
      <c r="F64" s="24"/>
      <c r="G64" s="24" t="s">
        <v>124</v>
      </c>
      <c r="I64" s="24" t="s">
        <v>124</v>
      </c>
      <c r="K64" s="24" t="s">
        <v>124</v>
      </c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x14ac:dyDescent="0.25">
      <c r="A65" s="11" t="s">
        <v>66</v>
      </c>
      <c r="B65" s="12"/>
      <c r="C65" s="25">
        <v>1788819</v>
      </c>
      <c r="D65" s="25">
        <v>5282166.0774333337</v>
      </c>
      <c r="E65" s="25">
        <v>5293573.6609935928</v>
      </c>
      <c r="F65" s="25"/>
      <c r="G65" s="25">
        <v>4654146</v>
      </c>
      <c r="H65" s="42">
        <f>I65-G65</f>
        <v>359301.1484000003</v>
      </c>
      <c r="I65" s="25">
        <v>5013447.1484000003</v>
      </c>
      <c r="J65" s="43">
        <f>K65-I65</f>
        <v>562935.57954636868</v>
      </c>
      <c r="K65" s="25">
        <f t="shared" ref="K65" si="7">SUM(K56:K63)</f>
        <v>5576382.727946369</v>
      </c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x14ac:dyDescent="0.25">
      <c r="A66" s="10"/>
      <c r="B66" s="10"/>
      <c r="C66" s="26"/>
      <c r="D66" s="26"/>
      <c r="E66" s="26"/>
      <c r="F66" s="26"/>
      <c r="G66" s="26"/>
      <c r="H66" t="s">
        <v>143</v>
      </c>
      <c r="I66" s="26"/>
      <c r="K66" s="26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x14ac:dyDescent="0.25">
      <c r="A67" s="10"/>
      <c r="B67" s="10"/>
      <c r="C67" s="26"/>
      <c r="D67" s="26"/>
      <c r="E67" s="26"/>
      <c r="F67" s="26"/>
      <c r="G67" s="26"/>
      <c r="I67" s="26"/>
      <c r="K67" s="26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x14ac:dyDescent="0.25">
      <c r="A68" s="11" t="s">
        <v>67</v>
      </c>
      <c r="B68" s="12"/>
      <c r="C68" s="26"/>
      <c r="D68" s="25"/>
      <c r="E68" s="26"/>
      <c r="F68" s="26"/>
      <c r="G68" s="26"/>
      <c r="I68" s="26"/>
      <c r="K68" s="26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x14ac:dyDescent="0.25">
      <c r="A69" s="9" t="s">
        <v>68</v>
      </c>
      <c r="B69" s="9" t="s">
        <v>69</v>
      </c>
      <c r="C69" s="26">
        <v>-350000</v>
      </c>
      <c r="D69" s="29">
        <v>-377020.00000000023</v>
      </c>
      <c r="E69" s="26">
        <v>-398020.01400000043</v>
      </c>
      <c r="F69" s="26"/>
      <c r="G69" s="26">
        <v>-107692</v>
      </c>
      <c r="I69" s="17">
        <v>-363510.00000000006</v>
      </c>
      <c r="K69" s="17">
        <f>E69/13</f>
        <v>-30616.924153846187</v>
      </c>
      <c r="M69" s="37" t="s">
        <v>132</v>
      </c>
      <c r="N69" s="37">
        <v>37476.815999999999</v>
      </c>
      <c r="O69" s="37">
        <v>15507.647999999999</v>
      </c>
      <c r="P69" s="37">
        <v>107.69200000000001</v>
      </c>
      <c r="Q69" s="37">
        <v>107.69200000000001</v>
      </c>
      <c r="R69" s="37" t="s">
        <v>132</v>
      </c>
      <c r="S69" s="37">
        <v>126501.48000000001</v>
      </c>
      <c r="T69" s="37">
        <v>52345.440000000002</v>
      </c>
      <c r="U69" s="37">
        <v>363.51000000000005</v>
      </c>
      <c r="V69" s="37">
        <v>363.51000000000005</v>
      </c>
      <c r="W69" s="37" t="s">
        <v>132</v>
      </c>
      <c r="X69" s="37">
        <v>134856.96243600009</v>
      </c>
      <c r="Y69" s="37">
        <v>55802.881008000033</v>
      </c>
      <c r="Z69" s="37">
        <v>387.52000700000031</v>
      </c>
      <c r="AA69" s="37">
        <v>387.52000700000031</v>
      </c>
    </row>
    <row r="70" spans="1:27" x14ac:dyDescent="0.25">
      <c r="A70" s="9" t="s">
        <v>70</v>
      </c>
      <c r="B70" s="9" t="s">
        <v>71</v>
      </c>
      <c r="C70" s="26">
        <v>-59545</v>
      </c>
      <c r="D70" s="29">
        <v>-64141.873999999982</v>
      </c>
      <c r="E70" s="26">
        <v>-67714.57638179994</v>
      </c>
      <c r="F70" s="26"/>
      <c r="G70" s="26">
        <v>-90541</v>
      </c>
      <c r="I70" s="17">
        <v>-61843.436999999991</v>
      </c>
      <c r="K70" s="17">
        <f>E70/13</f>
        <v>-5208.8135678307644</v>
      </c>
      <c r="M70" s="37" t="s">
        <v>132</v>
      </c>
      <c r="N70" s="37">
        <v>31508.267999999996</v>
      </c>
      <c r="O70" s="37">
        <v>13037.903999999999</v>
      </c>
      <c r="P70" s="37">
        <v>90.540999999999997</v>
      </c>
      <c r="Q70" s="37">
        <v>90.540999999999997</v>
      </c>
      <c r="R70" s="37" t="s">
        <v>132</v>
      </c>
      <c r="S70" s="37">
        <v>21521.516075999996</v>
      </c>
      <c r="T70" s="37">
        <v>8905.4549279999974</v>
      </c>
      <c r="U70" s="37">
        <v>61.843436999999994</v>
      </c>
      <c r="V70" s="37">
        <v>61.843436999999994</v>
      </c>
      <c r="W70" s="37" t="s">
        <v>132</v>
      </c>
      <c r="X70" s="37">
        <v>22943.02236643319</v>
      </c>
      <c r="Y70" s="37">
        <v>9493.6644274895953</v>
      </c>
      <c r="Z70" s="37">
        <v>65.92822519089998</v>
      </c>
      <c r="AA70" s="37">
        <v>65.92822519089998</v>
      </c>
    </row>
    <row r="71" spans="1:27" x14ac:dyDescent="0.25">
      <c r="A71" s="9" t="s">
        <v>72</v>
      </c>
      <c r="B71" s="9" t="s">
        <v>73</v>
      </c>
      <c r="C71" s="26">
        <v>-626133</v>
      </c>
      <c r="D71" s="29">
        <v>-674470.46760000056</v>
      </c>
      <c r="E71" s="26">
        <v>-712038.47264532046</v>
      </c>
      <c r="F71" s="26"/>
      <c r="G71" s="26">
        <v>-48164</v>
      </c>
      <c r="I71" s="17">
        <v>-650301.73380000016</v>
      </c>
      <c r="K71" s="17">
        <f>E71/13</f>
        <v>-54772.190203486192</v>
      </c>
      <c r="M71" s="37" t="s">
        <v>132</v>
      </c>
      <c r="N71" s="37">
        <v>16761.072</v>
      </c>
      <c r="O71" s="37">
        <v>6935.6159999999991</v>
      </c>
      <c r="P71" s="37">
        <v>48.164000000000001</v>
      </c>
      <c r="Q71" s="37">
        <v>48.164000000000001</v>
      </c>
      <c r="R71" s="37" t="s">
        <v>132</v>
      </c>
      <c r="S71" s="37">
        <v>226305.00336240005</v>
      </c>
      <c r="T71" s="37">
        <v>93643.44966720001</v>
      </c>
      <c r="U71" s="37">
        <v>650.30173380000019</v>
      </c>
      <c r="V71" s="37">
        <v>650.30173380000019</v>
      </c>
      <c r="W71" s="37" t="s">
        <v>132</v>
      </c>
      <c r="X71" s="37">
        <v>241252.55560268581</v>
      </c>
      <c r="Y71" s="37">
        <v>99828.643697663094</v>
      </c>
      <c r="Z71" s="37">
        <v>693.25447012266045</v>
      </c>
      <c r="AA71" s="37">
        <v>693.25447012266045</v>
      </c>
    </row>
    <row r="72" spans="1:27" x14ac:dyDescent="0.25">
      <c r="A72" s="9" t="s">
        <v>74</v>
      </c>
      <c r="B72" s="9" t="s">
        <v>75</v>
      </c>
      <c r="C72" s="26">
        <v>-343881</v>
      </c>
      <c r="D72" s="29">
        <v>-370428.61319999979</v>
      </c>
      <c r="E72" s="26">
        <v>-391061.48695523967</v>
      </c>
      <c r="F72" s="26"/>
      <c r="G72" s="26">
        <v>-428317</v>
      </c>
      <c r="I72" s="17">
        <v>-357154.80659999989</v>
      </c>
      <c r="K72" s="17">
        <f>E72/13</f>
        <v>-30081.652842710744</v>
      </c>
      <c r="M72" s="37" t="s">
        <v>132</v>
      </c>
      <c r="N72" s="37">
        <v>149054.31599999999</v>
      </c>
      <c r="O72" s="37">
        <v>61677.647999999994</v>
      </c>
      <c r="P72" s="37">
        <v>428.31700000000001</v>
      </c>
      <c r="Q72" s="37">
        <v>428.31700000000001</v>
      </c>
      <c r="R72" s="37" t="s">
        <v>132</v>
      </c>
      <c r="S72" s="37">
        <v>124289.87269679995</v>
      </c>
      <c r="T72" s="37">
        <v>51430.292150399982</v>
      </c>
      <c r="U72" s="37">
        <v>357.15480659999992</v>
      </c>
      <c r="V72" s="37">
        <v>357.15480659999992</v>
      </c>
      <c r="W72" s="37" t="s">
        <v>132</v>
      </c>
      <c r="X72" s="37">
        <v>132499.27742701169</v>
      </c>
      <c r="Y72" s="37">
        <v>54827.287211177252</v>
      </c>
      <c r="Z72" s="37">
        <v>380.74505007761985</v>
      </c>
      <c r="AA72" s="37">
        <v>380.74505007761985</v>
      </c>
    </row>
    <row r="73" spans="1:27" x14ac:dyDescent="0.25">
      <c r="A73" s="9" t="s">
        <v>76</v>
      </c>
      <c r="B73" s="9" t="s">
        <v>77</v>
      </c>
      <c r="C73" s="26">
        <v>-165616</v>
      </c>
      <c r="D73" s="29">
        <v>-178401.55519999994</v>
      </c>
      <c r="E73" s="26">
        <v>-188338.52182464011</v>
      </c>
      <c r="F73" s="26"/>
      <c r="G73" s="26">
        <v>-12740</v>
      </c>
      <c r="I73" s="17">
        <v>-172008.7776</v>
      </c>
      <c r="K73" s="17">
        <f>E73/13</f>
        <v>-14487.578601895393</v>
      </c>
      <c r="M73" s="37" t="s">
        <v>132</v>
      </c>
      <c r="N73" s="37">
        <v>4433.5199999999995</v>
      </c>
      <c r="O73" s="37">
        <v>1834.56</v>
      </c>
      <c r="P73" s="37">
        <v>12.74</v>
      </c>
      <c r="Q73" s="37">
        <v>12.74</v>
      </c>
      <c r="R73" s="37" t="s">
        <v>132</v>
      </c>
      <c r="S73" s="37">
        <v>59859.054604799996</v>
      </c>
      <c r="T73" s="37">
        <v>24769.263974399997</v>
      </c>
      <c r="U73" s="37">
        <v>172.0087776</v>
      </c>
      <c r="V73" s="37">
        <v>172.0087776</v>
      </c>
      <c r="W73" s="37" t="s">
        <v>132</v>
      </c>
      <c r="X73" s="37">
        <v>63812.773402287377</v>
      </c>
      <c r="Y73" s="37">
        <v>26405.285545774084</v>
      </c>
      <c r="Z73" s="37">
        <v>183.37003851232006</v>
      </c>
      <c r="AA73" s="37">
        <v>183.37003851232006</v>
      </c>
    </row>
    <row r="74" spans="1:27" x14ac:dyDescent="0.25">
      <c r="A74" s="9" t="s">
        <v>78</v>
      </c>
      <c r="B74" s="9" t="s">
        <v>79</v>
      </c>
      <c r="C74" s="26">
        <v>0</v>
      </c>
      <c r="D74" s="29">
        <v>0</v>
      </c>
      <c r="E74" s="26">
        <v>0</v>
      </c>
      <c r="F74" s="26"/>
      <c r="G74" s="26">
        <v>-563594</v>
      </c>
      <c r="I74" s="17">
        <v>0</v>
      </c>
      <c r="K74" s="17">
        <f>E74/13</f>
        <v>0</v>
      </c>
      <c r="M74" s="37" t="s">
        <v>132</v>
      </c>
      <c r="N74" s="37">
        <v>196130.712</v>
      </c>
      <c r="O74" s="37">
        <v>81157.535999999993</v>
      </c>
      <c r="P74" s="37">
        <v>563.59400000000005</v>
      </c>
      <c r="Q74" s="37">
        <v>563.59400000000005</v>
      </c>
      <c r="R74" s="37" t="s">
        <v>132</v>
      </c>
      <c r="S74" s="37">
        <v>0</v>
      </c>
      <c r="T74" s="37">
        <v>0</v>
      </c>
      <c r="U74" s="37">
        <v>0</v>
      </c>
      <c r="V74" s="37">
        <v>0</v>
      </c>
      <c r="W74" s="37" t="s">
        <v>132</v>
      </c>
      <c r="X74" s="37">
        <v>0</v>
      </c>
      <c r="Y74" s="37">
        <v>0</v>
      </c>
      <c r="Z74" s="37">
        <v>0</v>
      </c>
      <c r="AA74" s="37">
        <v>0</v>
      </c>
    </row>
    <row r="75" spans="1:27" x14ac:dyDescent="0.25">
      <c r="A75" s="10"/>
      <c r="B75" s="10"/>
      <c r="C75" s="24" t="s">
        <v>124</v>
      </c>
      <c r="D75" s="24" t="s">
        <v>124</v>
      </c>
      <c r="E75" s="24" t="s">
        <v>124</v>
      </c>
      <c r="F75" s="24"/>
      <c r="G75" s="24" t="s">
        <v>124</v>
      </c>
      <c r="I75" s="24" t="s">
        <v>124</v>
      </c>
      <c r="K75" s="24" t="s">
        <v>124</v>
      </c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x14ac:dyDescent="0.25">
      <c r="A76" s="11" t="s">
        <v>80</v>
      </c>
      <c r="B76" s="12"/>
      <c r="C76" s="25">
        <v>-1545175</v>
      </c>
      <c r="D76" s="25">
        <v>-1664462.5100000007</v>
      </c>
      <c r="E76" s="25">
        <v>-1757173.0718070008</v>
      </c>
      <c r="F76" s="25"/>
      <c r="G76" s="25">
        <v>-1251048</v>
      </c>
      <c r="H76" s="42">
        <f>I76-G76</f>
        <v>-353770.75500000012</v>
      </c>
      <c r="I76" s="25">
        <v>-1604818.7550000001</v>
      </c>
      <c r="J76" s="45">
        <f>K76-I76</f>
        <v>1469651.5956302308</v>
      </c>
      <c r="K76" s="33">
        <f t="shared" ref="K76" si="8">SUM(K69:K74)</f>
        <v>-135167.15936976927</v>
      </c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x14ac:dyDescent="0.25">
      <c r="A77" s="10"/>
      <c r="B77" s="10"/>
      <c r="C77" s="26"/>
      <c r="D77" s="26"/>
      <c r="E77" s="26"/>
      <c r="F77" s="26"/>
      <c r="G77" s="26"/>
      <c r="H77" s="44" t="s">
        <v>141</v>
      </c>
      <c r="I77" s="26"/>
      <c r="K77" s="26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x14ac:dyDescent="0.25">
      <c r="A78" s="11" t="s">
        <v>81</v>
      </c>
      <c r="B78" s="12"/>
      <c r="C78" s="25"/>
      <c r="D78" s="25"/>
      <c r="E78" s="25"/>
      <c r="F78" s="25"/>
      <c r="G78" s="25"/>
      <c r="I78" s="25"/>
      <c r="K78" s="25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x14ac:dyDescent="0.25">
      <c r="A79" s="9" t="s">
        <v>82</v>
      </c>
      <c r="B79" s="9" t="s">
        <v>83</v>
      </c>
      <c r="C79" s="26">
        <v>474927</v>
      </c>
      <c r="D79" s="29">
        <v>491549.44499999983</v>
      </c>
      <c r="E79" s="26">
        <v>508753.675575</v>
      </c>
      <c r="F79" s="26"/>
      <c r="G79" s="26">
        <v>758252</v>
      </c>
      <c r="I79" s="17">
        <v>483238.22249999986</v>
      </c>
      <c r="K79" s="17">
        <f>E79/13</f>
        <v>39134.898121153848</v>
      </c>
      <c r="M79" s="37" t="s">
        <v>134</v>
      </c>
      <c r="N79" s="37">
        <v>-300343.61719999998</v>
      </c>
      <c r="O79" s="37">
        <v>-103880.524</v>
      </c>
      <c r="P79" s="37">
        <v>-2426.4064000000003</v>
      </c>
      <c r="Q79" s="37">
        <v>-1668.1544000000001</v>
      </c>
      <c r="R79" s="37" t="s">
        <v>134</v>
      </c>
      <c r="S79" s="37">
        <v>-191410.65993224995</v>
      </c>
      <c r="T79" s="37">
        <v>-66203.636482499991</v>
      </c>
      <c r="U79" s="37">
        <v>-1546.3623119999995</v>
      </c>
      <c r="V79" s="37">
        <v>-1063.1240894999999</v>
      </c>
      <c r="W79" s="37" t="s">
        <v>134</v>
      </c>
      <c r="X79" s="37">
        <v>-198110.03302987869</v>
      </c>
      <c r="Y79" s="37">
        <v>-68520.763759387482</v>
      </c>
      <c r="Z79" s="37">
        <v>-1600.4849929199995</v>
      </c>
      <c r="AA79" s="37">
        <v>-1100.3334326324998</v>
      </c>
    </row>
    <row r="80" spans="1:27" x14ac:dyDescent="0.25">
      <c r="A80" s="9" t="s">
        <v>84</v>
      </c>
      <c r="B80" s="9" t="s">
        <v>85</v>
      </c>
      <c r="C80" s="26">
        <v>269029</v>
      </c>
      <c r="D80" s="29">
        <v>278445.0149999999</v>
      </c>
      <c r="E80" s="26">
        <v>288190.59052500012</v>
      </c>
      <c r="F80" s="26"/>
      <c r="G80" s="26">
        <v>288271</v>
      </c>
      <c r="I80" s="17">
        <v>273737.00750000001</v>
      </c>
      <c r="K80" s="17">
        <f>E80/13</f>
        <v>22168.506963461547</v>
      </c>
      <c r="M80" s="37" t="s">
        <v>134</v>
      </c>
      <c r="N80" s="37">
        <v>-114184.1431</v>
      </c>
      <c r="O80" s="37">
        <v>-39493.127</v>
      </c>
      <c r="P80" s="37">
        <v>-922.46720000000005</v>
      </c>
      <c r="Q80" s="37">
        <v>-634.19620000000009</v>
      </c>
      <c r="R80" s="37" t="s">
        <v>134</v>
      </c>
      <c r="S80" s="37">
        <v>-108427.22867075</v>
      </c>
      <c r="T80" s="37">
        <v>-37501.970027500007</v>
      </c>
      <c r="U80" s="37">
        <v>-875.95842400000004</v>
      </c>
      <c r="V80" s="37">
        <v>-602.22141650000003</v>
      </c>
      <c r="W80" s="37" t="s">
        <v>134</v>
      </c>
      <c r="X80" s="37">
        <v>-112222.18167422626</v>
      </c>
      <c r="Y80" s="37">
        <v>-38814.538978462508</v>
      </c>
      <c r="Z80" s="37">
        <v>-906.61696884000003</v>
      </c>
      <c r="AA80" s="37">
        <v>-623.2991660775001</v>
      </c>
    </row>
    <row r="81" spans="1:27" x14ac:dyDescent="0.25">
      <c r="A81" s="9" t="s">
        <v>86</v>
      </c>
      <c r="B81" s="9" t="s">
        <v>87</v>
      </c>
      <c r="C81" s="26">
        <v>0</v>
      </c>
      <c r="D81" s="29">
        <v>0</v>
      </c>
      <c r="E81" s="26">
        <v>0</v>
      </c>
      <c r="F81" s="26"/>
      <c r="G81" s="26">
        <v>634719</v>
      </c>
      <c r="I81" s="17">
        <v>0</v>
      </c>
      <c r="K81" s="17">
        <f>E81/13</f>
        <v>0</v>
      </c>
      <c r="M81" s="37" t="s">
        <v>134</v>
      </c>
      <c r="N81" s="37">
        <v>-251412.19589999999</v>
      </c>
      <c r="O81" s="37">
        <v>-86956.503000000012</v>
      </c>
      <c r="P81" s="37">
        <v>-2031.1008000000002</v>
      </c>
      <c r="Q81" s="37">
        <v>-1396.3818000000001</v>
      </c>
      <c r="R81" s="37" t="s">
        <v>134</v>
      </c>
      <c r="S81" s="37">
        <v>0</v>
      </c>
      <c r="T81" s="37">
        <v>0</v>
      </c>
      <c r="U81" s="37">
        <v>0</v>
      </c>
      <c r="V81" s="37">
        <v>0</v>
      </c>
      <c r="W81" s="37" t="s">
        <v>134</v>
      </c>
      <c r="X81" s="37">
        <v>0</v>
      </c>
      <c r="Y81" s="37">
        <v>0</v>
      </c>
      <c r="Z81" s="37">
        <v>0</v>
      </c>
      <c r="AA81" s="37">
        <v>0</v>
      </c>
    </row>
    <row r="82" spans="1:27" x14ac:dyDescent="0.25">
      <c r="A82" s="9" t="s">
        <v>88</v>
      </c>
      <c r="B82" s="9" t="s">
        <v>89</v>
      </c>
      <c r="C82" s="26">
        <v>0</v>
      </c>
      <c r="D82" s="29">
        <v>0</v>
      </c>
      <c r="E82" s="26">
        <v>0</v>
      </c>
      <c r="F82" s="26"/>
      <c r="G82" s="26">
        <v>30243</v>
      </c>
      <c r="I82" s="17">
        <v>0</v>
      </c>
      <c r="K82" s="17">
        <f>E82/13</f>
        <v>0</v>
      </c>
      <c r="M82" s="37" t="s">
        <v>134</v>
      </c>
      <c r="N82" s="37">
        <v>-11979.2523</v>
      </c>
      <c r="O82" s="37">
        <v>-4143.2910000000002</v>
      </c>
      <c r="P82" s="37">
        <v>-96.777600000000007</v>
      </c>
      <c r="Q82" s="37">
        <v>-66.534599999999998</v>
      </c>
      <c r="R82" s="37" t="s">
        <v>134</v>
      </c>
      <c r="S82" s="37">
        <v>0</v>
      </c>
      <c r="T82" s="37">
        <v>0</v>
      </c>
      <c r="U82" s="37">
        <v>0</v>
      </c>
      <c r="V82" s="37">
        <v>0</v>
      </c>
      <c r="W82" s="37" t="s">
        <v>134</v>
      </c>
      <c r="X82" s="37">
        <v>0</v>
      </c>
      <c r="Y82" s="37">
        <v>0</v>
      </c>
      <c r="Z82" s="37">
        <v>0</v>
      </c>
      <c r="AA82" s="37">
        <v>0</v>
      </c>
    </row>
    <row r="83" spans="1:27" x14ac:dyDescent="0.25">
      <c r="A83" s="10"/>
      <c r="B83" s="10"/>
      <c r="C83" s="24" t="s">
        <v>124</v>
      </c>
      <c r="D83" s="24" t="s">
        <v>124</v>
      </c>
      <c r="E83" s="24" t="s">
        <v>124</v>
      </c>
      <c r="F83" s="24"/>
      <c r="G83" s="24" t="s">
        <v>124</v>
      </c>
      <c r="I83" s="24" t="s">
        <v>124</v>
      </c>
      <c r="K83" s="24" t="s">
        <v>124</v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x14ac:dyDescent="0.25">
      <c r="A84" s="11" t="s">
        <v>90</v>
      </c>
      <c r="B84" s="12"/>
      <c r="C84" s="25">
        <v>743956</v>
      </c>
      <c r="D84" s="25">
        <v>769994.45999999973</v>
      </c>
      <c r="E84" s="25">
        <v>796944.26610000012</v>
      </c>
      <c r="F84" s="25"/>
      <c r="G84" s="25">
        <v>1711485</v>
      </c>
      <c r="H84" s="42">
        <f>I84-G84</f>
        <v>-954509.77000000014</v>
      </c>
      <c r="I84" s="25">
        <v>756975.22999999986</v>
      </c>
      <c r="J84" s="45">
        <f>K84-I84</f>
        <v>-695671.82491538441</v>
      </c>
      <c r="K84" s="25">
        <f t="shared" ref="K84" si="9">SUM(K79:K82)</f>
        <v>61303.405084615399</v>
      </c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x14ac:dyDescent="0.25">
      <c r="A85" s="10"/>
      <c r="B85" s="10"/>
      <c r="C85" s="26"/>
      <c r="D85" s="26"/>
      <c r="E85" s="26"/>
      <c r="F85" s="26"/>
      <c r="G85" s="26"/>
      <c r="H85" s="44" t="s">
        <v>144</v>
      </c>
      <c r="I85" s="26"/>
      <c r="K85" s="26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x14ac:dyDescent="0.25">
      <c r="A86" s="11" t="s">
        <v>91</v>
      </c>
      <c r="B86" s="12"/>
      <c r="C86" s="25"/>
      <c r="D86" s="25"/>
      <c r="E86" s="25"/>
      <c r="F86" s="25"/>
      <c r="G86" s="25"/>
      <c r="I86" s="25"/>
      <c r="K86" s="25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x14ac:dyDescent="0.25">
      <c r="A87" s="9" t="s">
        <v>92</v>
      </c>
      <c r="B87" s="9" t="s">
        <v>93</v>
      </c>
      <c r="C87" s="26">
        <v>154852</v>
      </c>
      <c r="D87" s="29">
        <v>160271.82000000007</v>
      </c>
      <c r="E87" s="26">
        <v>165881.33370000019</v>
      </c>
      <c r="F87" s="26"/>
      <c r="G87" s="26">
        <v>154852</v>
      </c>
      <c r="I87" s="17">
        <v>157561.91000000003</v>
      </c>
      <c r="K87" s="34">
        <f>E87/13</f>
        <v>12760.102592307707</v>
      </c>
      <c r="M87" s="37" t="s">
        <v>134</v>
      </c>
      <c r="N87" s="37">
        <v>-80523.040000000008</v>
      </c>
      <c r="O87" s="37">
        <v>0</v>
      </c>
      <c r="P87" s="37">
        <v>0</v>
      </c>
      <c r="Q87" s="37">
        <v>0</v>
      </c>
      <c r="R87" s="37" t="s">
        <v>134</v>
      </c>
      <c r="S87" s="37">
        <v>-81932.193200000023</v>
      </c>
      <c r="T87" s="37">
        <v>0</v>
      </c>
      <c r="U87" s="37">
        <v>0</v>
      </c>
      <c r="V87" s="37">
        <v>0</v>
      </c>
      <c r="W87" s="37" t="s">
        <v>134</v>
      </c>
      <c r="X87" s="37">
        <v>-84799.819962000067</v>
      </c>
      <c r="Y87" s="37">
        <v>0</v>
      </c>
      <c r="Z87" s="37">
        <v>0</v>
      </c>
      <c r="AA87" s="37">
        <v>0</v>
      </c>
    </row>
    <row r="88" spans="1:27" x14ac:dyDescent="0.25">
      <c r="A88" s="9" t="s">
        <v>94</v>
      </c>
      <c r="B88" s="9" t="s">
        <v>95</v>
      </c>
      <c r="C88" s="26">
        <v>161538</v>
      </c>
      <c r="D88" s="29">
        <v>70608.070000000007</v>
      </c>
      <c r="E88" s="26">
        <v>45606.950000000004</v>
      </c>
      <c r="F88" s="26"/>
      <c r="G88" s="26">
        <v>160761</v>
      </c>
      <c r="I88" s="17">
        <v>84038.078461538462</v>
      </c>
      <c r="K88" s="34">
        <f>E88/13</f>
        <v>3508.2269230769234</v>
      </c>
      <c r="M88" s="37" t="s">
        <v>134</v>
      </c>
      <c r="N88" s="37">
        <v>-63677.432099999998</v>
      </c>
      <c r="O88" s="37">
        <v>-22024.257000000001</v>
      </c>
      <c r="P88" s="37">
        <v>-514.43520000000001</v>
      </c>
      <c r="Q88" s="37">
        <v>-353.67420000000004</v>
      </c>
      <c r="R88" s="37" t="s">
        <v>134</v>
      </c>
      <c r="S88" s="37">
        <v>-33287.482878615388</v>
      </c>
      <c r="T88" s="37">
        <v>-11513.216749230771</v>
      </c>
      <c r="U88" s="37">
        <v>-268.92185107692308</v>
      </c>
      <c r="V88" s="37">
        <v>-184.88377261538463</v>
      </c>
      <c r="W88" s="37" t="s">
        <v>134</v>
      </c>
      <c r="X88" s="37">
        <v>-18546.141792923074</v>
      </c>
      <c r="Y88" s="37">
        <v>-6414.5958738461532</v>
      </c>
      <c r="Z88" s="37">
        <v>-149.8299766153846</v>
      </c>
      <c r="AA88" s="37">
        <v>-103.00810892307692</v>
      </c>
    </row>
    <row r="89" spans="1:27" x14ac:dyDescent="0.25">
      <c r="A89" s="9" t="s">
        <v>96</v>
      </c>
      <c r="B89" s="9" t="s">
        <v>97</v>
      </c>
      <c r="C89" s="26">
        <v>1081</v>
      </c>
      <c r="D89" s="29">
        <v>1118.835</v>
      </c>
      <c r="E89" s="26">
        <v>1157.9942249999995</v>
      </c>
      <c r="F89" s="26"/>
      <c r="G89" s="26">
        <v>27156</v>
      </c>
      <c r="I89" s="17">
        <v>1099.9175</v>
      </c>
      <c r="K89" s="17">
        <f>E89/13</f>
        <v>89.076478846153805</v>
      </c>
      <c r="M89" s="37" t="s">
        <v>134</v>
      </c>
      <c r="N89" s="37">
        <v>-10756.491599999999</v>
      </c>
      <c r="O89" s="37">
        <v>-3720.3720000000003</v>
      </c>
      <c r="P89" s="37">
        <v>-86.899200000000008</v>
      </c>
      <c r="Q89" s="37">
        <v>-59.743200000000002</v>
      </c>
      <c r="R89" s="37" t="s">
        <v>134</v>
      </c>
      <c r="S89" s="37">
        <v>-435.67732175000003</v>
      </c>
      <c r="T89" s="37">
        <v>-150.68869750000002</v>
      </c>
      <c r="U89" s="37">
        <v>-3.5197360000000004</v>
      </c>
      <c r="V89" s="37">
        <v>-2.4198185000000003</v>
      </c>
      <c r="W89" s="37" t="s">
        <v>134</v>
      </c>
      <c r="X89" s="37">
        <v>-450.92602801124991</v>
      </c>
      <c r="Y89" s="37">
        <v>-155.96280191249997</v>
      </c>
      <c r="Z89" s="37">
        <v>-3.6429267599999995</v>
      </c>
      <c r="AA89" s="37">
        <v>-2.5045121474999994</v>
      </c>
    </row>
    <row r="90" spans="1:27" x14ac:dyDescent="0.25">
      <c r="A90" s="9" t="s">
        <v>98</v>
      </c>
      <c r="B90" s="9" t="s">
        <v>99</v>
      </c>
      <c r="C90" s="26">
        <v>-10</v>
      </c>
      <c r="D90" s="29">
        <v>-10.350000000000001</v>
      </c>
      <c r="E90" s="26">
        <v>-10.712250000000004</v>
      </c>
      <c r="F90" s="26"/>
      <c r="G90" s="26">
        <v>-223</v>
      </c>
      <c r="I90" s="17">
        <v>-10.175000000000002</v>
      </c>
      <c r="K90" s="17">
        <f>E90/13</f>
        <v>-0.82401923076923111</v>
      </c>
      <c r="M90" s="37" t="s">
        <v>134</v>
      </c>
      <c r="N90" s="37">
        <v>88.330300000000008</v>
      </c>
      <c r="O90" s="37">
        <v>30.551000000000002</v>
      </c>
      <c r="P90" s="37">
        <v>0.71360000000000001</v>
      </c>
      <c r="Q90" s="37">
        <v>0.49060000000000004</v>
      </c>
      <c r="R90" s="37" t="s">
        <v>134</v>
      </c>
      <c r="S90" s="37">
        <v>4.0303175000000007</v>
      </c>
      <c r="T90" s="37">
        <v>1.3939750000000004</v>
      </c>
      <c r="U90" s="37">
        <v>3.2560000000000013E-2</v>
      </c>
      <c r="V90" s="37">
        <v>2.2385000000000006E-2</v>
      </c>
      <c r="W90" s="37" t="s">
        <v>134</v>
      </c>
      <c r="X90" s="37">
        <v>4.1713786125000016</v>
      </c>
      <c r="Y90" s="37">
        <v>1.4427641250000005</v>
      </c>
      <c r="Z90" s="37">
        <v>3.369960000000001E-2</v>
      </c>
      <c r="AA90" s="37">
        <v>2.3168475000000008E-2</v>
      </c>
    </row>
    <row r="91" spans="1:27" x14ac:dyDescent="0.25">
      <c r="A91" s="9" t="s">
        <v>100</v>
      </c>
      <c r="B91" s="9" t="s">
        <v>101</v>
      </c>
      <c r="C91" s="26">
        <v>-9971</v>
      </c>
      <c r="D91" s="29">
        <v>-10319.984999999993</v>
      </c>
      <c r="E91" s="26">
        <v>-10681.184474999995</v>
      </c>
      <c r="F91" s="26"/>
      <c r="G91" s="26">
        <v>-17156</v>
      </c>
      <c r="I91" s="17">
        <v>-10145.492499999997</v>
      </c>
      <c r="K91" s="17">
        <f>E91/13</f>
        <v>-821.62957499999959</v>
      </c>
      <c r="M91" s="37" t="s">
        <v>134</v>
      </c>
      <c r="N91" s="37">
        <v>6795.4916000000003</v>
      </c>
      <c r="O91" s="37">
        <v>2350.3720000000003</v>
      </c>
      <c r="P91" s="37">
        <v>54.8992</v>
      </c>
      <c r="Q91" s="37">
        <v>37.743200000000002</v>
      </c>
      <c r="R91" s="37" t="s">
        <v>134</v>
      </c>
      <c r="S91" s="37">
        <v>4018.6295792499986</v>
      </c>
      <c r="T91" s="37">
        <v>1389.9324724999997</v>
      </c>
      <c r="U91" s="37">
        <v>32.465575999999992</v>
      </c>
      <c r="V91" s="37">
        <v>22.320083499999996</v>
      </c>
      <c r="W91" s="37" t="s">
        <v>134</v>
      </c>
      <c r="X91" s="37">
        <v>4159.2816145237466</v>
      </c>
      <c r="Y91" s="37">
        <v>1438.5801090374991</v>
      </c>
      <c r="Z91" s="37">
        <v>33.601871159999973</v>
      </c>
      <c r="AA91" s="37">
        <v>23.101286422499985</v>
      </c>
    </row>
    <row r="92" spans="1:27" x14ac:dyDescent="0.25">
      <c r="A92" s="9" t="s">
        <v>102</v>
      </c>
      <c r="B92" s="9" t="s">
        <v>103</v>
      </c>
      <c r="C92" s="26">
        <v>-1269</v>
      </c>
      <c r="D92" s="29">
        <v>-1313.4150000000009</v>
      </c>
      <c r="E92" s="26">
        <v>-1359.3845250000022</v>
      </c>
      <c r="F92" s="26"/>
      <c r="G92" s="26">
        <v>-17299</v>
      </c>
      <c r="I92" s="17">
        <v>-1291.2075000000004</v>
      </c>
      <c r="K92" s="17">
        <f>E92/13</f>
        <v>-104.56804038461556</v>
      </c>
      <c r="M92" s="37" t="s">
        <v>134</v>
      </c>
      <c r="N92" s="37">
        <v>6852.1338999999998</v>
      </c>
      <c r="O92" s="37">
        <v>2369.9630000000002</v>
      </c>
      <c r="P92" s="37">
        <v>55.3568</v>
      </c>
      <c r="Q92" s="37">
        <v>38.0578</v>
      </c>
      <c r="R92" s="37" t="s">
        <v>134</v>
      </c>
      <c r="S92" s="37">
        <v>511.44729075000021</v>
      </c>
      <c r="T92" s="37">
        <v>176.89542750000007</v>
      </c>
      <c r="U92" s="37">
        <v>4.131864000000002</v>
      </c>
      <c r="V92" s="37">
        <v>2.840656500000001</v>
      </c>
      <c r="W92" s="37" t="s">
        <v>134</v>
      </c>
      <c r="X92" s="37">
        <v>529.34794592625065</v>
      </c>
      <c r="Y92" s="37">
        <v>183.08676746250023</v>
      </c>
      <c r="Z92" s="37">
        <v>4.2764792400000049</v>
      </c>
      <c r="AA92" s="37">
        <v>2.9400794775000034</v>
      </c>
    </row>
    <row r="93" spans="1:27" x14ac:dyDescent="0.25">
      <c r="A93" s="10"/>
      <c r="B93" s="10"/>
      <c r="C93" s="24" t="s">
        <v>124</v>
      </c>
      <c r="D93" s="24" t="s">
        <v>124</v>
      </c>
      <c r="E93" s="24" t="s">
        <v>124</v>
      </c>
      <c r="F93" s="24"/>
      <c r="G93" s="24" t="s">
        <v>124</v>
      </c>
      <c r="I93" s="24" t="s">
        <v>124</v>
      </c>
      <c r="K93" s="24" t="s">
        <v>124</v>
      </c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x14ac:dyDescent="0.25">
      <c r="A94" s="11" t="s">
        <v>104</v>
      </c>
      <c r="B94" s="12"/>
      <c r="C94" s="25">
        <v>306220</v>
      </c>
      <c r="D94" s="25">
        <v>220354.97500000006</v>
      </c>
      <c r="E94" s="25">
        <v>200594.99667500021</v>
      </c>
      <c r="F94" s="25"/>
      <c r="G94" s="25">
        <v>308091</v>
      </c>
      <c r="H94" s="42">
        <f>I94-G94</f>
        <v>-76837.969038461451</v>
      </c>
      <c r="I94" s="25">
        <v>231253.03096153855</v>
      </c>
      <c r="J94" s="45">
        <f>K94-I94</f>
        <v>-215822.64660192316</v>
      </c>
      <c r="K94" s="25">
        <f t="shared" ref="K94" si="10">SUM(K87:K92)</f>
        <v>15430.384359615398</v>
      </c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x14ac:dyDescent="0.25">
      <c r="A95" s="10"/>
      <c r="B95" s="10"/>
      <c r="C95" s="26"/>
      <c r="D95" s="26"/>
      <c r="E95" s="26"/>
      <c r="F95" s="26"/>
      <c r="G95" s="26"/>
      <c r="H95" s="44" t="s">
        <v>144</v>
      </c>
      <c r="I95" s="26"/>
      <c r="K95" s="26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x14ac:dyDescent="0.25">
      <c r="A96" s="6" t="s">
        <v>105</v>
      </c>
      <c r="B96" s="7"/>
      <c r="C96" s="21"/>
      <c r="D96" s="21"/>
      <c r="E96" s="21"/>
      <c r="F96" s="21"/>
      <c r="G96" s="21"/>
      <c r="I96" s="21"/>
      <c r="K96" s="21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x14ac:dyDescent="0.25">
      <c r="A97" s="3" t="s">
        <v>106</v>
      </c>
      <c r="B97" s="3" t="s">
        <v>107</v>
      </c>
      <c r="C97" s="17">
        <v>-13579024</v>
      </c>
      <c r="D97" s="29">
        <v>-13579024</v>
      </c>
      <c r="E97" s="17">
        <v>-13579024</v>
      </c>
      <c r="F97" s="17"/>
      <c r="G97" s="17">
        <v>-9527121</v>
      </c>
      <c r="H97" t="s">
        <v>145</v>
      </c>
      <c r="I97" s="17">
        <v>-13579024</v>
      </c>
      <c r="K97" s="17">
        <f>E97/13</f>
        <v>-1044540.3076923077</v>
      </c>
      <c r="M97" s="37" t="s">
        <v>133</v>
      </c>
      <c r="N97" s="37">
        <v>4954102.92</v>
      </c>
      <c r="O97" s="37">
        <v>0</v>
      </c>
      <c r="P97" s="37">
        <v>0</v>
      </c>
      <c r="Q97" s="37">
        <v>0</v>
      </c>
      <c r="R97" s="37" t="s">
        <v>133</v>
      </c>
      <c r="S97" s="50">
        <v>7061092.4800000004</v>
      </c>
      <c r="T97" s="37">
        <v>0</v>
      </c>
      <c r="U97" s="37">
        <v>0</v>
      </c>
      <c r="V97" s="37">
        <v>0</v>
      </c>
      <c r="W97" s="37" t="s">
        <v>133</v>
      </c>
      <c r="X97" s="37">
        <v>7061092.4800000004</v>
      </c>
      <c r="Y97" s="37">
        <v>0</v>
      </c>
      <c r="Z97" s="37">
        <v>0</v>
      </c>
      <c r="AA97" s="37">
        <v>0</v>
      </c>
    </row>
    <row r="98" spans="1:27" x14ac:dyDescent="0.25">
      <c r="A98" s="3" t="s">
        <v>108</v>
      </c>
      <c r="B98" s="3" t="s">
        <v>109</v>
      </c>
      <c r="C98" s="17">
        <v>7455</v>
      </c>
      <c r="D98" s="29">
        <v>7715.9249999999956</v>
      </c>
      <c r="E98" s="17">
        <v>7715.9249999999956</v>
      </c>
      <c r="F98" s="17"/>
      <c r="G98" s="17">
        <v>-73875</v>
      </c>
      <c r="I98" s="17">
        <v>7585.4624999999987</v>
      </c>
      <c r="K98" s="17">
        <f>E98/13</f>
        <v>593.53269230769195</v>
      </c>
      <c r="M98" s="37" t="s">
        <v>133</v>
      </c>
      <c r="N98" s="37">
        <v>38415</v>
      </c>
      <c r="O98" s="37">
        <v>0</v>
      </c>
      <c r="P98" s="37">
        <v>0</v>
      </c>
      <c r="Q98" s="37">
        <v>0</v>
      </c>
      <c r="R98" s="37" t="s">
        <v>133</v>
      </c>
      <c r="S98" s="37">
        <v>-3944.4404999999992</v>
      </c>
      <c r="T98" s="37">
        <v>0</v>
      </c>
      <c r="U98" s="37">
        <v>0</v>
      </c>
      <c r="V98" s="37">
        <v>0</v>
      </c>
      <c r="W98" s="37" t="s">
        <v>133</v>
      </c>
      <c r="X98" s="37">
        <v>-4012.2809999999963</v>
      </c>
      <c r="Y98" s="37">
        <v>0</v>
      </c>
      <c r="Z98" s="37">
        <v>0</v>
      </c>
      <c r="AA98" s="37">
        <v>0</v>
      </c>
    </row>
    <row r="99" spans="1:27" x14ac:dyDescent="0.25">
      <c r="A99" s="3" t="s">
        <v>110</v>
      </c>
      <c r="B99" s="3" t="s">
        <v>111</v>
      </c>
      <c r="C99" s="17">
        <v>-598688</v>
      </c>
      <c r="D99" s="29">
        <v>-598688</v>
      </c>
      <c r="E99" s="17">
        <v>-598688</v>
      </c>
      <c r="F99" s="17"/>
      <c r="G99" s="17">
        <v>-524039</v>
      </c>
      <c r="H99" t="s">
        <v>146</v>
      </c>
      <c r="I99" s="17">
        <v>-598688</v>
      </c>
      <c r="K99" s="17">
        <f>E99/13</f>
        <v>-46052.923076923078</v>
      </c>
      <c r="M99" s="37" t="s">
        <v>133</v>
      </c>
      <c r="N99" s="37">
        <v>272500.28000000003</v>
      </c>
      <c r="O99" s="37">
        <v>0</v>
      </c>
      <c r="P99" s="37">
        <v>0</v>
      </c>
      <c r="Q99" s="37">
        <v>0</v>
      </c>
      <c r="R99" s="37" t="s">
        <v>133</v>
      </c>
      <c r="S99" s="37">
        <v>311317.76000000001</v>
      </c>
      <c r="T99" s="37">
        <v>0</v>
      </c>
      <c r="U99" s="37">
        <v>0</v>
      </c>
      <c r="V99" s="37">
        <v>0</v>
      </c>
      <c r="W99" s="37" t="s">
        <v>133</v>
      </c>
      <c r="X99" s="37">
        <v>311317.76000000001</v>
      </c>
      <c r="Y99" s="37">
        <v>0</v>
      </c>
      <c r="Z99" s="37">
        <v>0</v>
      </c>
      <c r="AA99" s="37">
        <v>0</v>
      </c>
    </row>
    <row r="100" spans="1:27" x14ac:dyDescent="0.25">
      <c r="A100" s="3" t="s">
        <v>112</v>
      </c>
      <c r="B100" s="3" t="s">
        <v>113</v>
      </c>
      <c r="C100" s="17">
        <v>-102586</v>
      </c>
      <c r="D100" s="29">
        <v>-106176.51000000001</v>
      </c>
      <c r="E100" s="17">
        <v>-106176.51000000001</v>
      </c>
      <c r="F100" s="17"/>
      <c r="G100" s="17">
        <v>-101763</v>
      </c>
      <c r="I100" s="17">
        <v>-104381.25500000002</v>
      </c>
      <c r="K100" s="17">
        <f>E100/13</f>
        <v>-8167.4238461538471</v>
      </c>
      <c r="M100" s="37" t="s">
        <v>133</v>
      </c>
      <c r="N100" s="37">
        <v>52916.76</v>
      </c>
      <c r="O100" s="37">
        <v>0</v>
      </c>
      <c r="P100" s="37">
        <v>0</v>
      </c>
      <c r="Q100" s="37">
        <v>0</v>
      </c>
      <c r="R100" s="37" t="s">
        <v>133</v>
      </c>
      <c r="S100" s="37">
        <v>54278.252600000014</v>
      </c>
      <c r="T100" s="37">
        <v>0</v>
      </c>
      <c r="U100" s="37">
        <v>0</v>
      </c>
      <c r="V100" s="37">
        <v>0</v>
      </c>
      <c r="W100" s="37" t="s">
        <v>133</v>
      </c>
      <c r="X100" s="37">
        <v>55211.785200000006</v>
      </c>
      <c r="Y100" s="37">
        <v>0</v>
      </c>
      <c r="Z100" s="37">
        <v>0</v>
      </c>
      <c r="AA100" s="37">
        <v>0</v>
      </c>
    </row>
    <row r="101" spans="1:27" x14ac:dyDescent="0.25">
      <c r="A101" s="3" t="s">
        <v>114</v>
      </c>
      <c r="B101" s="3" t="s">
        <v>115</v>
      </c>
      <c r="C101" s="17">
        <v>-8652</v>
      </c>
      <c r="D101" s="29">
        <v>-8954.820000000007</v>
      </c>
      <c r="E101" s="17">
        <v>-8954.820000000007</v>
      </c>
      <c r="F101" s="17"/>
      <c r="G101" s="17">
        <v>-6994</v>
      </c>
      <c r="I101" s="17">
        <v>-8803.4100000000035</v>
      </c>
      <c r="K101" s="17">
        <f>E101/13</f>
        <v>-688.83230769230818</v>
      </c>
      <c r="M101" s="37" t="s">
        <v>133</v>
      </c>
      <c r="N101" s="37">
        <v>3636.88</v>
      </c>
      <c r="O101" s="37">
        <v>0</v>
      </c>
      <c r="P101" s="37">
        <v>0</v>
      </c>
      <c r="Q101" s="37">
        <v>0</v>
      </c>
      <c r="R101" s="37" t="s">
        <v>133</v>
      </c>
      <c r="S101" s="37">
        <v>4577.7732000000024</v>
      </c>
      <c r="T101" s="37">
        <v>0</v>
      </c>
      <c r="U101" s="37">
        <v>0</v>
      </c>
      <c r="V101" s="37">
        <v>0</v>
      </c>
      <c r="W101" s="37" t="s">
        <v>133</v>
      </c>
      <c r="X101" s="37">
        <v>4656.5064000000039</v>
      </c>
      <c r="Y101" s="37">
        <v>0</v>
      </c>
      <c r="Z101" s="37">
        <v>0</v>
      </c>
      <c r="AA101" s="37">
        <v>0</v>
      </c>
    </row>
    <row r="102" spans="1:27" x14ac:dyDescent="0.25">
      <c r="A102" s="3" t="s">
        <v>116</v>
      </c>
      <c r="B102" s="3" t="s">
        <v>117</v>
      </c>
      <c r="C102" s="17">
        <v>259223</v>
      </c>
      <c r="D102" s="29">
        <v>268295.80499999993</v>
      </c>
      <c r="E102" s="17">
        <v>268295.80499999993</v>
      </c>
      <c r="F102" s="17"/>
      <c r="G102" s="17">
        <v>254904</v>
      </c>
      <c r="I102" s="17">
        <v>263759.40249999997</v>
      </c>
      <c r="K102" s="17">
        <f>E102/13</f>
        <v>20638.138846153841</v>
      </c>
      <c r="M102" s="37" t="s">
        <v>133</v>
      </c>
      <c r="N102" s="37">
        <v>-132550.08000000002</v>
      </c>
      <c r="O102" s="37">
        <v>0</v>
      </c>
      <c r="P102" s="37">
        <v>0</v>
      </c>
      <c r="Q102" s="37">
        <v>0</v>
      </c>
      <c r="R102" s="37" t="s">
        <v>133</v>
      </c>
      <c r="S102" s="37">
        <v>-137154.88929999998</v>
      </c>
      <c r="T102" s="37">
        <v>0</v>
      </c>
      <c r="U102" s="37">
        <v>0</v>
      </c>
      <c r="V102" s="37">
        <v>0</v>
      </c>
      <c r="W102" s="37" t="s">
        <v>133</v>
      </c>
      <c r="X102" s="37">
        <v>-139513.81859999991</v>
      </c>
      <c r="Y102" s="37">
        <v>0</v>
      </c>
      <c r="Z102" s="37">
        <v>0</v>
      </c>
      <c r="AA102" s="37">
        <v>0</v>
      </c>
    </row>
    <row r="103" spans="1:27" x14ac:dyDescent="0.25">
      <c r="C103" s="22" t="s">
        <v>124</v>
      </c>
      <c r="D103" s="22" t="s">
        <v>124</v>
      </c>
      <c r="E103" s="22" t="s">
        <v>124</v>
      </c>
      <c r="F103" s="22"/>
      <c r="G103" s="22" t="s">
        <v>124</v>
      </c>
      <c r="I103" s="22" t="s">
        <v>124</v>
      </c>
      <c r="K103" s="22" t="s">
        <v>124</v>
      </c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x14ac:dyDescent="0.25">
      <c r="A104" s="6" t="s">
        <v>118</v>
      </c>
      <c r="B104" s="7"/>
      <c r="C104" s="21">
        <v>-14022271</v>
      </c>
      <c r="D104" s="21">
        <v>-14016831.6</v>
      </c>
      <c r="E104" s="21">
        <v>-14016831.6</v>
      </c>
      <c r="F104" s="21"/>
      <c r="G104" s="21">
        <v>-9978889</v>
      </c>
      <c r="H104" s="42">
        <f>I104-G104</f>
        <v>-4040662.8000000007</v>
      </c>
      <c r="I104" s="21">
        <v>-14019551.800000001</v>
      </c>
      <c r="J104" s="45">
        <f>K104-I104</f>
        <v>12941333.984615386</v>
      </c>
      <c r="K104" s="35">
        <f t="shared" ref="K104" si="11">SUM(K97:K102)</f>
        <v>-1078217.8153846154</v>
      </c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x14ac:dyDescent="0.25">
      <c r="C105" s="17"/>
      <c r="D105" s="17">
        <v>-13856559.779999999</v>
      </c>
      <c r="E105" s="17">
        <v>-13850950.2663</v>
      </c>
      <c r="F105" s="17"/>
      <c r="G105" s="17"/>
      <c r="H105" t="s">
        <v>147</v>
      </c>
      <c r="I105" s="17"/>
      <c r="K105" s="1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x14ac:dyDescent="0.25">
      <c r="A106" s="6" t="s">
        <v>119</v>
      </c>
      <c r="B106" s="7"/>
      <c r="C106" s="21"/>
      <c r="D106" s="21"/>
      <c r="E106" s="21"/>
      <c r="F106" s="21"/>
      <c r="G106" s="21"/>
      <c r="I106" s="21"/>
      <c r="K106" s="21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x14ac:dyDescent="0.25">
      <c r="A107" s="3" t="s">
        <v>120</v>
      </c>
      <c r="B107" s="3" t="s">
        <v>121</v>
      </c>
      <c r="C107" s="17">
        <v>411149</v>
      </c>
      <c r="D107" s="29">
        <v>90680.7</v>
      </c>
      <c r="E107" s="17">
        <v>47332.75</v>
      </c>
      <c r="F107" s="17"/>
      <c r="G107" s="17">
        <v>432440</v>
      </c>
      <c r="H107" s="42">
        <f>I107-G107</f>
        <v>-277120.4184615385</v>
      </c>
      <c r="I107" s="17">
        <v>155319.58153846153</v>
      </c>
      <c r="J107" s="46">
        <f>K107-I107</f>
        <v>-151678.60076923075</v>
      </c>
      <c r="K107" s="29">
        <f>E107/13</f>
        <v>3640.9807692307691</v>
      </c>
      <c r="M107" s="37" t="s">
        <v>135</v>
      </c>
      <c r="N107" s="37">
        <v>-169391.0724</v>
      </c>
      <c r="O107" s="37">
        <v>-79517.06719999999</v>
      </c>
      <c r="P107" s="37">
        <v>-1535.162</v>
      </c>
      <c r="Q107" s="37">
        <v>-480.00840000000005</v>
      </c>
      <c r="R107" s="37" t="s">
        <v>135</v>
      </c>
      <c r="S107" s="37">
        <v>-60840.233284430768</v>
      </c>
      <c r="T107" s="37">
        <v>-28560.164653292304</v>
      </c>
      <c r="U107" s="37">
        <v>-551.3845144615384</v>
      </c>
      <c r="V107" s="37">
        <v>-172.40473550769232</v>
      </c>
      <c r="W107" s="37" t="s">
        <v>135</v>
      </c>
      <c r="X107" s="37">
        <v>-27455.680371392311</v>
      </c>
      <c r="Y107" s="37">
        <v>-12888.490226676924</v>
      </c>
      <c r="Z107" s="37">
        <v>-248.82608388461543</v>
      </c>
      <c r="AA107" s="37">
        <v>-77.801958623076942</v>
      </c>
    </row>
    <row r="108" spans="1:27" x14ac:dyDescent="0.25">
      <c r="C108" s="17"/>
      <c r="D108" s="17"/>
      <c r="E108" s="17"/>
      <c r="F108" s="17"/>
      <c r="G108" s="17"/>
      <c r="I108" s="17"/>
      <c r="K108" s="1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x14ac:dyDescent="0.25">
      <c r="A109" s="10"/>
      <c r="B109" s="10"/>
      <c r="C109" s="26"/>
      <c r="D109" s="26"/>
      <c r="E109" s="26"/>
      <c r="F109" s="26"/>
      <c r="G109" s="26"/>
      <c r="I109" s="26"/>
      <c r="K109" s="26"/>
      <c r="M109" s="37"/>
      <c r="N109" s="47"/>
      <c r="O109" s="47"/>
      <c r="P109" s="47"/>
      <c r="Q109" s="47"/>
      <c r="R109" s="48"/>
      <c r="S109" s="48"/>
      <c r="T109" s="48"/>
      <c r="U109" s="48"/>
      <c r="V109" s="48"/>
      <c r="W109" s="48"/>
      <c r="X109" s="48"/>
      <c r="Y109" s="48"/>
      <c r="Z109" s="48"/>
      <c r="AA109" s="48"/>
    </row>
    <row r="110" spans="1:27" x14ac:dyDescent="0.25">
      <c r="A110" s="10"/>
      <c r="B110" s="10"/>
      <c r="C110" s="26"/>
      <c r="D110" s="26"/>
      <c r="E110" s="26"/>
      <c r="F110" s="26"/>
      <c r="G110" s="26"/>
      <c r="I110" s="26"/>
      <c r="K110" s="26"/>
      <c r="M110" s="16"/>
      <c r="N110" s="49">
        <f>SUM(N17:N109)</f>
        <v>3544427.031342308</v>
      </c>
      <c r="O110" s="49">
        <f t="shared" ref="O110:AA110" si="12">SUM(O17:O109)</f>
        <v>-592203.78563076921</v>
      </c>
      <c r="P110" s="49">
        <f t="shared" si="12"/>
        <v>-8063.4330807692322</v>
      </c>
      <c r="Q110" s="49">
        <f t="shared" si="12"/>
        <v>-6531.8278807692313</v>
      </c>
      <c r="R110" s="49">
        <f t="shared" si="12"/>
        <v>0</v>
      </c>
      <c r="S110" s="49">
        <f t="shared" si="12"/>
        <v>5851148.1321882103</v>
      </c>
      <c r="T110" s="49">
        <f t="shared" si="12"/>
        <v>-536188.82405587204</v>
      </c>
      <c r="U110" s="49">
        <f t="shared" si="12"/>
        <v>-5558.6885104415396</v>
      </c>
      <c r="V110" s="49">
        <f t="shared" si="12"/>
        <v>-4841.9680632953841</v>
      </c>
      <c r="W110" s="49">
        <f t="shared" si="12"/>
        <v>0</v>
      </c>
      <c r="X110" s="49">
        <f t="shared" si="12"/>
        <v>5782065.5486970181</v>
      </c>
      <c r="Y110" s="49">
        <f t="shared" si="12"/>
        <v>-563740.69129759108</v>
      </c>
      <c r="Z110" s="49">
        <f t="shared" si="12"/>
        <v>-5786.6600610698697</v>
      </c>
      <c r="AA110" s="49">
        <f t="shared" si="12"/>
        <v>-5019.3312722535175</v>
      </c>
    </row>
    <row r="111" spans="1:27" x14ac:dyDescent="0.25">
      <c r="A111" s="10"/>
      <c r="B111" s="10"/>
      <c r="C111" s="26"/>
      <c r="D111" s="26"/>
      <c r="E111" s="26"/>
      <c r="F111" s="26"/>
      <c r="G111" s="26"/>
      <c r="I111" s="26"/>
      <c r="K111" s="26"/>
      <c r="M111" s="16" t="s">
        <v>148</v>
      </c>
      <c r="N111" s="16"/>
      <c r="O111" s="16"/>
      <c r="P111" s="16"/>
      <c r="Q111" s="16"/>
      <c r="R111" s="16"/>
      <c r="S111" s="49">
        <f>S110-N110</f>
        <v>2306721.1008459022</v>
      </c>
      <c r="T111" s="49">
        <f t="shared" ref="T111:V111" si="13">T110-O110</f>
        <v>56014.96157489717</v>
      </c>
      <c r="U111" s="49">
        <f t="shared" si="13"/>
        <v>2504.7445703276926</v>
      </c>
      <c r="V111" s="49">
        <f t="shared" si="13"/>
        <v>1689.8598174738472</v>
      </c>
      <c r="W111" s="16"/>
      <c r="X111" s="49">
        <f>X110-S110</f>
        <v>-69082.583491192199</v>
      </c>
      <c r="Y111" s="49">
        <f t="shared" ref="Y111" si="14">Y110-T110</f>
        <v>-27551.867241719039</v>
      </c>
      <c r="Z111" s="49">
        <f t="shared" ref="Z111" si="15">Z110-U110</f>
        <v>-227.97155062833008</v>
      </c>
      <c r="AA111" s="49">
        <f t="shared" ref="AA111" si="16">AA110-V110</f>
        <v>-177.36320895813333</v>
      </c>
    </row>
    <row r="112" spans="1:27" x14ac:dyDescent="0.25">
      <c r="A112" s="10"/>
      <c r="B112" s="10"/>
      <c r="C112" s="26"/>
      <c r="D112" s="26"/>
      <c r="E112" s="26"/>
      <c r="F112" s="26"/>
      <c r="G112" s="26"/>
      <c r="I112" s="26"/>
      <c r="K112" s="2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x14ac:dyDescent="0.25">
      <c r="A113" s="10"/>
      <c r="B113" s="10"/>
      <c r="C113" s="26"/>
      <c r="D113" s="26"/>
      <c r="E113" s="26"/>
      <c r="F113" s="26"/>
      <c r="G113" s="26"/>
      <c r="I113" s="26"/>
      <c r="K113" s="2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x14ac:dyDescent="0.25">
      <c r="A114" s="10"/>
      <c r="B114" s="10"/>
      <c r="C114" s="26"/>
      <c r="D114" s="26"/>
      <c r="E114" s="26"/>
      <c r="F114" s="26"/>
      <c r="G114" s="26"/>
      <c r="I114" s="26"/>
      <c r="K114" s="2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x14ac:dyDescent="0.25">
      <c r="A115" s="10"/>
      <c r="B115" s="10"/>
      <c r="C115" s="26"/>
      <c r="D115" s="26"/>
      <c r="E115" s="26"/>
      <c r="F115" s="26"/>
      <c r="G115" s="26"/>
      <c r="I115" s="26"/>
      <c r="K115" s="2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x14ac:dyDescent="0.25">
      <c r="A116" s="10"/>
      <c r="B116" s="10"/>
      <c r="C116" s="26"/>
      <c r="D116" s="26"/>
      <c r="E116" s="26"/>
      <c r="F116" s="26"/>
      <c r="G116" s="26"/>
      <c r="I116" s="26"/>
      <c r="K116" s="2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x14ac:dyDescent="0.25">
      <c r="A117" s="10"/>
      <c r="B117" s="10"/>
      <c r="C117" s="26"/>
      <c r="D117" s="26"/>
      <c r="E117" s="26"/>
      <c r="F117" s="26"/>
      <c r="G117" s="26"/>
      <c r="I117" s="26"/>
      <c r="K117" s="2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x14ac:dyDescent="0.25">
      <c r="A118" s="10"/>
      <c r="B118" s="10"/>
      <c r="C118" s="26"/>
      <c r="D118" s="26"/>
      <c r="E118" s="26"/>
      <c r="F118" s="26"/>
      <c r="G118" s="26"/>
      <c r="I118" s="26"/>
      <c r="K118" s="2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x14ac:dyDescent="0.25">
      <c r="A119" s="10"/>
      <c r="B119" s="10"/>
      <c r="C119" s="26"/>
      <c r="D119" s="26"/>
      <c r="E119" s="26"/>
      <c r="F119" s="26"/>
      <c r="G119" s="26"/>
      <c r="I119" s="26"/>
      <c r="K119" s="2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x14ac:dyDescent="0.25">
      <c r="A120" s="10"/>
      <c r="B120" s="10"/>
      <c r="C120" s="26"/>
      <c r="D120" s="26"/>
      <c r="E120" s="26"/>
      <c r="F120" s="26"/>
      <c r="G120" s="26"/>
      <c r="I120" s="26"/>
      <c r="K120" s="2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x14ac:dyDescent="0.25">
      <c r="A121" s="10"/>
      <c r="B121" s="10"/>
      <c r="C121" s="26"/>
      <c r="D121" s="26"/>
      <c r="E121" s="26"/>
      <c r="F121" s="26"/>
      <c r="G121" s="26"/>
      <c r="I121" s="26"/>
      <c r="K121" s="2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x14ac:dyDescent="0.25">
      <c r="A122" s="10"/>
      <c r="B122" s="10"/>
      <c r="C122" s="26"/>
      <c r="D122" s="26"/>
      <c r="E122" s="26"/>
      <c r="F122" s="26"/>
      <c r="G122" s="26"/>
      <c r="I122" s="26"/>
      <c r="K122" s="2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x14ac:dyDescent="0.25">
      <c r="A123" s="10"/>
      <c r="B123" s="10"/>
      <c r="C123" s="26"/>
      <c r="D123" s="26"/>
      <c r="E123" s="26"/>
      <c r="F123" s="26"/>
      <c r="G123" s="26"/>
      <c r="I123" s="26"/>
      <c r="K123" s="2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x14ac:dyDescent="0.25">
      <c r="A124" s="10"/>
      <c r="B124" s="10"/>
      <c r="C124" s="26"/>
      <c r="D124" s="26"/>
      <c r="E124" s="26"/>
      <c r="F124" s="26"/>
      <c r="G124" s="26"/>
      <c r="I124" s="26"/>
      <c r="K124" s="2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x14ac:dyDescent="0.25">
      <c r="A125" s="10"/>
      <c r="B125" s="10"/>
      <c r="C125" s="26"/>
      <c r="D125" s="26"/>
      <c r="E125" s="26"/>
      <c r="F125" s="26"/>
      <c r="G125" s="26"/>
      <c r="I125" s="26"/>
      <c r="K125" s="2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x14ac:dyDescent="0.25">
      <c r="A126" s="10"/>
      <c r="B126" s="10"/>
      <c r="C126" s="26"/>
      <c r="D126" s="26"/>
      <c r="E126" s="26"/>
      <c r="F126" s="26"/>
      <c r="G126" s="26"/>
      <c r="I126" s="26"/>
      <c r="K126" s="29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x14ac:dyDescent="0.25">
      <c r="A127" s="10"/>
      <c r="B127" s="10"/>
      <c r="C127" s="26"/>
      <c r="D127" s="26"/>
      <c r="E127" s="26"/>
      <c r="F127" s="26"/>
      <c r="G127" s="26"/>
      <c r="I127" s="26"/>
      <c r="K127" s="29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x14ac:dyDescent="0.25">
      <c r="A128" s="10"/>
      <c r="B128" s="10"/>
      <c r="C128" s="29"/>
      <c r="D128" s="29"/>
      <c r="E128" s="29"/>
      <c r="F128" s="29"/>
      <c r="G128" s="29"/>
      <c r="I128" s="29"/>
      <c r="K128" s="29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x14ac:dyDescent="0.25">
      <c r="A129" s="10"/>
      <c r="B129" s="10"/>
      <c r="C129" s="29"/>
      <c r="D129" s="29"/>
      <c r="E129" s="29"/>
      <c r="F129" s="29"/>
      <c r="G129" s="29"/>
      <c r="I129" s="29"/>
      <c r="K129" s="29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x14ac:dyDescent="0.25">
      <c r="A130" s="10"/>
      <c r="B130" s="10"/>
      <c r="C130" s="29"/>
      <c r="D130" s="29"/>
      <c r="E130" s="29"/>
      <c r="F130" s="29"/>
      <c r="G130" s="29"/>
      <c r="I130" s="29"/>
      <c r="K130" s="29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x14ac:dyDescent="0.25">
      <c r="A131" s="10"/>
      <c r="B131" s="10"/>
      <c r="C131" s="29"/>
      <c r="D131" s="29"/>
      <c r="E131" s="29"/>
      <c r="F131" s="29"/>
      <c r="G131" s="29"/>
      <c r="I131" s="29"/>
      <c r="K131" s="29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x14ac:dyDescent="0.25">
      <c r="A132" s="10"/>
      <c r="B132" s="10"/>
      <c r="C132" s="29"/>
      <c r="D132" s="29"/>
      <c r="E132" s="29"/>
      <c r="F132" s="29"/>
      <c r="G132" s="29"/>
      <c r="I132" s="29"/>
      <c r="K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x14ac:dyDescent="0.25">
      <c r="A133" s="16"/>
      <c r="B133" s="16"/>
      <c r="C133" s="29"/>
      <c r="D133" s="29"/>
      <c r="E133" s="29"/>
      <c r="F133" s="29"/>
      <c r="G133" s="29"/>
      <c r="I133" s="29"/>
      <c r="R133" s="16"/>
    </row>
    <row r="134" spans="1:27" x14ac:dyDescent="0.25">
      <c r="A134" s="16"/>
      <c r="B134" s="16"/>
      <c r="C134" s="16"/>
      <c r="D134" s="16"/>
      <c r="E134" s="16"/>
      <c r="F134" s="16"/>
      <c r="G134" s="16"/>
      <c r="I134" s="16"/>
      <c r="R134" s="16"/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 A C T I V E ! 1 5 6 7 6 8 7 6 . 1 < / d o c u m e n t i d >  
     < s e n d e r i d > K E A B E T < / s e n d e r i d >  
     < s e n d e r e m a i l > B K E A T I N G @ G U N S T E R . C O M < / s e n d e r e m a i l >  
     < l a s t m o d i f i e d > 2 0 2 2 - 0 3 - 1 5 T 1 0 : 4 6 : 0 4 . 0 0 0 0 0 0 0 - 0 4 : 0 0 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2022-03-15T13:58:13Z</dcterms:created>
  <dcterms:modified xsi:type="dcterms:W3CDTF">2022-03-15T14:46:04Z</dcterms:modified>
</cp:coreProperties>
</file>