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hpk-my.sharepoint.com/personal/mcassel_chpk_com/Documents/Desktop/FL NG Rate Case/Discovery/PODS/OPC/"/>
    </mc:Choice>
  </mc:AlternateContent>
  <bookViews>
    <workbookView xWindow="0" yWindow="0" windowWidth="25200" windowHeight="11850"/>
  </bookViews>
  <sheets>
    <sheet name="FL 2011-2020" sheetId="11" r:id="rId1"/>
  </sheets>
  <definedNames>
    <definedName name="_xlnm.Print_Area" localSheetId="0">'FL 2011-2020'!$A$1:$N$143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3" i="11" l="1"/>
  <c r="D129" i="11"/>
  <c r="D115" i="11"/>
  <c r="D101" i="11"/>
  <c r="D87" i="11"/>
  <c r="D73" i="11"/>
  <c r="D59" i="11"/>
  <c r="D45" i="11"/>
  <c r="D31" i="11"/>
  <c r="D17" i="11"/>
  <c r="J142" i="11"/>
  <c r="I142" i="11"/>
  <c r="J141" i="11"/>
  <c r="I141" i="11"/>
  <c r="J140" i="11"/>
  <c r="I140" i="11"/>
  <c r="J139" i="11"/>
  <c r="I139" i="11"/>
  <c r="J138" i="11"/>
  <c r="I138" i="11"/>
  <c r="J137" i="11"/>
  <c r="I137" i="11"/>
  <c r="J136" i="11"/>
  <c r="I136" i="11"/>
  <c r="J135" i="11"/>
  <c r="I135" i="11"/>
  <c r="J134" i="11"/>
  <c r="I134" i="11"/>
  <c r="A134" i="11"/>
  <c r="A135" i="11" s="1"/>
  <c r="A136" i="11" s="1"/>
  <c r="A137" i="11" s="1"/>
  <c r="A138" i="11" s="1"/>
  <c r="A139" i="11" s="1"/>
  <c r="A140" i="11" s="1"/>
  <c r="A141" i="11" s="1"/>
  <c r="A142" i="11" s="1"/>
  <c r="J133" i="11"/>
  <c r="I133" i="11"/>
  <c r="J128" i="11"/>
  <c r="I128" i="11"/>
  <c r="J127" i="11"/>
  <c r="I127" i="11"/>
  <c r="J126" i="11"/>
  <c r="I126" i="11"/>
  <c r="J125" i="11"/>
  <c r="I125" i="11"/>
  <c r="J124" i="11"/>
  <c r="I124" i="11"/>
  <c r="J123" i="11"/>
  <c r="I123" i="11"/>
  <c r="J122" i="11"/>
  <c r="I122" i="11"/>
  <c r="J121" i="11"/>
  <c r="I121" i="11"/>
  <c r="J120" i="11"/>
  <c r="I120" i="11"/>
  <c r="A120" i="11"/>
  <c r="A121" i="11" s="1"/>
  <c r="A122" i="11" s="1"/>
  <c r="A123" i="11" s="1"/>
  <c r="A124" i="11" s="1"/>
  <c r="A125" i="11" s="1"/>
  <c r="A126" i="11" s="1"/>
  <c r="A127" i="11" s="1"/>
  <c r="A128" i="11" s="1"/>
  <c r="J119" i="11"/>
  <c r="I119" i="11"/>
  <c r="J114" i="11"/>
  <c r="I114" i="11"/>
  <c r="J113" i="11"/>
  <c r="I113" i="11"/>
  <c r="J112" i="11"/>
  <c r="I112" i="11"/>
  <c r="J111" i="11"/>
  <c r="I111" i="11"/>
  <c r="J110" i="11"/>
  <c r="I110" i="11"/>
  <c r="J109" i="11"/>
  <c r="I109" i="11"/>
  <c r="J108" i="11"/>
  <c r="I108" i="11"/>
  <c r="J107" i="11"/>
  <c r="I107" i="11"/>
  <c r="J106" i="11"/>
  <c r="I106" i="11"/>
  <c r="A106" i="11"/>
  <c r="A107" i="11" s="1"/>
  <c r="A108" i="11" s="1"/>
  <c r="A109" i="11" s="1"/>
  <c r="A110" i="11" s="1"/>
  <c r="A111" i="11" s="1"/>
  <c r="A112" i="11" s="1"/>
  <c r="A113" i="11" s="1"/>
  <c r="A114" i="11" s="1"/>
  <c r="J105" i="11"/>
  <c r="I105" i="11"/>
  <c r="J100" i="11"/>
  <c r="I100" i="11"/>
  <c r="J99" i="11"/>
  <c r="I99" i="11"/>
  <c r="J98" i="11"/>
  <c r="I98" i="11"/>
  <c r="J97" i="11"/>
  <c r="I97" i="11"/>
  <c r="J96" i="11"/>
  <c r="I96" i="11"/>
  <c r="J95" i="11"/>
  <c r="I95" i="11"/>
  <c r="J94" i="11"/>
  <c r="I94" i="11"/>
  <c r="J93" i="11"/>
  <c r="I93" i="11"/>
  <c r="J92" i="11"/>
  <c r="I92" i="11"/>
  <c r="A92" i="11"/>
  <c r="A93" i="11" s="1"/>
  <c r="A94" i="11" s="1"/>
  <c r="A95" i="11" s="1"/>
  <c r="A96" i="11" s="1"/>
  <c r="A97" i="11" s="1"/>
  <c r="A98" i="11" s="1"/>
  <c r="A99" i="11" s="1"/>
  <c r="A100" i="11" s="1"/>
  <c r="J91" i="11"/>
  <c r="I91" i="11"/>
  <c r="J86" i="11"/>
  <c r="I86" i="11"/>
  <c r="J85" i="11"/>
  <c r="I85" i="11"/>
  <c r="J84" i="11"/>
  <c r="I84" i="11"/>
  <c r="J83" i="11"/>
  <c r="I83" i="11"/>
  <c r="J82" i="11"/>
  <c r="I82" i="11"/>
  <c r="J81" i="11"/>
  <c r="I81" i="11"/>
  <c r="J80" i="11"/>
  <c r="I80" i="11"/>
  <c r="J79" i="11"/>
  <c r="I79" i="11"/>
  <c r="J78" i="11"/>
  <c r="I78" i="11"/>
  <c r="A78" i="11"/>
  <c r="A79" i="11" s="1"/>
  <c r="A80" i="11" s="1"/>
  <c r="A81" i="11" s="1"/>
  <c r="A82" i="11" s="1"/>
  <c r="A83" i="11" s="1"/>
  <c r="A84" i="11" s="1"/>
  <c r="A85" i="11" s="1"/>
  <c r="A86" i="11" s="1"/>
  <c r="J77" i="11"/>
  <c r="I77" i="11"/>
  <c r="J72" i="11"/>
  <c r="I72" i="11"/>
  <c r="J71" i="11"/>
  <c r="I71" i="11"/>
  <c r="J70" i="11"/>
  <c r="I70" i="11"/>
  <c r="J69" i="11"/>
  <c r="I69" i="11"/>
  <c r="J68" i="11"/>
  <c r="I68" i="11"/>
  <c r="J67" i="11"/>
  <c r="I67" i="11"/>
  <c r="J66" i="11"/>
  <c r="I66" i="11"/>
  <c r="J65" i="11"/>
  <c r="I65" i="11"/>
  <c r="J64" i="11"/>
  <c r="I64" i="11"/>
  <c r="A64" i="11"/>
  <c r="A65" i="11" s="1"/>
  <c r="A66" i="11" s="1"/>
  <c r="A67" i="11" s="1"/>
  <c r="A68" i="11" s="1"/>
  <c r="A69" i="11" s="1"/>
  <c r="A70" i="11" s="1"/>
  <c r="A71" i="11" s="1"/>
  <c r="A72" i="11" s="1"/>
  <c r="J63" i="11"/>
  <c r="I63" i="11"/>
  <c r="J58" i="11"/>
  <c r="I58" i="11"/>
  <c r="J57" i="11"/>
  <c r="I57" i="11"/>
  <c r="J56" i="11"/>
  <c r="I56" i="11"/>
  <c r="J55" i="11"/>
  <c r="I55" i="11"/>
  <c r="J54" i="11"/>
  <c r="I54" i="11"/>
  <c r="J53" i="11"/>
  <c r="I53" i="11"/>
  <c r="J52" i="11"/>
  <c r="I52" i="11"/>
  <c r="J51" i="11"/>
  <c r="I51" i="11"/>
  <c r="J50" i="11"/>
  <c r="I50" i="11"/>
  <c r="A50" i="11"/>
  <c r="A51" i="11" s="1"/>
  <c r="A52" i="11" s="1"/>
  <c r="A53" i="11" s="1"/>
  <c r="A54" i="11" s="1"/>
  <c r="A55" i="11" s="1"/>
  <c r="A56" i="11" s="1"/>
  <c r="A57" i="11" s="1"/>
  <c r="A58" i="11" s="1"/>
  <c r="J49" i="11"/>
  <c r="I49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A36" i="11"/>
  <c r="A37" i="11" s="1"/>
  <c r="A38" i="11" s="1"/>
  <c r="A39" i="11" s="1"/>
  <c r="A40" i="11" s="1"/>
  <c r="A41" i="11" s="1"/>
  <c r="A42" i="11" s="1"/>
  <c r="A43" i="11" s="1"/>
  <c r="A44" i="11" s="1"/>
  <c r="J35" i="11"/>
  <c r="I35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A22" i="11"/>
  <c r="A23" i="11" s="1"/>
  <c r="A24" i="11" s="1"/>
  <c r="A25" i="11" s="1"/>
  <c r="A26" i="11" s="1"/>
  <c r="A27" i="11" s="1"/>
  <c r="A28" i="11" s="1"/>
  <c r="A29" i="11" s="1"/>
  <c r="A30" i="11" s="1"/>
  <c r="J21" i="11"/>
  <c r="I21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8" i="11"/>
  <c r="I8" i="11"/>
  <c r="A8" i="11"/>
  <c r="A9" i="11" s="1"/>
  <c r="A10" i="11" s="1"/>
  <c r="A11" i="11" s="1"/>
  <c r="A12" i="11" s="1"/>
  <c r="A13" i="11" s="1"/>
  <c r="A14" i="11" s="1"/>
  <c r="A15" i="11" s="1"/>
  <c r="A16" i="11" s="1"/>
  <c r="J7" i="11"/>
  <c r="I7" i="11"/>
  <c r="K91" i="11" l="1"/>
  <c r="L91" i="11" s="1"/>
  <c r="M91" i="11" s="1"/>
  <c r="K35" i="11"/>
  <c r="L35" i="11" s="1"/>
  <c r="M35" i="11" s="1"/>
  <c r="K63" i="11"/>
  <c r="L63" i="11" s="1"/>
  <c r="M63" i="11" s="1"/>
  <c r="K7" i="11"/>
  <c r="L7" i="11" s="1"/>
  <c r="M7" i="11" s="1"/>
  <c r="M134" i="11" s="1"/>
  <c r="K77" i="11"/>
  <c r="L77" i="11" s="1"/>
  <c r="M77" i="11" s="1"/>
  <c r="K119" i="11"/>
  <c r="L119" i="11" s="1"/>
  <c r="M119" i="11" s="1"/>
  <c r="K21" i="11"/>
  <c r="L21" i="11" s="1"/>
  <c r="M21" i="11" s="1"/>
  <c r="K105" i="11"/>
  <c r="L105" i="11" s="1"/>
  <c r="M105" i="11" s="1"/>
  <c r="K49" i="11"/>
  <c r="L49" i="11" s="1"/>
  <c r="M49" i="11" s="1"/>
  <c r="K133" i="11"/>
  <c r="L133" i="11" s="1"/>
  <c r="M133" i="11" s="1"/>
  <c r="M135" i="11" l="1"/>
  <c r="M137" i="11" s="1"/>
</calcChain>
</file>

<file path=xl/sharedStrings.xml><?xml version="1.0" encoding="utf-8"?>
<sst xmlns="http://schemas.openxmlformats.org/spreadsheetml/2006/main" count="426" uniqueCount="51">
  <si>
    <t>Emissions Calculation using EY-Provided EPA Conversions</t>
  </si>
  <si>
    <t>Main</t>
  </si>
  <si>
    <t>Services</t>
  </si>
  <si>
    <t>Main Emissions Factor via EY/EPA</t>
  </si>
  <si>
    <t>Service Emissions Factor via EY/EPA</t>
  </si>
  <si>
    <t>Emissions from Mains</t>
  </si>
  <si>
    <t>Emissions from Services</t>
  </si>
  <si>
    <t>Total 2011 Pipeline Emissions</t>
  </si>
  <si>
    <t>Total 2011 Pipeline Emissions - EPA Conversion</t>
  </si>
  <si>
    <t>Year</t>
  </si>
  <si>
    <t>B. Unit</t>
  </si>
  <si>
    <t>Material Type</t>
  </si>
  <si>
    <t>(miles)</t>
  </si>
  <si>
    <t>(no. of services)</t>
  </si>
  <si>
    <t>(kg CH4 per mile of main)</t>
  </si>
  <si>
    <t>(kg CH4 per service)</t>
  </si>
  <si>
    <t>(kg CH4)</t>
  </si>
  <si>
    <t>(MT CH4)</t>
  </si>
  <si>
    <t>(MT CO2e)</t>
  </si>
  <si>
    <t>Cast Iron</t>
  </si>
  <si>
    <t>Copper</t>
  </si>
  <si>
    <t>Bare Steel / Unprotected</t>
  </si>
  <si>
    <t>Coated Steel / Protected</t>
  </si>
  <si>
    <t>Plastic</t>
  </si>
  <si>
    <t>Total 2012 Pipeline Emissions</t>
  </si>
  <si>
    <t>Total 2012 Pipeline Emissions - EPA Conversion</t>
  </si>
  <si>
    <t>(number)</t>
  </si>
  <si>
    <t>Total 2013 Pipeline Emissions</t>
  </si>
  <si>
    <t>Total 2013 Pipeline Emissions - EPA Conversion</t>
  </si>
  <si>
    <t>Total 2014 Pipeline Emissions</t>
  </si>
  <si>
    <t>Total 2014 Pipeline Emissions - EPA Conversion</t>
  </si>
  <si>
    <t>Total 2015 Pipeline Emissions</t>
  </si>
  <si>
    <t>Total 2015 Pipeline Emissions - EPA Conversion</t>
  </si>
  <si>
    <t>Total 2016 Pipeline Emissions</t>
  </si>
  <si>
    <t>Total 2016 Pipeline Emissions - EPA Conversion</t>
  </si>
  <si>
    <t>Total 2017 Pipeline Emissions</t>
  </si>
  <si>
    <t>Total 2017 Pipeline Emissions - EPA Conversion</t>
  </si>
  <si>
    <t>Total 2018 Pipeline Emissions</t>
  </si>
  <si>
    <t>Total 2018 Pipeline Emissions - EPA Conversion</t>
  </si>
  <si>
    <t>Total 2019 Pipeline Emissions</t>
  </si>
  <si>
    <t>Total 2019 Pipeline Emissions - EPA Conversion</t>
  </si>
  <si>
    <t>Total 2020 Pipeline Emissions</t>
  </si>
  <si>
    <t>Total 2020 Pipeline Emissions - EPA Conversion</t>
  </si>
  <si>
    <r>
      <t xml:space="preserve">Raw pipeline data: </t>
    </r>
    <r>
      <rPr>
        <i/>
        <sz val="11"/>
        <color rgb="FF00B0F0"/>
        <rFont val="Calibri"/>
        <family val="2"/>
        <scheme val="minor"/>
      </rPr>
      <t>W:\Corporate Secretary\Corporate Governance\Governance Topics and Research\Environmental, Social and Governance (ESG)\~~June and July 2021 Work\Pipeline Data_Fugitive Emissions &gt; "4 - FPU Distribution Pipeline Data"</t>
    </r>
  </si>
  <si>
    <t>FPU</t>
  </si>
  <si>
    <t>CFG</t>
  </si>
  <si>
    <t xml:space="preserve"> </t>
  </si>
  <si>
    <r>
      <t xml:space="preserve">Florida Distribution Pipeline Replacement 2011-2020 - </t>
    </r>
    <r>
      <rPr>
        <b/>
        <i/>
        <sz val="10"/>
        <color theme="0"/>
        <rFont val="Calibri"/>
        <family val="2"/>
        <scheme val="minor"/>
      </rPr>
      <t>Source: Walter R. &amp; Doug M.</t>
    </r>
  </si>
  <si>
    <t>Total Length (miles)</t>
  </si>
  <si>
    <t>less 2011 MT CO2e</t>
  </si>
  <si>
    <t>Percent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</si>
</sst>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 applyAlignment="1"/>
    <xf numFmtId="0" fontId="5" fillId="0" borderId="1" xfId="0" applyFont="1" applyBorder="1" applyAlignment="1"/>
    <xf numFmtId="0" fontId="0" fillId="2" borderId="1" xfId="0" applyFill="1" applyBorder="1"/>
    <xf numFmtId="0" fontId="4" fillId="3" borderId="0" xfId="0" applyFont="1" applyFill="1"/>
    <xf numFmtId="0" fontId="8" fillId="0" borderId="0" xfId="0" applyFont="1" applyAlignment="1">
      <alignment horizontal="center"/>
    </xf>
    <xf numFmtId="1" fontId="0" fillId="0" borderId="0" xfId="0" applyNumberFormat="1"/>
    <xf numFmtId="0" fontId="0" fillId="4" borderId="1" xfId="0" applyFill="1" applyBorder="1"/>
    <xf numFmtId="1" fontId="4" fillId="2" borderId="1" xfId="0" applyNumberFormat="1" applyFont="1" applyFill="1" applyBorder="1" applyAlignment="1"/>
    <xf numFmtId="1" fontId="9" fillId="0" borderId="0" xfId="0" applyNumberFormat="1" applyFont="1" applyAlignment="1">
      <alignment horizontal="right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1" fontId="4" fillId="2" borderId="2" xfId="0" applyNumberFormat="1" applyFont="1" applyFill="1" applyBorder="1" applyAlignment="1"/>
    <xf numFmtId="0" fontId="1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" fontId="13" fillId="0" borderId="7" xfId="0" applyNumberFormat="1" applyFont="1" applyFill="1" applyBorder="1" applyAlignment="1">
      <alignment horizontal="center"/>
    </xf>
    <xf numFmtId="0" fontId="1" fillId="0" borderId="0" xfId="0" applyFont="1" applyAlignment="1"/>
    <xf numFmtId="0" fontId="0" fillId="0" borderId="3" xfId="0" applyBorder="1" applyAlignment="1"/>
    <xf numFmtId="0" fontId="5" fillId="0" borderId="3" xfId="0" applyFont="1" applyBorder="1" applyAlignment="1"/>
    <xf numFmtId="0" fontId="1" fillId="0" borderId="8" xfId="0" applyFont="1" applyBorder="1" applyAlignment="1"/>
    <xf numFmtId="0" fontId="1" fillId="0" borderId="4" xfId="0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" fontId="0" fillId="5" borderId="0" xfId="0" applyNumberFormat="1" applyFill="1"/>
    <xf numFmtId="3" fontId="9" fillId="5" borderId="0" xfId="0" applyNumberFormat="1" applyFont="1" applyFill="1"/>
    <xf numFmtId="3" fontId="0" fillId="5" borderId="0" xfId="0" applyNumberFormat="1" applyFill="1"/>
    <xf numFmtId="9" fontId="0" fillId="5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FC4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3.xml" Id="rId8" /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"/>
  <sheetViews>
    <sheetView showGridLines="0" tabSelected="1" zoomScaleNormal="100" workbookViewId="0">
      <selection activeCell="H24" sqref="H24"/>
    </sheetView>
  </sheetViews>
  <sheetFormatPr defaultRowHeight="17.25" customHeight="1" x14ac:dyDescent="0.25"/>
  <cols>
    <col min="1" max="1" width="10" customWidth="1"/>
    <col min="2" max="2" width="16.42578125" customWidth="1"/>
    <col min="3" max="3" width="23.42578125" customWidth="1"/>
    <col min="4" max="4" width="10" customWidth="1"/>
    <col min="5" max="5" width="13.42578125" customWidth="1"/>
    <col min="6" max="6" width="0.85546875" style="9" customWidth="1"/>
    <col min="7" max="7" width="19.7109375" customWidth="1"/>
    <col min="8" max="8" width="19.28515625" customWidth="1"/>
    <col min="9" max="10" width="13.5703125" customWidth="1"/>
    <col min="11" max="12" width="18.140625" customWidth="1"/>
    <col min="13" max="13" width="19" customWidth="1"/>
    <col min="14" max="14" width="0.85546875" style="9" customWidth="1"/>
  </cols>
  <sheetData>
    <row r="1" spans="1:13" ht="17.25" customHeight="1" x14ac:dyDescent="0.3">
      <c r="A1" s="30" t="s">
        <v>47</v>
      </c>
      <c r="B1" s="30"/>
      <c r="C1" s="30"/>
      <c r="D1" s="30"/>
      <c r="E1" s="30"/>
      <c r="G1" s="31" t="s">
        <v>0</v>
      </c>
      <c r="H1" s="31"/>
      <c r="I1" s="31"/>
      <c r="J1" s="31"/>
      <c r="K1" s="31"/>
      <c r="L1" s="31"/>
      <c r="M1" s="31"/>
    </row>
    <row r="2" spans="1:13" ht="17.25" customHeight="1" x14ac:dyDescent="0.25">
      <c r="A2" s="29" t="s">
        <v>43</v>
      </c>
      <c r="B2" s="29"/>
      <c r="C2" s="29"/>
      <c r="D2" s="29"/>
      <c r="E2" s="29"/>
    </row>
    <row r="3" spans="1:13" ht="17.25" customHeight="1" x14ac:dyDescent="0.25">
      <c r="A3" s="29"/>
      <c r="B3" s="29"/>
      <c r="C3" s="29"/>
      <c r="D3" s="29"/>
      <c r="E3" s="29"/>
    </row>
    <row r="4" spans="1:13" ht="17.25" customHeight="1" thickBot="1" x14ac:dyDescent="0.3">
      <c r="A4" s="28"/>
      <c r="B4" s="18"/>
      <c r="C4" s="18"/>
      <c r="D4" s="18"/>
      <c r="E4" s="18"/>
    </row>
    <row r="5" spans="1:13" ht="17.25" customHeight="1" x14ac:dyDescent="0.25">
      <c r="A5" s="1"/>
      <c r="B5" s="16"/>
      <c r="C5" s="2"/>
      <c r="D5" s="16" t="s">
        <v>1</v>
      </c>
      <c r="E5" s="16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7</v>
      </c>
      <c r="M5" s="20" t="s">
        <v>8</v>
      </c>
    </row>
    <row r="6" spans="1:13" ht="17.25" customHeight="1" x14ac:dyDescent="0.25">
      <c r="A6" s="17" t="s">
        <v>9</v>
      </c>
      <c r="B6" s="16" t="s">
        <v>10</v>
      </c>
      <c r="C6" s="16" t="s">
        <v>11</v>
      </c>
      <c r="D6" s="4" t="s">
        <v>12</v>
      </c>
      <c r="E6" s="10" t="s">
        <v>13</v>
      </c>
      <c r="G6" s="10" t="s">
        <v>14</v>
      </c>
      <c r="H6" s="10" t="s">
        <v>15</v>
      </c>
      <c r="I6" s="10" t="s">
        <v>16</v>
      </c>
      <c r="J6" s="10" t="s">
        <v>16</v>
      </c>
      <c r="K6" s="10" t="s">
        <v>16</v>
      </c>
      <c r="L6" s="10" t="s">
        <v>17</v>
      </c>
      <c r="M6" s="21" t="s">
        <v>18</v>
      </c>
    </row>
    <row r="7" spans="1:13" ht="17.25" customHeight="1" thickBot="1" x14ac:dyDescent="0.35">
      <c r="A7" s="5">
        <v>2011</v>
      </c>
      <c r="B7" s="15" t="s">
        <v>44</v>
      </c>
      <c r="C7" s="6" t="s">
        <v>19</v>
      </c>
      <c r="D7" s="7">
        <v>3</v>
      </c>
      <c r="E7" s="7">
        <v>0</v>
      </c>
      <c r="G7" s="12">
        <v>1157.27</v>
      </c>
      <c r="H7" s="12">
        <v>0</v>
      </c>
      <c r="I7" s="13">
        <f t="shared" ref="I7:I16" si="0">D7*G7</f>
        <v>3471.81</v>
      </c>
      <c r="J7" s="13">
        <f t="shared" ref="J7:J16" si="1">H7*E7</f>
        <v>0</v>
      </c>
      <c r="K7" s="13">
        <f>SUM(I7:I16)+SUM(J7:J16)</f>
        <v>556584.29404000007</v>
      </c>
      <c r="L7" s="19">
        <f>K7/1000</f>
        <v>556.58429404000003</v>
      </c>
      <c r="M7" s="22">
        <f>L7*25</f>
        <v>13914.607351000001</v>
      </c>
    </row>
    <row r="8" spans="1:13" ht="17.25" customHeight="1" x14ac:dyDescent="0.25">
      <c r="A8" s="8">
        <f>A7</f>
        <v>2011</v>
      </c>
      <c r="B8" s="15" t="s">
        <v>44</v>
      </c>
      <c r="C8" s="6" t="s">
        <v>20</v>
      </c>
      <c r="D8" s="7">
        <v>0</v>
      </c>
      <c r="E8" s="7">
        <v>0</v>
      </c>
      <c r="G8" s="12">
        <v>0</v>
      </c>
      <c r="H8" s="12">
        <v>4.9000000000000004</v>
      </c>
      <c r="I8" s="13">
        <f t="shared" si="0"/>
        <v>0</v>
      </c>
      <c r="J8" s="13">
        <f t="shared" si="1"/>
        <v>0</v>
      </c>
      <c r="K8" s="11"/>
      <c r="L8" s="11"/>
      <c r="M8" s="11"/>
    </row>
    <row r="9" spans="1:13" ht="17.25" customHeight="1" x14ac:dyDescent="0.25">
      <c r="A9" s="8">
        <f t="shared" ref="A9:A16" si="2">A8</f>
        <v>2011</v>
      </c>
      <c r="B9" s="15" t="s">
        <v>44</v>
      </c>
      <c r="C9" s="6" t="s">
        <v>21</v>
      </c>
      <c r="D9" s="7">
        <v>173</v>
      </c>
      <c r="E9" s="7">
        <v>5949</v>
      </c>
      <c r="G9" s="12">
        <v>861.32</v>
      </c>
      <c r="H9" s="12">
        <v>14.49</v>
      </c>
      <c r="I9" s="13">
        <f t="shared" si="0"/>
        <v>149008.36000000002</v>
      </c>
      <c r="J9" s="13">
        <f t="shared" si="1"/>
        <v>86201.01</v>
      </c>
      <c r="K9" s="11"/>
      <c r="L9" s="11"/>
      <c r="M9" s="11"/>
    </row>
    <row r="10" spans="1:13" ht="17.25" customHeight="1" x14ac:dyDescent="0.25">
      <c r="A10" s="8">
        <f t="shared" si="2"/>
        <v>2011</v>
      </c>
      <c r="B10" s="15" t="s">
        <v>44</v>
      </c>
      <c r="C10" s="6" t="s">
        <v>22</v>
      </c>
      <c r="D10" s="7">
        <v>762</v>
      </c>
      <c r="E10" s="7">
        <v>15322</v>
      </c>
      <c r="G10" s="12">
        <v>96.75</v>
      </c>
      <c r="H10" s="12">
        <v>1.3</v>
      </c>
      <c r="I10" s="13">
        <f t="shared" si="0"/>
        <v>73723.5</v>
      </c>
      <c r="J10" s="13">
        <f t="shared" si="1"/>
        <v>19918.600000000002</v>
      </c>
      <c r="K10" s="11"/>
      <c r="L10" s="11"/>
      <c r="M10" s="11"/>
    </row>
    <row r="11" spans="1:13" ht="17.25" customHeight="1" x14ac:dyDescent="0.25">
      <c r="A11" s="8">
        <f t="shared" si="2"/>
        <v>2011</v>
      </c>
      <c r="B11" s="15" t="s">
        <v>44</v>
      </c>
      <c r="C11" s="6" t="s">
        <v>23</v>
      </c>
      <c r="D11" s="7">
        <v>759.471</v>
      </c>
      <c r="E11" s="7">
        <v>43645</v>
      </c>
      <c r="G11" s="12">
        <v>28.85</v>
      </c>
      <c r="H11" s="12">
        <v>0.26</v>
      </c>
      <c r="I11" s="13">
        <f t="shared" si="0"/>
        <v>21910.73835</v>
      </c>
      <c r="J11" s="13">
        <f t="shared" si="1"/>
        <v>11347.7</v>
      </c>
      <c r="K11" s="11"/>
      <c r="L11" s="11"/>
      <c r="M11" s="11"/>
    </row>
    <row r="12" spans="1:13" ht="17.25" customHeight="1" x14ac:dyDescent="0.25">
      <c r="A12" s="8">
        <f t="shared" si="2"/>
        <v>2011</v>
      </c>
      <c r="B12" s="15" t="s">
        <v>45</v>
      </c>
      <c r="C12" s="6" t="s">
        <v>19</v>
      </c>
      <c r="D12" s="7">
        <v>0</v>
      </c>
      <c r="E12" s="7">
        <v>0</v>
      </c>
      <c r="G12" s="12">
        <v>1157.27</v>
      </c>
      <c r="H12" s="12">
        <v>0</v>
      </c>
      <c r="I12" s="13">
        <f t="shared" si="0"/>
        <v>0</v>
      </c>
      <c r="J12" s="13">
        <f t="shared" si="1"/>
        <v>0</v>
      </c>
      <c r="K12" s="11"/>
      <c r="L12" s="11"/>
      <c r="M12" s="11"/>
    </row>
    <row r="13" spans="1:13" ht="17.25" customHeight="1" x14ac:dyDescent="0.25">
      <c r="A13" s="8">
        <f t="shared" si="2"/>
        <v>2011</v>
      </c>
      <c r="B13" s="15" t="s">
        <v>45</v>
      </c>
      <c r="C13" s="6" t="s">
        <v>20</v>
      </c>
      <c r="D13" s="7">
        <v>0</v>
      </c>
      <c r="E13" s="7">
        <v>0</v>
      </c>
      <c r="G13" s="12">
        <v>0</v>
      </c>
      <c r="H13" s="12">
        <v>4.9000000000000004</v>
      </c>
      <c r="I13" s="13">
        <f t="shared" si="0"/>
        <v>0</v>
      </c>
      <c r="J13" s="13">
        <f t="shared" si="1"/>
        <v>0</v>
      </c>
      <c r="K13" s="11"/>
      <c r="L13" s="11"/>
      <c r="M13" s="11"/>
    </row>
    <row r="14" spans="1:13" ht="17.25" customHeight="1" x14ac:dyDescent="0.25">
      <c r="A14" s="8">
        <f t="shared" si="2"/>
        <v>2011</v>
      </c>
      <c r="B14" s="15" t="s">
        <v>45</v>
      </c>
      <c r="C14" s="6" t="s">
        <v>21</v>
      </c>
      <c r="D14" s="7">
        <v>151.452</v>
      </c>
      <c r="E14" s="7">
        <v>1136</v>
      </c>
      <c r="G14" s="12">
        <v>861.32</v>
      </c>
      <c r="H14" s="12">
        <v>14.49</v>
      </c>
      <c r="I14" s="13">
        <f t="shared" si="0"/>
        <v>130448.63664000001</v>
      </c>
      <c r="J14" s="13">
        <f t="shared" si="1"/>
        <v>16460.64</v>
      </c>
      <c r="K14" s="11"/>
      <c r="L14" s="11"/>
      <c r="M14" s="11"/>
    </row>
    <row r="15" spans="1:13" ht="17.25" customHeight="1" x14ac:dyDescent="0.25">
      <c r="A15" s="8">
        <f t="shared" si="2"/>
        <v>2011</v>
      </c>
      <c r="B15" s="15" t="s">
        <v>45</v>
      </c>
      <c r="C15" s="6" t="s">
        <v>22</v>
      </c>
      <c r="D15" s="7">
        <v>263.67500000000001</v>
      </c>
      <c r="E15" s="7">
        <v>3459</v>
      </c>
      <c r="G15" s="12">
        <v>96.75</v>
      </c>
      <c r="H15" s="12">
        <v>1.3</v>
      </c>
      <c r="I15" s="13">
        <f t="shared" si="0"/>
        <v>25510.556250000001</v>
      </c>
      <c r="J15" s="13">
        <f t="shared" si="1"/>
        <v>4496.7</v>
      </c>
      <c r="K15" s="11"/>
      <c r="L15" s="11"/>
      <c r="M15" s="11"/>
    </row>
    <row r="16" spans="1:13" ht="17.25" customHeight="1" thickBot="1" x14ac:dyDescent="0.3">
      <c r="A16" s="8">
        <f t="shared" si="2"/>
        <v>2011</v>
      </c>
      <c r="B16" s="15" t="s">
        <v>45</v>
      </c>
      <c r="C16" s="24" t="s">
        <v>23</v>
      </c>
      <c r="D16" s="25">
        <v>367.12799999999999</v>
      </c>
      <c r="E16" s="7">
        <v>13440</v>
      </c>
      <c r="G16" s="12">
        <v>28.85</v>
      </c>
      <c r="H16" s="12">
        <v>0.26</v>
      </c>
      <c r="I16" s="13">
        <f t="shared" si="0"/>
        <v>10591.6428</v>
      </c>
      <c r="J16" s="13">
        <f t="shared" si="1"/>
        <v>3494.4</v>
      </c>
      <c r="K16" s="11"/>
      <c r="L16" s="11"/>
      <c r="M16" s="11"/>
    </row>
    <row r="17" spans="1:13" ht="17.25" customHeight="1" thickBot="1" x14ac:dyDescent="0.3">
      <c r="A17" s="23"/>
      <c r="B17" s="23"/>
      <c r="C17" s="26" t="s">
        <v>48</v>
      </c>
      <c r="D17" s="27">
        <f>SUM(D7:D16)</f>
        <v>2479.7260000000001</v>
      </c>
      <c r="E17" s="23"/>
    </row>
    <row r="18" spans="1:13" ht="17.25" customHeight="1" thickBot="1" x14ac:dyDescent="0.3">
      <c r="A18" s="17"/>
      <c r="B18" s="17"/>
      <c r="C18" s="17"/>
      <c r="D18" s="14"/>
      <c r="E18" s="17"/>
    </row>
    <row r="19" spans="1:13" ht="17.25" customHeight="1" x14ac:dyDescent="0.25">
      <c r="A19" s="1"/>
      <c r="B19" s="16"/>
      <c r="C19" s="2"/>
      <c r="D19" s="16" t="s">
        <v>1</v>
      </c>
      <c r="E19" s="16" t="s">
        <v>2</v>
      </c>
      <c r="G19" s="3" t="s">
        <v>3</v>
      </c>
      <c r="H19" s="3" t="s">
        <v>4</v>
      </c>
      <c r="I19" s="3" t="s">
        <v>5</v>
      </c>
      <c r="J19" s="3" t="s">
        <v>6</v>
      </c>
      <c r="K19" s="3" t="s">
        <v>24</v>
      </c>
      <c r="L19" s="3" t="s">
        <v>24</v>
      </c>
      <c r="M19" s="20" t="s">
        <v>25</v>
      </c>
    </row>
    <row r="20" spans="1:13" ht="17.25" customHeight="1" x14ac:dyDescent="0.25">
      <c r="A20" s="17" t="s">
        <v>9</v>
      </c>
      <c r="B20" s="16" t="s">
        <v>10</v>
      </c>
      <c r="C20" s="16" t="s">
        <v>11</v>
      </c>
      <c r="D20" s="4" t="s">
        <v>12</v>
      </c>
      <c r="E20" s="4" t="s">
        <v>26</v>
      </c>
      <c r="G20" s="10" t="s">
        <v>14</v>
      </c>
      <c r="H20" s="10" t="s">
        <v>15</v>
      </c>
      <c r="I20" s="10" t="s">
        <v>16</v>
      </c>
      <c r="J20" s="10" t="s">
        <v>16</v>
      </c>
      <c r="K20" s="10" t="s">
        <v>16</v>
      </c>
      <c r="L20" s="10" t="s">
        <v>17</v>
      </c>
      <c r="M20" s="21" t="s">
        <v>18</v>
      </c>
    </row>
    <row r="21" spans="1:13" ht="17.25" customHeight="1" thickBot="1" x14ac:dyDescent="0.35">
      <c r="A21" s="5">
        <v>2012</v>
      </c>
      <c r="B21" s="15" t="s">
        <v>44</v>
      </c>
      <c r="C21" s="6" t="s">
        <v>19</v>
      </c>
      <c r="D21" s="7">
        <v>0.9</v>
      </c>
      <c r="E21" s="7">
        <v>0</v>
      </c>
      <c r="G21" s="12">
        <v>1157.27</v>
      </c>
      <c r="H21" s="12">
        <v>0</v>
      </c>
      <c r="I21" s="13">
        <f t="shared" ref="I21:I30" si="3">D21*G21</f>
        <v>1041.5430000000001</v>
      </c>
      <c r="J21" s="13">
        <f t="shared" ref="J21:J30" si="4">H21*E21</f>
        <v>0</v>
      </c>
      <c r="K21" s="13">
        <f>SUM(I21:I30)+SUM(J21:J30)</f>
        <v>543729.93238000013</v>
      </c>
      <c r="L21" s="13">
        <f>K21/1000</f>
        <v>543.72993238000015</v>
      </c>
      <c r="M21" s="22">
        <f>L21*25</f>
        <v>13593.248309500004</v>
      </c>
    </row>
    <row r="22" spans="1:13" ht="17.25" customHeight="1" x14ac:dyDescent="0.25">
      <c r="A22" s="8">
        <f>A21</f>
        <v>2012</v>
      </c>
      <c r="B22" s="15" t="s">
        <v>44</v>
      </c>
      <c r="C22" s="6" t="s">
        <v>20</v>
      </c>
      <c r="D22" s="7">
        <v>0</v>
      </c>
      <c r="E22" s="7">
        <v>0</v>
      </c>
      <c r="G22" s="12">
        <v>0</v>
      </c>
      <c r="H22" s="12">
        <v>4.9000000000000004</v>
      </c>
      <c r="I22" s="13">
        <f t="shared" si="3"/>
        <v>0</v>
      </c>
      <c r="J22" s="13">
        <f t="shared" si="4"/>
        <v>0</v>
      </c>
      <c r="K22" s="11"/>
      <c r="L22" s="11"/>
      <c r="M22" s="11"/>
    </row>
    <row r="23" spans="1:13" ht="17.25" customHeight="1" x14ac:dyDescent="0.25">
      <c r="A23" s="8">
        <f t="shared" ref="A23:A30" si="5">A22</f>
        <v>2012</v>
      </c>
      <c r="B23" s="15" t="s">
        <v>44</v>
      </c>
      <c r="C23" s="6" t="s">
        <v>21</v>
      </c>
      <c r="D23" s="7">
        <v>169</v>
      </c>
      <c r="E23" s="7">
        <v>5474</v>
      </c>
      <c r="G23" s="12">
        <v>861.32</v>
      </c>
      <c r="H23" s="12">
        <v>14.49</v>
      </c>
      <c r="I23" s="13">
        <f t="shared" si="3"/>
        <v>145563.08000000002</v>
      </c>
      <c r="J23" s="13">
        <f t="shared" si="4"/>
        <v>79318.259999999995</v>
      </c>
      <c r="K23" s="11"/>
      <c r="L23" s="11"/>
      <c r="M23" s="11"/>
    </row>
    <row r="24" spans="1:13" ht="17.25" customHeight="1" x14ac:dyDescent="0.25">
      <c r="A24" s="8">
        <f t="shared" si="5"/>
        <v>2012</v>
      </c>
      <c r="B24" s="15" t="s">
        <v>44</v>
      </c>
      <c r="C24" s="6" t="s">
        <v>22</v>
      </c>
      <c r="D24" s="7">
        <v>759</v>
      </c>
      <c r="E24" s="7">
        <v>14908</v>
      </c>
      <c r="G24" s="12">
        <v>96.75</v>
      </c>
      <c r="H24" s="12">
        <v>1.3</v>
      </c>
      <c r="I24" s="13">
        <f t="shared" si="3"/>
        <v>73433.25</v>
      </c>
      <c r="J24" s="13">
        <f t="shared" si="4"/>
        <v>19380.400000000001</v>
      </c>
      <c r="K24" s="11"/>
      <c r="L24" s="11"/>
      <c r="M24" s="11"/>
    </row>
    <row r="25" spans="1:13" ht="17.25" customHeight="1" x14ac:dyDescent="0.25">
      <c r="A25" s="8">
        <f t="shared" si="5"/>
        <v>2012</v>
      </c>
      <c r="B25" s="15" t="s">
        <v>44</v>
      </c>
      <c r="C25" s="6" t="s">
        <v>23</v>
      </c>
      <c r="D25" s="7">
        <v>798.39</v>
      </c>
      <c r="E25" s="7">
        <v>44879</v>
      </c>
      <c r="G25" s="12">
        <v>28.85</v>
      </c>
      <c r="H25" s="12">
        <v>0.26</v>
      </c>
      <c r="I25" s="13">
        <f t="shared" si="3"/>
        <v>23033.551500000001</v>
      </c>
      <c r="J25" s="13">
        <f t="shared" si="4"/>
        <v>11668.54</v>
      </c>
      <c r="K25" s="11"/>
      <c r="L25" s="11"/>
      <c r="M25" s="11"/>
    </row>
    <row r="26" spans="1:13" ht="17.25" customHeight="1" x14ac:dyDescent="0.25">
      <c r="A26" s="8">
        <f t="shared" si="5"/>
        <v>2012</v>
      </c>
      <c r="B26" s="15" t="s">
        <v>45</v>
      </c>
      <c r="C26" s="6" t="s">
        <v>19</v>
      </c>
      <c r="D26" s="7">
        <v>0</v>
      </c>
      <c r="E26" s="7">
        <v>0</v>
      </c>
      <c r="G26" s="12">
        <v>1157.27</v>
      </c>
      <c r="H26" s="12">
        <v>0</v>
      </c>
      <c r="I26" s="13">
        <f t="shared" si="3"/>
        <v>0</v>
      </c>
      <c r="J26" s="13">
        <f t="shared" si="4"/>
        <v>0</v>
      </c>
      <c r="K26" s="11"/>
      <c r="L26" s="11"/>
      <c r="M26" s="11"/>
    </row>
    <row r="27" spans="1:13" ht="17.25" customHeight="1" x14ac:dyDescent="0.25">
      <c r="A27" s="8">
        <f t="shared" si="5"/>
        <v>2012</v>
      </c>
      <c r="B27" s="15" t="s">
        <v>45</v>
      </c>
      <c r="C27" s="6" t="s">
        <v>20</v>
      </c>
      <c r="D27" s="7">
        <v>0</v>
      </c>
      <c r="E27" s="7">
        <v>0</v>
      </c>
      <c r="G27" s="12">
        <v>0</v>
      </c>
      <c r="H27" s="12">
        <v>4.9000000000000004</v>
      </c>
      <c r="I27" s="13">
        <f t="shared" si="3"/>
        <v>0</v>
      </c>
      <c r="J27" s="13">
        <f t="shared" si="4"/>
        <v>0</v>
      </c>
      <c r="K27" s="11"/>
      <c r="L27" s="11"/>
      <c r="M27" s="11"/>
    </row>
    <row r="28" spans="1:13" ht="17.25" customHeight="1" x14ac:dyDescent="0.25">
      <c r="A28" s="8">
        <f t="shared" si="5"/>
        <v>2012</v>
      </c>
      <c r="B28" s="15" t="s">
        <v>45</v>
      </c>
      <c r="C28" s="6" t="s">
        <v>21</v>
      </c>
      <c r="D28" s="7">
        <v>150.749</v>
      </c>
      <c r="E28" s="7">
        <v>1089</v>
      </c>
      <c r="G28" s="12">
        <v>861.32</v>
      </c>
      <c r="H28" s="12">
        <v>14.49</v>
      </c>
      <c r="I28" s="13">
        <f t="shared" si="3"/>
        <v>129843.12868000001</v>
      </c>
      <c r="J28" s="13">
        <f t="shared" si="4"/>
        <v>15779.61</v>
      </c>
      <c r="K28" s="11"/>
      <c r="L28" s="11"/>
      <c r="M28" s="11"/>
    </row>
    <row r="29" spans="1:13" ht="17.25" customHeight="1" x14ac:dyDescent="0.25">
      <c r="A29" s="8">
        <f t="shared" si="5"/>
        <v>2012</v>
      </c>
      <c r="B29" s="15" t="s">
        <v>45</v>
      </c>
      <c r="C29" s="6" t="s">
        <v>22</v>
      </c>
      <c r="D29" s="7">
        <v>262.79500000000002</v>
      </c>
      <c r="E29" s="7">
        <v>3449</v>
      </c>
      <c r="G29" s="12">
        <v>96.75</v>
      </c>
      <c r="H29" s="12">
        <v>1.3</v>
      </c>
      <c r="I29" s="13">
        <f t="shared" si="3"/>
        <v>25425.416250000002</v>
      </c>
      <c r="J29" s="13">
        <f t="shared" si="4"/>
        <v>4483.7</v>
      </c>
      <c r="K29" s="11"/>
      <c r="L29" s="11"/>
      <c r="M29" s="11"/>
    </row>
    <row r="30" spans="1:13" ht="17.25" customHeight="1" thickBot="1" x14ac:dyDescent="0.3">
      <c r="A30" s="8">
        <f t="shared" si="5"/>
        <v>2012</v>
      </c>
      <c r="B30" s="15" t="s">
        <v>45</v>
      </c>
      <c r="C30" s="6" t="s">
        <v>23</v>
      </c>
      <c r="D30" s="7">
        <v>387.66699999999997</v>
      </c>
      <c r="E30" s="7">
        <v>13751</v>
      </c>
      <c r="G30" s="12">
        <v>28.85</v>
      </c>
      <c r="H30" s="12">
        <v>0.26</v>
      </c>
      <c r="I30" s="13">
        <f t="shared" si="3"/>
        <v>11184.192950000001</v>
      </c>
      <c r="J30" s="13">
        <f t="shared" si="4"/>
        <v>3575.26</v>
      </c>
      <c r="K30" s="11"/>
      <c r="L30" s="11"/>
      <c r="M30" s="11"/>
    </row>
    <row r="31" spans="1:13" ht="17.25" customHeight="1" thickBot="1" x14ac:dyDescent="0.3">
      <c r="A31" s="23"/>
      <c r="B31" s="23"/>
      <c r="C31" s="26" t="s">
        <v>48</v>
      </c>
      <c r="D31" s="27">
        <f>SUM(D21:D30)</f>
        <v>2528.5009999999997</v>
      </c>
      <c r="E31" s="23"/>
    </row>
    <row r="32" spans="1:13" ht="17.25" customHeight="1" thickBot="1" x14ac:dyDescent="0.3">
      <c r="A32" s="17"/>
      <c r="B32" s="17"/>
      <c r="C32" s="17"/>
      <c r="D32" s="14"/>
      <c r="E32" s="17"/>
    </row>
    <row r="33" spans="1:13" ht="17.25" customHeight="1" x14ac:dyDescent="0.25">
      <c r="A33" s="1"/>
      <c r="B33" s="16"/>
      <c r="C33" s="2"/>
      <c r="D33" s="16" t="s">
        <v>1</v>
      </c>
      <c r="E33" s="16" t="s">
        <v>2</v>
      </c>
      <c r="G33" s="3" t="s">
        <v>3</v>
      </c>
      <c r="H33" s="3" t="s">
        <v>4</v>
      </c>
      <c r="I33" s="3" t="s">
        <v>5</v>
      </c>
      <c r="J33" s="3" t="s">
        <v>6</v>
      </c>
      <c r="K33" s="3" t="s">
        <v>27</v>
      </c>
      <c r="L33" s="3" t="s">
        <v>27</v>
      </c>
      <c r="M33" s="20" t="s">
        <v>28</v>
      </c>
    </row>
    <row r="34" spans="1:13" ht="17.25" customHeight="1" x14ac:dyDescent="0.25">
      <c r="A34" s="17" t="s">
        <v>9</v>
      </c>
      <c r="B34" s="16" t="s">
        <v>10</v>
      </c>
      <c r="C34" s="16" t="s">
        <v>11</v>
      </c>
      <c r="D34" s="4" t="s">
        <v>12</v>
      </c>
      <c r="E34" s="4" t="s">
        <v>26</v>
      </c>
      <c r="G34" s="10" t="s">
        <v>14</v>
      </c>
      <c r="H34" s="10" t="s">
        <v>15</v>
      </c>
      <c r="I34" s="10" t="s">
        <v>16</v>
      </c>
      <c r="J34" s="10" t="s">
        <v>16</v>
      </c>
      <c r="K34" s="10" t="s">
        <v>16</v>
      </c>
      <c r="L34" s="10" t="s">
        <v>17</v>
      </c>
      <c r="M34" s="21" t="s">
        <v>18</v>
      </c>
    </row>
    <row r="35" spans="1:13" ht="17.25" customHeight="1" thickBot="1" x14ac:dyDescent="0.35">
      <c r="A35" s="5">
        <v>2013</v>
      </c>
      <c r="B35" s="15" t="s">
        <v>44</v>
      </c>
      <c r="C35" s="6" t="s">
        <v>19</v>
      </c>
      <c r="D35" s="7">
        <v>0.4</v>
      </c>
      <c r="E35" s="7">
        <v>0</v>
      </c>
      <c r="G35" s="12">
        <v>1157.27</v>
      </c>
      <c r="H35" s="12">
        <v>0</v>
      </c>
      <c r="I35" s="13">
        <f t="shared" ref="I35:I44" si="6">D35*G35</f>
        <v>462.90800000000002</v>
      </c>
      <c r="J35" s="13">
        <f t="shared" ref="J35:J44" si="7">H35*E35</f>
        <v>0</v>
      </c>
      <c r="K35" s="13">
        <f>SUM(I35:I44)+SUM(J35:J44)</f>
        <v>533300.18621000007</v>
      </c>
      <c r="L35" s="13">
        <f>K35/1000</f>
        <v>533.30018621000011</v>
      </c>
      <c r="M35" s="22">
        <f>L35*25</f>
        <v>13332.504655250003</v>
      </c>
    </row>
    <row r="36" spans="1:13" ht="17.25" customHeight="1" x14ac:dyDescent="0.25">
      <c r="A36" s="8">
        <f>A35</f>
        <v>2013</v>
      </c>
      <c r="B36" s="15" t="s">
        <v>44</v>
      </c>
      <c r="C36" s="6" t="s">
        <v>20</v>
      </c>
      <c r="D36" s="7">
        <v>0</v>
      </c>
      <c r="E36" s="7">
        <v>0</v>
      </c>
      <c r="G36" s="12">
        <v>0</v>
      </c>
      <c r="H36" s="12">
        <v>4.9000000000000004</v>
      </c>
      <c r="I36" s="13">
        <f t="shared" si="6"/>
        <v>0</v>
      </c>
      <c r="J36" s="13">
        <f t="shared" si="7"/>
        <v>0</v>
      </c>
      <c r="K36" s="11"/>
      <c r="L36" s="11"/>
      <c r="M36" s="11"/>
    </row>
    <row r="37" spans="1:13" ht="17.25" customHeight="1" x14ac:dyDescent="0.25">
      <c r="A37" s="8">
        <f t="shared" ref="A37:A44" si="8">A36</f>
        <v>2013</v>
      </c>
      <c r="B37" s="15" t="s">
        <v>44</v>
      </c>
      <c r="C37" s="6" t="s">
        <v>21</v>
      </c>
      <c r="D37" s="7">
        <v>163.1</v>
      </c>
      <c r="E37" s="7">
        <v>5503</v>
      </c>
      <c r="G37" s="12">
        <v>861.32</v>
      </c>
      <c r="H37" s="12">
        <v>14.49</v>
      </c>
      <c r="I37" s="13">
        <f t="shared" si="6"/>
        <v>140481.29200000002</v>
      </c>
      <c r="J37" s="13">
        <f t="shared" si="7"/>
        <v>79738.47</v>
      </c>
      <c r="K37" s="11"/>
      <c r="L37" s="11"/>
      <c r="M37" s="11"/>
    </row>
    <row r="38" spans="1:13" ht="17.25" customHeight="1" x14ac:dyDescent="0.25">
      <c r="A38" s="8">
        <f t="shared" si="8"/>
        <v>2013</v>
      </c>
      <c r="B38" s="15" t="s">
        <v>44</v>
      </c>
      <c r="C38" s="6" t="s">
        <v>22</v>
      </c>
      <c r="D38" s="7">
        <v>768.85500000000002</v>
      </c>
      <c r="E38" s="7">
        <v>13619</v>
      </c>
      <c r="G38" s="12">
        <v>96.75</v>
      </c>
      <c r="H38" s="12">
        <v>1.3</v>
      </c>
      <c r="I38" s="13">
        <f t="shared" si="6"/>
        <v>74386.721250000002</v>
      </c>
      <c r="J38" s="13">
        <f t="shared" si="7"/>
        <v>17704.7</v>
      </c>
      <c r="K38" s="11"/>
      <c r="L38" s="11"/>
      <c r="M38" s="11"/>
    </row>
    <row r="39" spans="1:13" ht="17.25" customHeight="1" x14ac:dyDescent="0.25">
      <c r="A39" s="8">
        <f t="shared" si="8"/>
        <v>2013</v>
      </c>
      <c r="B39" s="15" t="s">
        <v>44</v>
      </c>
      <c r="C39" s="6" t="s">
        <v>23</v>
      </c>
      <c r="D39" s="7">
        <v>872.44299999999998</v>
      </c>
      <c r="E39" s="7">
        <v>49197</v>
      </c>
      <c r="G39" s="12">
        <v>28.85</v>
      </c>
      <c r="H39" s="12">
        <v>0.26</v>
      </c>
      <c r="I39" s="13">
        <f t="shared" si="6"/>
        <v>25169.98055</v>
      </c>
      <c r="J39" s="13">
        <f t="shared" si="7"/>
        <v>12791.220000000001</v>
      </c>
      <c r="K39" s="11"/>
      <c r="L39" s="11"/>
      <c r="M39" s="11"/>
    </row>
    <row r="40" spans="1:13" ht="17.25" customHeight="1" x14ac:dyDescent="0.25">
      <c r="A40" s="8">
        <f t="shared" si="8"/>
        <v>2013</v>
      </c>
      <c r="B40" s="15" t="s">
        <v>45</v>
      </c>
      <c r="C40" s="6" t="s">
        <v>19</v>
      </c>
      <c r="D40" s="7">
        <v>0</v>
      </c>
      <c r="E40" s="7">
        <v>0</v>
      </c>
      <c r="G40" s="12">
        <v>1157.27</v>
      </c>
      <c r="H40" s="12">
        <v>0</v>
      </c>
      <c r="I40" s="13">
        <f t="shared" si="6"/>
        <v>0</v>
      </c>
      <c r="J40" s="13">
        <f t="shared" si="7"/>
        <v>0</v>
      </c>
      <c r="K40" s="11"/>
      <c r="L40" s="11"/>
      <c r="M40" s="11"/>
    </row>
    <row r="41" spans="1:13" ht="17.25" customHeight="1" x14ac:dyDescent="0.25">
      <c r="A41" s="8">
        <f t="shared" si="8"/>
        <v>2013</v>
      </c>
      <c r="B41" s="15" t="s">
        <v>45</v>
      </c>
      <c r="C41" s="6" t="s">
        <v>20</v>
      </c>
      <c r="D41" s="7">
        <v>0</v>
      </c>
      <c r="E41" s="7">
        <v>0</v>
      </c>
      <c r="G41" s="12">
        <v>0</v>
      </c>
      <c r="H41" s="12">
        <v>4.9000000000000004</v>
      </c>
      <c r="I41" s="13">
        <f t="shared" si="6"/>
        <v>0</v>
      </c>
      <c r="J41" s="13">
        <f t="shared" si="7"/>
        <v>0</v>
      </c>
      <c r="K41" s="11"/>
      <c r="L41" s="11"/>
      <c r="M41" s="11"/>
    </row>
    <row r="42" spans="1:13" ht="17.25" customHeight="1" x14ac:dyDescent="0.25">
      <c r="A42" s="8">
        <f t="shared" si="8"/>
        <v>2013</v>
      </c>
      <c r="B42" s="15" t="s">
        <v>45</v>
      </c>
      <c r="C42" s="6" t="s">
        <v>21</v>
      </c>
      <c r="D42" s="7">
        <v>143.43799999999999</v>
      </c>
      <c r="E42" s="7">
        <v>898</v>
      </c>
      <c r="G42" s="12">
        <v>861.32</v>
      </c>
      <c r="H42" s="12">
        <v>14.49</v>
      </c>
      <c r="I42" s="13">
        <f t="shared" si="6"/>
        <v>123546.01815999999</v>
      </c>
      <c r="J42" s="13">
        <f t="shared" si="7"/>
        <v>13012.02</v>
      </c>
      <c r="K42" s="11"/>
      <c r="L42" s="11"/>
      <c r="M42" s="11"/>
    </row>
    <row r="43" spans="1:13" ht="17.25" customHeight="1" x14ac:dyDescent="0.25">
      <c r="A43" s="8">
        <f t="shared" si="8"/>
        <v>2013</v>
      </c>
      <c r="B43" s="15" t="s">
        <v>45</v>
      </c>
      <c r="C43" s="6" t="s">
        <v>22</v>
      </c>
      <c r="D43" s="7">
        <v>265.57600000000002</v>
      </c>
      <c r="E43" s="7">
        <v>3378</v>
      </c>
      <c r="G43" s="12">
        <v>96.75</v>
      </c>
      <c r="H43" s="12">
        <v>1.3</v>
      </c>
      <c r="I43" s="13">
        <f t="shared" si="6"/>
        <v>25694.478000000003</v>
      </c>
      <c r="J43" s="13">
        <f t="shared" si="7"/>
        <v>4391.4000000000005</v>
      </c>
      <c r="K43" s="11"/>
      <c r="L43" s="11"/>
      <c r="M43" s="11"/>
    </row>
    <row r="44" spans="1:13" ht="17.25" customHeight="1" thickBot="1" x14ac:dyDescent="0.3">
      <c r="A44" s="8">
        <f t="shared" si="8"/>
        <v>2013</v>
      </c>
      <c r="B44" s="15" t="s">
        <v>45</v>
      </c>
      <c r="C44" s="6" t="s">
        <v>23</v>
      </c>
      <c r="D44" s="7">
        <v>422.84500000000003</v>
      </c>
      <c r="E44" s="7">
        <v>14315</v>
      </c>
      <c r="G44" s="12">
        <v>28.85</v>
      </c>
      <c r="H44" s="12">
        <v>0.26</v>
      </c>
      <c r="I44" s="13">
        <f t="shared" si="6"/>
        <v>12199.07825</v>
      </c>
      <c r="J44" s="13">
        <f t="shared" si="7"/>
        <v>3721.9</v>
      </c>
      <c r="K44" s="11"/>
      <c r="L44" s="11"/>
      <c r="M44" s="11"/>
    </row>
    <row r="45" spans="1:13" ht="17.25" customHeight="1" thickBot="1" x14ac:dyDescent="0.3">
      <c r="A45" s="23"/>
      <c r="B45" s="23"/>
      <c r="C45" s="26" t="s">
        <v>48</v>
      </c>
      <c r="D45" s="27">
        <f>SUM(D35:D44)</f>
        <v>2636.6570000000002</v>
      </c>
      <c r="E45" s="23"/>
    </row>
    <row r="46" spans="1:13" ht="17.25" customHeight="1" thickBot="1" x14ac:dyDescent="0.3">
      <c r="A46" s="17"/>
      <c r="B46" s="17"/>
      <c r="C46" s="17"/>
      <c r="D46" s="14"/>
      <c r="E46" s="17"/>
    </row>
    <row r="47" spans="1:13" ht="17.25" customHeight="1" x14ac:dyDescent="0.25">
      <c r="A47" s="1"/>
      <c r="B47" s="16"/>
      <c r="C47" s="2"/>
      <c r="D47" s="16" t="s">
        <v>1</v>
      </c>
      <c r="E47" s="16" t="s">
        <v>2</v>
      </c>
      <c r="G47" s="3" t="s">
        <v>3</v>
      </c>
      <c r="H47" s="3" t="s">
        <v>4</v>
      </c>
      <c r="I47" s="3" t="s">
        <v>5</v>
      </c>
      <c r="J47" s="3" t="s">
        <v>6</v>
      </c>
      <c r="K47" s="3" t="s">
        <v>29</v>
      </c>
      <c r="L47" s="3" t="s">
        <v>29</v>
      </c>
      <c r="M47" s="20" t="s">
        <v>30</v>
      </c>
    </row>
    <row r="48" spans="1:13" ht="17.25" customHeight="1" x14ac:dyDescent="0.25">
      <c r="A48" s="17" t="s">
        <v>9</v>
      </c>
      <c r="B48" s="16" t="s">
        <v>10</v>
      </c>
      <c r="C48" s="16" t="s">
        <v>11</v>
      </c>
      <c r="D48" s="4" t="s">
        <v>12</v>
      </c>
      <c r="E48" s="4" t="s">
        <v>26</v>
      </c>
      <c r="G48" s="10" t="s">
        <v>14</v>
      </c>
      <c r="H48" s="10" t="s">
        <v>15</v>
      </c>
      <c r="I48" s="10" t="s">
        <v>16</v>
      </c>
      <c r="J48" s="10" t="s">
        <v>16</v>
      </c>
      <c r="K48" s="10" t="s">
        <v>16</v>
      </c>
      <c r="L48" s="10" t="s">
        <v>17</v>
      </c>
      <c r="M48" s="21" t="s">
        <v>18</v>
      </c>
    </row>
    <row r="49" spans="1:13" ht="17.25" customHeight="1" thickBot="1" x14ac:dyDescent="0.35">
      <c r="A49" s="5">
        <v>2014</v>
      </c>
      <c r="B49" s="15" t="s">
        <v>44</v>
      </c>
      <c r="C49" s="6" t="s">
        <v>19</v>
      </c>
      <c r="D49" s="7">
        <v>0.4</v>
      </c>
      <c r="E49" s="7">
        <v>0</v>
      </c>
      <c r="G49" s="12">
        <v>1157.27</v>
      </c>
      <c r="H49" s="12">
        <v>0</v>
      </c>
      <c r="I49" s="13">
        <f t="shared" ref="I49:I58" si="9">D49*G49</f>
        <v>462.90800000000002</v>
      </c>
      <c r="J49" s="13">
        <f t="shared" ref="J49:J58" si="10">H49*E49</f>
        <v>0</v>
      </c>
      <c r="K49" s="13">
        <f>SUM(I49:I58)+SUM(J49:J58)</f>
        <v>466874.14880000002</v>
      </c>
      <c r="L49" s="13">
        <f>K49/1000</f>
        <v>466.8741488</v>
      </c>
      <c r="M49" s="22">
        <f>L49*25</f>
        <v>11671.853719999999</v>
      </c>
    </row>
    <row r="50" spans="1:13" ht="17.25" customHeight="1" x14ac:dyDescent="0.25">
      <c r="A50" s="8">
        <f>A49</f>
        <v>2014</v>
      </c>
      <c r="B50" s="15" t="s">
        <v>44</v>
      </c>
      <c r="C50" s="6" t="s">
        <v>20</v>
      </c>
      <c r="D50" s="7">
        <v>0</v>
      </c>
      <c r="E50" s="7">
        <v>0</v>
      </c>
      <c r="G50" s="12">
        <v>0</v>
      </c>
      <c r="H50" s="12">
        <v>4.9000000000000004</v>
      </c>
      <c r="I50" s="13">
        <f t="shared" si="9"/>
        <v>0</v>
      </c>
      <c r="J50" s="13">
        <f t="shared" si="10"/>
        <v>0</v>
      </c>
      <c r="K50" s="11"/>
      <c r="L50" s="11"/>
      <c r="M50" s="11"/>
    </row>
    <row r="51" spans="1:13" ht="17.25" customHeight="1" x14ac:dyDescent="0.25">
      <c r="A51" s="8">
        <f t="shared" ref="A51:A58" si="11">A50</f>
        <v>2014</v>
      </c>
      <c r="B51" s="15" t="s">
        <v>44</v>
      </c>
      <c r="C51" s="6" t="s">
        <v>21</v>
      </c>
      <c r="D51" s="7">
        <v>129.30000000000001</v>
      </c>
      <c r="E51" s="7">
        <v>4543</v>
      </c>
      <c r="G51" s="12">
        <v>861.32</v>
      </c>
      <c r="H51" s="12">
        <v>14.49</v>
      </c>
      <c r="I51" s="13">
        <f t="shared" si="9"/>
        <v>111368.67600000002</v>
      </c>
      <c r="J51" s="13">
        <f t="shared" si="10"/>
        <v>65828.070000000007</v>
      </c>
      <c r="K51" s="11"/>
      <c r="L51" s="11"/>
      <c r="M51" s="11"/>
    </row>
    <row r="52" spans="1:13" ht="17.25" customHeight="1" x14ac:dyDescent="0.25">
      <c r="A52" s="8">
        <f t="shared" si="11"/>
        <v>2014</v>
      </c>
      <c r="B52" s="15" t="s">
        <v>44</v>
      </c>
      <c r="C52" s="6" t="s">
        <v>22</v>
      </c>
      <c r="D52" s="7">
        <v>769.755</v>
      </c>
      <c r="E52" s="7">
        <v>12202</v>
      </c>
      <c r="G52" s="12">
        <v>96.75</v>
      </c>
      <c r="H52" s="12">
        <v>1.3</v>
      </c>
      <c r="I52" s="13">
        <f t="shared" si="9"/>
        <v>74473.796249999999</v>
      </c>
      <c r="J52" s="13">
        <f t="shared" si="10"/>
        <v>15862.6</v>
      </c>
      <c r="K52" s="11"/>
      <c r="L52" s="11"/>
      <c r="M52" s="11"/>
    </row>
    <row r="53" spans="1:13" ht="17.25" customHeight="1" x14ac:dyDescent="0.25">
      <c r="A53" s="8">
        <f t="shared" si="11"/>
        <v>2014</v>
      </c>
      <c r="B53" s="15" t="s">
        <v>44</v>
      </c>
      <c r="C53" s="6" t="s">
        <v>23</v>
      </c>
      <c r="D53" s="7">
        <v>965.83399999999995</v>
      </c>
      <c r="E53" s="7">
        <v>52965</v>
      </c>
      <c r="G53" s="12">
        <v>28.85</v>
      </c>
      <c r="H53" s="12">
        <v>0.26</v>
      </c>
      <c r="I53" s="13">
        <f t="shared" si="9"/>
        <v>27864.3109</v>
      </c>
      <c r="J53" s="13">
        <f t="shared" si="10"/>
        <v>13770.9</v>
      </c>
      <c r="K53" s="11"/>
      <c r="L53" s="11"/>
      <c r="M53" s="11"/>
    </row>
    <row r="54" spans="1:13" ht="17.25" customHeight="1" x14ac:dyDescent="0.25">
      <c r="A54" s="8">
        <f t="shared" si="11"/>
        <v>2014</v>
      </c>
      <c r="B54" s="15" t="s">
        <v>45</v>
      </c>
      <c r="C54" s="6" t="s">
        <v>19</v>
      </c>
      <c r="D54" s="7">
        <v>0</v>
      </c>
      <c r="E54" s="7">
        <v>0</v>
      </c>
      <c r="G54" s="12">
        <v>1157.27</v>
      </c>
      <c r="H54" s="12">
        <v>0</v>
      </c>
      <c r="I54" s="13">
        <f t="shared" si="9"/>
        <v>0</v>
      </c>
      <c r="J54" s="13">
        <f t="shared" si="10"/>
        <v>0</v>
      </c>
      <c r="K54" s="11"/>
      <c r="L54" s="11"/>
      <c r="M54" s="11"/>
    </row>
    <row r="55" spans="1:13" ht="17.25" customHeight="1" x14ac:dyDescent="0.25">
      <c r="A55" s="8">
        <f t="shared" si="11"/>
        <v>2014</v>
      </c>
      <c r="B55" s="15" t="s">
        <v>45</v>
      </c>
      <c r="C55" s="6" t="s">
        <v>20</v>
      </c>
      <c r="D55" s="7">
        <v>0</v>
      </c>
      <c r="E55" s="7">
        <v>0</v>
      </c>
      <c r="G55" s="12">
        <v>0</v>
      </c>
      <c r="H55" s="12">
        <v>4.9000000000000004</v>
      </c>
      <c r="I55" s="13">
        <f t="shared" si="9"/>
        <v>0</v>
      </c>
      <c r="J55" s="13">
        <f t="shared" si="10"/>
        <v>0</v>
      </c>
      <c r="K55" s="11"/>
      <c r="L55" s="11"/>
      <c r="M55" s="11"/>
    </row>
    <row r="56" spans="1:13" ht="17.25" customHeight="1" x14ac:dyDescent="0.25">
      <c r="A56" s="8">
        <f t="shared" si="11"/>
        <v>2014</v>
      </c>
      <c r="B56" s="15" t="s">
        <v>45</v>
      </c>
      <c r="C56" s="6" t="s">
        <v>21</v>
      </c>
      <c r="D56" s="7">
        <v>113.96</v>
      </c>
      <c r="E56" s="7">
        <v>833</v>
      </c>
      <c r="G56" s="12">
        <v>861.32</v>
      </c>
      <c r="H56" s="12">
        <v>14.49</v>
      </c>
      <c r="I56" s="13">
        <f t="shared" si="9"/>
        <v>98156.027199999997</v>
      </c>
      <c r="J56" s="13">
        <f t="shared" si="10"/>
        <v>12070.17</v>
      </c>
      <c r="K56" s="11"/>
      <c r="L56" s="11"/>
      <c r="M56" s="11"/>
    </row>
    <row r="57" spans="1:13" ht="17.25" customHeight="1" x14ac:dyDescent="0.25">
      <c r="A57" s="8">
        <f t="shared" si="11"/>
        <v>2014</v>
      </c>
      <c r="B57" s="15" t="s">
        <v>45</v>
      </c>
      <c r="C57" s="6" t="s">
        <v>22</v>
      </c>
      <c r="D57" s="7">
        <v>264.53800000000001</v>
      </c>
      <c r="E57" s="7">
        <v>3227</v>
      </c>
      <c r="G57" s="12">
        <v>96.75</v>
      </c>
      <c r="H57" s="12">
        <v>1.3</v>
      </c>
      <c r="I57" s="13">
        <f t="shared" si="9"/>
        <v>25594.051500000001</v>
      </c>
      <c r="J57" s="13">
        <f t="shared" si="10"/>
        <v>4195.1000000000004</v>
      </c>
      <c r="K57" s="11"/>
      <c r="L57" s="11"/>
      <c r="M57" s="11"/>
    </row>
    <row r="58" spans="1:13" ht="17.25" customHeight="1" thickBot="1" x14ac:dyDescent="0.3">
      <c r="A58" s="8">
        <f t="shared" si="11"/>
        <v>2014</v>
      </c>
      <c r="B58" s="15" t="s">
        <v>45</v>
      </c>
      <c r="C58" s="6" t="s">
        <v>23</v>
      </c>
      <c r="D58" s="7">
        <v>463.62700000000001</v>
      </c>
      <c r="E58" s="7">
        <v>14815</v>
      </c>
      <c r="G58" s="12">
        <v>28.85</v>
      </c>
      <c r="H58" s="12">
        <v>0.26</v>
      </c>
      <c r="I58" s="13">
        <f t="shared" si="9"/>
        <v>13375.63895</v>
      </c>
      <c r="J58" s="13">
        <f t="shared" si="10"/>
        <v>3851.9</v>
      </c>
      <c r="K58" s="11"/>
      <c r="L58" s="11"/>
      <c r="M58" s="11"/>
    </row>
    <row r="59" spans="1:13" ht="17.25" customHeight="1" thickBot="1" x14ac:dyDescent="0.3">
      <c r="A59" s="23"/>
      <c r="B59" s="23"/>
      <c r="C59" s="26" t="s">
        <v>48</v>
      </c>
      <c r="D59" s="27">
        <f>SUM(D49:D58)</f>
        <v>2707.4140000000002</v>
      </c>
      <c r="E59" s="23"/>
    </row>
    <row r="60" spans="1:13" ht="17.25" customHeight="1" thickBot="1" x14ac:dyDescent="0.3">
      <c r="A60" s="17"/>
      <c r="B60" s="17"/>
      <c r="C60" s="17"/>
      <c r="D60" s="14"/>
      <c r="E60" s="17"/>
    </row>
    <row r="61" spans="1:13" ht="17.25" customHeight="1" x14ac:dyDescent="0.25">
      <c r="A61" s="1"/>
      <c r="B61" s="16"/>
      <c r="C61" s="2"/>
      <c r="D61" s="16" t="s">
        <v>1</v>
      </c>
      <c r="E61" s="16" t="s">
        <v>2</v>
      </c>
      <c r="G61" s="3" t="s">
        <v>3</v>
      </c>
      <c r="H61" s="3" t="s">
        <v>4</v>
      </c>
      <c r="I61" s="3" t="s">
        <v>5</v>
      </c>
      <c r="J61" s="3" t="s">
        <v>6</v>
      </c>
      <c r="K61" s="3" t="s">
        <v>31</v>
      </c>
      <c r="L61" s="3" t="s">
        <v>31</v>
      </c>
      <c r="M61" s="20" t="s">
        <v>32</v>
      </c>
    </row>
    <row r="62" spans="1:13" ht="17.25" customHeight="1" x14ac:dyDescent="0.25">
      <c r="A62" s="17" t="s">
        <v>9</v>
      </c>
      <c r="B62" s="16" t="s">
        <v>10</v>
      </c>
      <c r="C62" s="16" t="s">
        <v>11</v>
      </c>
      <c r="D62" s="4" t="s">
        <v>12</v>
      </c>
      <c r="E62" s="4" t="s">
        <v>26</v>
      </c>
      <c r="G62" s="10" t="s">
        <v>14</v>
      </c>
      <c r="H62" s="10" t="s">
        <v>15</v>
      </c>
      <c r="I62" s="10" t="s">
        <v>16</v>
      </c>
      <c r="J62" s="10" t="s">
        <v>16</v>
      </c>
      <c r="K62" s="10" t="s">
        <v>16</v>
      </c>
      <c r="L62" s="10" t="s">
        <v>17</v>
      </c>
      <c r="M62" s="21" t="s">
        <v>18</v>
      </c>
    </row>
    <row r="63" spans="1:13" ht="17.25" customHeight="1" thickBot="1" x14ac:dyDescent="0.35">
      <c r="A63" s="5">
        <v>2015</v>
      </c>
      <c r="B63" s="15" t="s">
        <v>44</v>
      </c>
      <c r="C63" s="6" t="s">
        <v>19</v>
      </c>
      <c r="D63" s="7">
        <v>0.4</v>
      </c>
      <c r="E63" s="7">
        <v>0</v>
      </c>
      <c r="G63" s="12">
        <v>1157.27</v>
      </c>
      <c r="H63" s="12">
        <v>0</v>
      </c>
      <c r="I63" s="13">
        <f t="shared" ref="I63:I72" si="12">D63*G63</f>
        <v>462.90800000000002</v>
      </c>
      <c r="J63" s="13">
        <f t="shared" ref="J63:J72" si="13">H63*E63</f>
        <v>0</v>
      </c>
      <c r="K63" s="13">
        <f>SUM(I63:I72)+SUM(J63:J72)</f>
        <v>412104.08164999995</v>
      </c>
      <c r="L63" s="13">
        <f>K63/1000</f>
        <v>412.10408164999996</v>
      </c>
      <c r="M63" s="22">
        <f>L63*25</f>
        <v>10302.602041249998</v>
      </c>
    </row>
    <row r="64" spans="1:13" ht="17.25" customHeight="1" x14ac:dyDescent="0.25">
      <c r="A64" s="8">
        <f>A63</f>
        <v>2015</v>
      </c>
      <c r="B64" s="15" t="s">
        <v>44</v>
      </c>
      <c r="C64" s="6" t="s">
        <v>20</v>
      </c>
      <c r="D64" s="7">
        <v>0</v>
      </c>
      <c r="E64" s="7">
        <v>0</v>
      </c>
      <c r="G64" s="12">
        <v>0</v>
      </c>
      <c r="H64" s="12">
        <v>4.9000000000000004</v>
      </c>
      <c r="I64" s="13">
        <f t="shared" si="12"/>
        <v>0</v>
      </c>
      <c r="J64" s="13">
        <f t="shared" si="13"/>
        <v>0</v>
      </c>
      <c r="K64" s="11"/>
      <c r="L64" s="11"/>
      <c r="M64" s="11"/>
    </row>
    <row r="65" spans="1:13" ht="17.25" customHeight="1" x14ac:dyDescent="0.25">
      <c r="A65" s="8">
        <f t="shared" ref="A65:A72" si="14">A64</f>
        <v>2015</v>
      </c>
      <c r="B65" s="15" t="s">
        <v>44</v>
      </c>
      <c r="C65" s="6" t="s">
        <v>21</v>
      </c>
      <c r="D65" s="7">
        <v>97</v>
      </c>
      <c r="E65" s="7">
        <v>3938</v>
      </c>
      <c r="G65" s="12">
        <v>861.32</v>
      </c>
      <c r="H65" s="12">
        <v>14.49</v>
      </c>
      <c r="I65" s="13">
        <f t="shared" si="12"/>
        <v>83548.040000000008</v>
      </c>
      <c r="J65" s="13">
        <f t="shared" si="13"/>
        <v>57061.62</v>
      </c>
      <c r="K65" s="11"/>
      <c r="L65" s="11"/>
      <c r="M65" s="11"/>
    </row>
    <row r="66" spans="1:13" ht="17.25" customHeight="1" x14ac:dyDescent="0.25">
      <c r="A66" s="8">
        <f t="shared" si="14"/>
        <v>2015</v>
      </c>
      <c r="B66" s="15" t="s">
        <v>44</v>
      </c>
      <c r="C66" s="6" t="s">
        <v>22</v>
      </c>
      <c r="D66" s="7">
        <v>753.255</v>
      </c>
      <c r="E66" s="7">
        <v>10938</v>
      </c>
      <c r="G66" s="12">
        <v>96.75</v>
      </c>
      <c r="H66" s="12">
        <v>1.3</v>
      </c>
      <c r="I66" s="13">
        <f t="shared" si="12"/>
        <v>72877.421249999999</v>
      </c>
      <c r="J66" s="13">
        <f t="shared" si="13"/>
        <v>14219.4</v>
      </c>
      <c r="K66" s="11"/>
      <c r="L66" s="11"/>
      <c r="M66" s="11"/>
    </row>
    <row r="67" spans="1:13" ht="17.25" customHeight="1" x14ac:dyDescent="0.25">
      <c r="A67" s="8">
        <f t="shared" si="14"/>
        <v>2015</v>
      </c>
      <c r="B67" s="15" t="s">
        <v>44</v>
      </c>
      <c r="C67" s="6" t="s">
        <v>23</v>
      </c>
      <c r="D67" s="7">
        <v>1034.7940000000001</v>
      </c>
      <c r="E67" s="7">
        <v>55413</v>
      </c>
      <c r="G67" s="12">
        <v>28.85</v>
      </c>
      <c r="H67" s="12">
        <v>0.26</v>
      </c>
      <c r="I67" s="13">
        <f t="shared" si="12"/>
        <v>29853.806900000003</v>
      </c>
      <c r="J67" s="13">
        <f t="shared" si="13"/>
        <v>14407.380000000001</v>
      </c>
      <c r="K67" s="11"/>
      <c r="L67" s="11"/>
      <c r="M67" s="11"/>
    </row>
    <row r="68" spans="1:13" ht="17.25" customHeight="1" x14ac:dyDescent="0.25">
      <c r="A68" s="8">
        <f t="shared" si="14"/>
        <v>2015</v>
      </c>
      <c r="B68" s="15" t="s">
        <v>45</v>
      </c>
      <c r="C68" s="6" t="s">
        <v>19</v>
      </c>
      <c r="D68" s="7">
        <v>0</v>
      </c>
      <c r="E68" s="7">
        <v>0</v>
      </c>
      <c r="G68" s="12">
        <v>1157.27</v>
      </c>
      <c r="H68" s="12">
        <v>0</v>
      </c>
      <c r="I68" s="13">
        <f t="shared" si="12"/>
        <v>0</v>
      </c>
      <c r="J68" s="13">
        <f t="shared" si="13"/>
        <v>0</v>
      </c>
      <c r="K68" s="11"/>
      <c r="L68" s="11"/>
      <c r="M68" s="11"/>
    </row>
    <row r="69" spans="1:13" ht="17.25" customHeight="1" x14ac:dyDescent="0.25">
      <c r="A69" s="8">
        <f t="shared" si="14"/>
        <v>2015</v>
      </c>
      <c r="B69" s="15" t="s">
        <v>45</v>
      </c>
      <c r="C69" s="6" t="s">
        <v>20</v>
      </c>
      <c r="D69" s="7">
        <v>0</v>
      </c>
      <c r="E69" s="7">
        <v>0</v>
      </c>
      <c r="G69" s="12">
        <v>0</v>
      </c>
      <c r="H69" s="12">
        <v>4.9000000000000004</v>
      </c>
      <c r="I69" s="13">
        <f t="shared" si="12"/>
        <v>0</v>
      </c>
      <c r="J69" s="13">
        <f t="shared" si="13"/>
        <v>0</v>
      </c>
      <c r="K69" s="11"/>
      <c r="L69" s="11"/>
      <c r="M69" s="11"/>
    </row>
    <row r="70" spans="1:13" ht="17.25" customHeight="1" x14ac:dyDescent="0.25">
      <c r="A70" s="8">
        <f t="shared" si="14"/>
        <v>2015</v>
      </c>
      <c r="B70" s="15" t="s">
        <v>45</v>
      </c>
      <c r="C70" s="6" t="s">
        <v>21</v>
      </c>
      <c r="D70" s="7">
        <v>93.584999999999994</v>
      </c>
      <c r="E70" s="7">
        <v>793</v>
      </c>
      <c r="G70" s="12">
        <v>861.32</v>
      </c>
      <c r="H70" s="12">
        <v>14.49</v>
      </c>
      <c r="I70" s="13">
        <f t="shared" si="12"/>
        <v>80606.632199999993</v>
      </c>
      <c r="J70" s="13">
        <f t="shared" si="13"/>
        <v>11490.57</v>
      </c>
      <c r="K70" s="11"/>
      <c r="L70" s="11"/>
      <c r="M70" s="11"/>
    </row>
    <row r="71" spans="1:13" ht="17.25" customHeight="1" x14ac:dyDescent="0.25">
      <c r="A71" s="8">
        <f t="shared" si="14"/>
        <v>2015</v>
      </c>
      <c r="B71" s="15" t="s">
        <v>45</v>
      </c>
      <c r="C71" s="6" t="s">
        <v>22</v>
      </c>
      <c r="D71" s="7">
        <v>259.964</v>
      </c>
      <c r="E71" s="7">
        <v>3155</v>
      </c>
      <c r="G71" s="12">
        <v>96.75</v>
      </c>
      <c r="H71" s="12">
        <v>1.3</v>
      </c>
      <c r="I71" s="13">
        <f t="shared" si="12"/>
        <v>25151.517</v>
      </c>
      <c r="J71" s="13">
        <f t="shared" si="13"/>
        <v>4101.5</v>
      </c>
      <c r="K71" s="11"/>
      <c r="L71" s="11"/>
      <c r="M71" s="11"/>
    </row>
    <row r="72" spans="1:13" ht="17.25" customHeight="1" thickBot="1" x14ac:dyDescent="0.3">
      <c r="A72" s="8">
        <f t="shared" si="14"/>
        <v>2015</v>
      </c>
      <c r="B72" s="15" t="s">
        <v>45</v>
      </c>
      <c r="C72" s="6" t="s">
        <v>23</v>
      </c>
      <c r="D72" s="7">
        <v>495.03800000000001</v>
      </c>
      <c r="E72" s="7">
        <v>15544</v>
      </c>
      <c r="G72" s="12">
        <v>28.85</v>
      </c>
      <c r="H72" s="12">
        <v>0.26</v>
      </c>
      <c r="I72" s="13">
        <f t="shared" si="12"/>
        <v>14281.846300000001</v>
      </c>
      <c r="J72" s="13">
        <f t="shared" si="13"/>
        <v>4041.44</v>
      </c>
      <c r="K72" s="11"/>
      <c r="L72" s="11"/>
      <c r="M72" s="11"/>
    </row>
    <row r="73" spans="1:13" ht="17.25" customHeight="1" thickBot="1" x14ac:dyDescent="0.3">
      <c r="A73" s="23"/>
      <c r="B73" s="23"/>
      <c r="C73" s="26" t="s">
        <v>48</v>
      </c>
      <c r="D73" s="27">
        <f>SUM(D63:D72)</f>
        <v>2734.0360000000001</v>
      </c>
      <c r="E73" s="23"/>
    </row>
    <row r="74" spans="1:13" ht="17.25" customHeight="1" thickBot="1" x14ac:dyDescent="0.3">
      <c r="A74" s="17"/>
      <c r="B74" s="17"/>
      <c r="C74" s="17"/>
      <c r="D74" s="14"/>
      <c r="E74" s="17"/>
    </row>
    <row r="75" spans="1:13" ht="17.25" customHeight="1" x14ac:dyDescent="0.25">
      <c r="A75" s="1"/>
      <c r="B75" s="16"/>
      <c r="C75" s="2"/>
      <c r="D75" s="16" t="s">
        <v>1</v>
      </c>
      <c r="E75" s="16" t="s">
        <v>2</v>
      </c>
      <c r="G75" s="3" t="s">
        <v>3</v>
      </c>
      <c r="H75" s="3" t="s">
        <v>4</v>
      </c>
      <c r="I75" s="3" t="s">
        <v>5</v>
      </c>
      <c r="J75" s="3" t="s">
        <v>6</v>
      </c>
      <c r="K75" s="3" t="s">
        <v>33</v>
      </c>
      <c r="L75" s="3" t="s">
        <v>33</v>
      </c>
      <c r="M75" s="20" t="s">
        <v>34</v>
      </c>
    </row>
    <row r="76" spans="1:13" ht="17.25" customHeight="1" x14ac:dyDescent="0.25">
      <c r="A76" s="17" t="s">
        <v>9</v>
      </c>
      <c r="B76" s="16" t="s">
        <v>10</v>
      </c>
      <c r="C76" s="16" t="s">
        <v>11</v>
      </c>
      <c r="D76" s="4" t="s">
        <v>12</v>
      </c>
      <c r="E76" s="4" t="s">
        <v>26</v>
      </c>
      <c r="G76" s="10" t="s">
        <v>14</v>
      </c>
      <c r="H76" s="10" t="s">
        <v>15</v>
      </c>
      <c r="I76" s="10" t="s">
        <v>16</v>
      </c>
      <c r="J76" s="10" t="s">
        <v>16</v>
      </c>
      <c r="K76" s="10" t="s">
        <v>16</v>
      </c>
      <c r="L76" s="10" t="s">
        <v>17</v>
      </c>
      <c r="M76" s="21" t="s">
        <v>18</v>
      </c>
    </row>
    <row r="77" spans="1:13" ht="17.25" customHeight="1" thickBot="1" x14ac:dyDescent="0.35">
      <c r="A77" s="5">
        <v>2016</v>
      </c>
      <c r="B77" s="15" t="s">
        <v>44</v>
      </c>
      <c r="C77" s="6" t="s">
        <v>19</v>
      </c>
      <c r="D77" s="7">
        <v>0.3</v>
      </c>
      <c r="E77" s="7">
        <v>0</v>
      </c>
      <c r="G77" s="12">
        <v>1157.27</v>
      </c>
      <c r="H77" s="12">
        <v>0</v>
      </c>
      <c r="I77" s="13">
        <f t="shared" ref="I77:I86" si="15">D77*G77</f>
        <v>347.18099999999998</v>
      </c>
      <c r="J77" s="13">
        <f t="shared" ref="J77:J86" si="16">H77*E77</f>
        <v>0</v>
      </c>
      <c r="K77" s="13">
        <f>SUM(I77:I86)+SUM(J77:J86)</f>
        <v>362730.67846000008</v>
      </c>
      <c r="L77" s="13">
        <f>K77/1000</f>
        <v>362.73067846000009</v>
      </c>
      <c r="M77" s="22">
        <f>L77*25</f>
        <v>9068.2669615000032</v>
      </c>
    </row>
    <row r="78" spans="1:13" ht="17.25" customHeight="1" x14ac:dyDescent="0.25">
      <c r="A78" s="8">
        <f>A77</f>
        <v>2016</v>
      </c>
      <c r="B78" s="15" t="s">
        <v>44</v>
      </c>
      <c r="C78" s="6" t="s">
        <v>20</v>
      </c>
      <c r="D78" s="7">
        <v>0</v>
      </c>
      <c r="E78" s="7">
        <v>0</v>
      </c>
      <c r="G78" s="12">
        <v>0</v>
      </c>
      <c r="H78" s="12">
        <v>4.9000000000000004</v>
      </c>
      <c r="I78" s="13">
        <f t="shared" si="15"/>
        <v>0</v>
      </c>
      <c r="J78" s="13">
        <f t="shared" si="16"/>
        <v>0</v>
      </c>
      <c r="K78" s="11"/>
      <c r="L78" s="11"/>
      <c r="M78" s="11"/>
    </row>
    <row r="79" spans="1:13" ht="17.25" customHeight="1" x14ac:dyDescent="0.25">
      <c r="A79" s="8">
        <f t="shared" ref="A79:A86" si="17">A78</f>
        <v>2016</v>
      </c>
      <c r="B79" s="15" t="s">
        <v>44</v>
      </c>
      <c r="C79" s="6" t="s">
        <v>21</v>
      </c>
      <c r="D79" s="7">
        <v>74.5</v>
      </c>
      <c r="E79" s="7">
        <v>3383</v>
      </c>
      <c r="G79" s="12">
        <v>861.32</v>
      </c>
      <c r="H79" s="12">
        <v>14.49</v>
      </c>
      <c r="I79" s="13">
        <f t="shared" si="15"/>
        <v>64168.340000000004</v>
      </c>
      <c r="J79" s="13">
        <f t="shared" si="16"/>
        <v>49019.67</v>
      </c>
      <c r="K79" s="11"/>
      <c r="L79" s="11"/>
      <c r="M79" s="11"/>
    </row>
    <row r="80" spans="1:13" ht="17.25" customHeight="1" x14ac:dyDescent="0.25">
      <c r="A80" s="8">
        <f t="shared" si="17"/>
        <v>2016</v>
      </c>
      <c r="B80" s="15" t="s">
        <v>44</v>
      </c>
      <c r="C80" s="6" t="s">
        <v>22</v>
      </c>
      <c r="D80" s="7">
        <v>747.29600000000005</v>
      </c>
      <c r="E80" s="7">
        <v>10454</v>
      </c>
      <c r="G80" s="12">
        <v>96.75</v>
      </c>
      <c r="H80" s="12">
        <v>1.3</v>
      </c>
      <c r="I80" s="13">
        <f t="shared" si="15"/>
        <v>72300.888000000006</v>
      </c>
      <c r="J80" s="13">
        <f t="shared" si="16"/>
        <v>13590.2</v>
      </c>
      <c r="K80" s="11"/>
      <c r="L80" s="11"/>
      <c r="M80" s="11"/>
    </row>
    <row r="81" spans="1:13" ht="17.25" customHeight="1" x14ac:dyDescent="0.25">
      <c r="A81" s="8">
        <f t="shared" si="17"/>
        <v>2016</v>
      </c>
      <c r="B81" s="15" t="s">
        <v>44</v>
      </c>
      <c r="C81" s="6" t="s">
        <v>23</v>
      </c>
      <c r="D81" s="7">
        <v>1092.4580000000001</v>
      </c>
      <c r="E81" s="7">
        <v>57267</v>
      </c>
      <c r="G81" s="12">
        <v>28.85</v>
      </c>
      <c r="H81" s="12">
        <v>0.26</v>
      </c>
      <c r="I81" s="13">
        <f t="shared" si="15"/>
        <v>31517.413300000004</v>
      </c>
      <c r="J81" s="13">
        <f t="shared" si="16"/>
        <v>14889.42</v>
      </c>
      <c r="K81" s="11"/>
      <c r="L81" s="11"/>
      <c r="M81" s="11"/>
    </row>
    <row r="82" spans="1:13" ht="17.25" customHeight="1" x14ac:dyDescent="0.25">
      <c r="A82" s="8">
        <f t="shared" si="17"/>
        <v>2016</v>
      </c>
      <c r="B82" s="15" t="s">
        <v>45</v>
      </c>
      <c r="C82" s="6" t="s">
        <v>19</v>
      </c>
      <c r="D82" s="7">
        <v>0</v>
      </c>
      <c r="E82" s="7">
        <v>0</v>
      </c>
      <c r="G82" s="12">
        <v>1157.27</v>
      </c>
      <c r="H82" s="12">
        <v>0</v>
      </c>
      <c r="I82" s="13">
        <f t="shared" si="15"/>
        <v>0</v>
      </c>
      <c r="J82" s="13">
        <f t="shared" si="16"/>
        <v>0</v>
      </c>
      <c r="K82" s="11"/>
      <c r="L82" s="11"/>
      <c r="M82" s="11"/>
    </row>
    <row r="83" spans="1:13" ht="17.25" customHeight="1" x14ac:dyDescent="0.25">
      <c r="A83" s="8">
        <f t="shared" si="17"/>
        <v>2016</v>
      </c>
      <c r="B83" s="15" t="s">
        <v>45</v>
      </c>
      <c r="C83" s="6" t="s">
        <v>20</v>
      </c>
      <c r="D83" s="7">
        <v>0</v>
      </c>
      <c r="E83" s="7">
        <v>0</v>
      </c>
      <c r="G83" s="12">
        <v>0</v>
      </c>
      <c r="H83" s="12">
        <v>4.9000000000000004</v>
      </c>
      <c r="I83" s="13">
        <f t="shared" si="15"/>
        <v>0</v>
      </c>
      <c r="J83" s="13">
        <f t="shared" si="16"/>
        <v>0</v>
      </c>
      <c r="K83" s="11"/>
      <c r="L83" s="11"/>
      <c r="M83" s="11"/>
    </row>
    <row r="84" spans="1:13" ht="17.25" customHeight="1" x14ac:dyDescent="0.25">
      <c r="A84" s="8">
        <f t="shared" si="17"/>
        <v>2016</v>
      </c>
      <c r="B84" s="15" t="s">
        <v>45</v>
      </c>
      <c r="C84" s="6" t="s">
        <v>21</v>
      </c>
      <c r="D84" s="7">
        <v>67.968000000000004</v>
      </c>
      <c r="E84" s="7">
        <v>667</v>
      </c>
      <c r="G84" s="12">
        <v>861.32</v>
      </c>
      <c r="H84" s="12">
        <v>14.49</v>
      </c>
      <c r="I84" s="13">
        <f t="shared" si="15"/>
        <v>58542.19776000001</v>
      </c>
      <c r="J84" s="13">
        <f t="shared" si="16"/>
        <v>9664.83</v>
      </c>
      <c r="K84" s="11"/>
      <c r="L84" s="11"/>
      <c r="M84" s="11"/>
    </row>
    <row r="85" spans="1:13" ht="17.25" customHeight="1" x14ac:dyDescent="0.25">
      <c r="A85" s="8">
        <f t="shared" si="17"/>
        <v>2016</v>
      </c>
      <c r="B85" s="15" t="s">
        <v>45</v>
      </c>
      <c r="C85" s="6" t="s">
        <v>22</v>
      </c>
      <c r="D85" s="7">
        <v>258.49900000000002</v>
      </c>
      <c r="E85" s="7">
        <v>2825</v>
      </c>
      <c r="G85" s="12">
        <v>96.75</v>
      </c>
      <c r="H85" s="12">
        <v>1.3</v>
      </c>
      <c r="I85" s="13">
        <f t="shared" si="15"/>
        <v>25009.778250000003</v>
      </c>
      <c r="J85" s="13">
        <f t="shared" si="16"/>
        <v>3672.5</v>
      </c>
      <c r="K85" s="11"/>
      <c r="L85" s="11"/>
      <c r="M85" s="11"/>
    </row>
    <row r="86" spans="1:13" ht="17.25" customHeight="1" thickBot="1" x14ac:dyDescent="0.3">
      <c r="A86" s="8">
        <f t="shared" si="17"/>
        <v>2016</v>
      </c>
      <c r="B86" s="15" t="s">
        <v>45</v>
      </c>
      <c r="C86" s="6" t="s">
        <v>23</v>
      </c>
      <c r="D86" s="7">
        <v>545.53899999999999</v>
      </c>
      <c r="E86" s="7">
        <v>16421</v>
      </c>
      <c r="G86" s="12">
        <v>28.85</v>
      </c>
      <c r="H86" s="12">
        <v>0.26</v>
      </c>
      <c r="I86" s="13">
        <f t="shared" si="15"/>
        <v>15738.800150000001</v>
      </c>
      <c r="J86" s="13">
        <f t="shared" si="16"/>
        <v>4269.46</v>
      </c>
      <c r="K86" s="11"/>
      <c r="L86" s="11"/>
      <c r="M86" s="11"/>
    </row>
    <row r="87" spans="1:13" ht="17.25" customHeight="1" thickBot="1" x14ac:dyDescent="0.3">
      <c r="A87" s="23"/>
      <c r="B87" s="23"/>
      <c r="C87" s="26" t="s">
        <v>48</v>
      </c>
      <c r="D87" s="27">
        <f>SUM(D77:D86)</f>
        <v>2786.5600000000004</v>
      </c>
      <c r="E87" s="23"/>
    </row>
    <row r="88" spans="1:13" ht="17.25" customHeight="1" thickBot="1" x14ac:dyDescent="0.3">
      <c r="A88" s="17"/>
      <c r="B88" s="17"/>
      <c r="C88" s="17"/>
      <c r="D88" s="14"/>
      <c r="E88" s="17"/>
    </row>
    <row r="89" spans="1:13" ht="17.25" customHeight="1" x14ac:dyDescent="0.25">
      <c r="A89" s="1"/>
      <c r="B89" s="16"/>
      <c r="C89" s="2"/>
      <c r="D89" s="16" t="s">
        <v>1</v>
      </c>
      <c r="E89" s="16" t="s">
        <v>2</v>
      </c>
      <c r="G89" s="3" t="s">
        <v>3</v>
      </c>
      <c r="H89" s="3" t="s">
        <v>4</v>
      </c>
      <c r="I89" s="3" t="s">
        <v>5</v>
      </c>
      <c r="J89" s="3" t="s">
        <v>6</v>
      </c>
      <c r="K89" s="3" t="s">
        <v>35</v>
      </c>
      <c r="L89" s="3" t="s">
        <v>35</v>
      </c>
      <c r="M89" s="20" t="s">
        <v>36</v>
      </c>
    </row>
    <row r="90" spans="1:13" ht="17.25" customHeight="1" x14ac:dyDescent="0.25">
      <c r="A90" s="17" t="s">
        <v>9</v>
      </c>
      <c r="B90" s="16" t="s">
        <v>10</v>
      </c>
      <c r="C90" s="16" t="s">
        <v>11</v>
      </c>
      <c r="D90" s="4" t="s">
        <v>12</v>
      </c>
      <c r="E90" s="4" t="s">
        <v>26</v>
      </c>
      <c r="G90" s="10" t="s">
        <v>14</v>
      </c>
      <c r="H90" s="10" t="s">
        <v>15</v>
      </c>
      <c r="I90" s="10" t="s">
        <v>16</v>
      </c>
      <c r="J90" s="10" t="s">
        <v>16</v>
      </c>
      <c r="K90" s="10" t="s">
        <v>16</v>
      </c>
      <c r="L90" s="10" t="s">
        <v>17</v>
      </c>
      <c r="M90" s="21" t="s">
        <v>18</v>
      </c>
    </row>
    <row r="91" spans="1:13" ht="17.25" customHeight="1" thickBot="1" x14ac:dyDescent="0.35">
      <c r="A91" s="5">
        <v>2017</v>
      </c>
      <c r="B91" s="15" t="s">
        <v>44</v>
      </c>
      <c r="C91" s="6" t="s">
        <v>19</v>
      </c>
      <c r="D91" s="7">
        <v>0.3</v>
      </c>
      <c r="E91" s="7">
        <v>0</v>
      </c>
      <c r="G91" s="12">
        <v>1157.27</v>
      </c>
      <c r="H91" s="12">
        <v>0</v>
      </c>
      <c r="I91" s="13">
        <f t="shared" ref="I91:I100" si="18">D91*G91</f>
        <v>347.18099999999998</v>
      </c>
      <c r="J91" s="13">
        <f t="shared" ref="J91:J100" si="19">H91*E91</f>
        <v>0</v>
      </c>
      <c r="K91" s="13">
        <f>SUM(I91:I100)+SUM(J91:J100)</f>
        <v>328992.35852000001</v>
      </c>
      <c r="L91" s="13">
        <f>K91/1000</f>
        <v>328.99235851999998</v>
      </c>
      <c r="M91" s="22">
        <f>L91*25</f>
        <v>8224.8089629999995</v>
      </c>
    </row>
    <row r="92" spans="1:13" ht="17.25" customHeight="1" x14ac:dyDescent="0.25">
      <c r="A92" s="8">
        <f>A91</f>
        <v>2017</v>
      </c>
      <c r="B92" s="15" t="s">
        <v>44</v>
      </c>
      <c r="C92" s="6" t="s">
        <v>20</v>
      </c>
      <c r="D92" s="7">
        <v>0</v>
      </c>
      <c r="E92" s="7">
        <v>0</v>
      </c>
      <c r="G92" s="12">
        <v>0</v>
      </c>
      <c r="H92" s="12">
        <v>4.9000000000000004</v>
      </c>
      <c r="I92" s="13">
        <f t="shared" si="18"/>
        <v>0</v>
      </c>
      <c r="J92" s="13">
        <f t="shared" si="19"/>
        <v>0</v>
      </c>
      <c r="K92" s="11"/>
      <c r="L92" s="11"/>
      <c r="M92" s="11"/>
    </row>
    <row r="93" spans="1:13" ht="17.25" customHeight="1" x14ac:dyDescent="0.25">
      <c r="A93" s="8">
        <f t="shared" ref="A93:A100" si="20">A92</f>
        <v>2017</v>
      </c>
      <c r="B93" s="15" t="s">
        <v>44</v>
      </c>
      <c r="C93" s="6" t="s">
        <v>21</v>
      </c>
      <c r="D93" s="7">
        <v>64.2</v>
      </c>
      <c r="E93" s="7">
        <v>3040</v>
      </c>
      <c r="G93" s="12">
        <v>861.32</v>
      </c>
      <c r="H93" s="12">
        <v>14.49</v>
      </c>
      <c r="I93" s="13">
        <f t="shared" si="18"/>
        <v>55296.744000000006</v>
      </c>
      <c r="J93" s="13">
        <f t="shared" si="19"/>
        <v>44049.599999999999</v>
      </c>
      <c r="K93" s="11"/>
      <c r="L93" s="11"/>
      <c r="M93" s="11"/>
    </row>
    <row r="94" spans="1:13" ht="17.25" customHeight="1" x14ac:dyDescent="0.25">
      <c r="A94" s="8">
        <f t="shared" si="20"/>
        <v>2017</v>
      </c>
      <c r="B94" s="15" t="s">
        <v>44</v>
      </c>
      <c r="C94" s="6" t="s">
        <v>22</v>
      </c>
      <c r="D94" s="7">
        <v>744.36699999999996</v>
      </c>
      <c r="E94" s="7">
        <v>9826</v>
      </c>
      <c r="G94" s="12">
        <v>96.75</v>
      </c>
      <c r="H94" s="12">
        <v>1.3</v>
      </c>
      <c r="I94" s="13">
        <f t="shared" si="18"/>
        <v>72017.507249999995</v>
      </c>
      <c r="J94" s="13">
        <f t="shared" si="19"/>
        <v>12773.800000000001</v>
      </c>
      <c r="K94" s="11"/>
      <c r="L94" s="11"/>
      <c r="M94" s="11"/>
    </row>
    <row r="95" spans="1:13" ht="17.25" customHeight="1" x14ac:dyDescent="0.25">
      <c r="A95" s="8">
        <f t="shared" si="20"/>
        <v>2017</v>
      </c>
      <c r="B95" s="15" t="s">
        <v>44</v>
      </c>
      <c r="C95" s="6" t="s">
        <v>23</v>
      </c>
      <c r="D95" s="7">
        <v>1154.1869999999999</v>
      </c>
      <c r="E95" s="7">
        <v>59426</v>
      </c>
      <c r="G95" s="12">
        <v>28.85</v>
      </c>
      <c r="H95" s="12">
        <v>0.26</v>
      </c>
      <c r="I95" s="13">
        <f t="shared" si="18"/>
        <v>33298.294949999996</v>
      </c>
      <c r="J95" s="13">
        <f t="shared" si="19"/>
        <v>15450.76</v>
      </c>
      <c r="K95" s="11"/>
      <c r="L95" s="11"/>
      <c r="M95" s="11"/>
    </row>
    <row r="96" spans="1:13" ht="17.25" customHeight="1" x14ac:dyDescent="0.25">
      <c r="A96" s="8">
        <f t="shared" si="20"/>
        <v>2017</v>
      </c>
      <c r="B96" s="15" t="s">
        <v>45</v>
      </c>
      <c r="C96" s="6" t="s">
        <v>19</v>
      </c>
      <c r="D96" s="7">
        <v>0</v>
      </c>
      <c r="E96" s="7">
        <v>0</v>
      </c>
      <c r="G96" s="12">
        <v>1157.27</v>
      </c>
      <c r="H96" s="12">
        <v>0</v>
      </c>
      <c r="I96" s="13">
        <f t="shared" si="18"/>
        <v>0</v>
      </c>
      <c r="J96" s="13">
        <f t="shared" si="19"/>
        <v>0</v>
      </c>
      <c r="K96" s="11"/>
      <c r="L96" s="11"/>
      <c r="M96" s="11"/>
    </row>
    <row r="97" spans="1:13" ht="17.25" customHeight="1" x14ac:dyDescent="0.25">
      <c r="A97" s="8">
        <f t="shared" si="20"/>
        <v>2017</v>
      </c>
      <c r="B97" s="15" t="s">
        <v>45</v>
      </c>
      <c r="C97" s="6" t="s">
        <v>20</v>
      </c>
      <c r="D97" s="7">
        <v>0</v>
      </c>
      <c r="E97" s="7">
        <v>0</v>
      </c>
      <c r="G97" s="12">
        <v>0</v>
      </c>
      <c r="H97" s="12">
        <v>4.9000000000000004</v>
      </c>
      <c r="I97" s="13">
        <f t="shared" si="18"/>
        <v>0</v>
      </c>
      <c r="J97" s="13">
        <f t="shared" si="19"/>
        <v>0</v>
      </c>
      <c r="K97" s="11"/>
      <c r="L97" s="11"/>
      <c r="M97" s="11"/>
    </row>
    <row r="98" spans="1:13" ht="17.25" customHeight="1" x14ac:dyDescent="0.25">
      <c r="A98" s="8">
        <f t="shared" si="20"/>
        <v>2017</v>
      </c>
      <c r="B98" s="15" t="s">
        <v>45</v>
      </c>
      <c r="C98" s="6" t="s">
        <v>21</v>
      </c>
      <c r="D98" s="7">
        <v>43.276000000000003</v>
      </c>
      <c r="E98" s="7">
        <v>649</v>
      </c>
      <c r="G98" s="12">
        <v>861.32</v>
      </c>
      <c r="H98" s="12">
        <v>14.49</v>
      </c>
      <c r="I98" s="13">
        <f t="shared" si="18"/>
        <v>37274.484320000003</v>
      </c>
      <c r="J98" s="13">
        <f t="shared" si="19"/>
        <v>9404.01</v>
      </c>
      <c r="K98" s="11"/>
      <c r="L98" s="11"/>
      <c r="M98" s="11"/>
    </row>
    <row r="99" spans="1:13" ht="17.25" customHeight="1" x14ac:dyDescent="0.25">
      <c r="A99" s="8">
        <f t="shared" si="20"/>
        <v>2017</v>
      </c>
      <c r="B99" s="15" t="s">
        <v>45</v>
      </c>
      <c r="C99" s="6" t="s">
        <v>22</v>
      </c>
      <c r="D99" s="7">
        <v>257.65300000000002</v>
      </c>
      <c r="E99" s="7">
        <v>2824</v>
      </c>
      <c r="G99" s="12">
        <v>96.75</v>
      </c>
      <c r="H99" s="12">
        <v>1.3</v>
      </c>
      <c r="I99" s="13">
        <f t="shared" si="18"/>
        <v>24927.927750000003</v>
      </c>
      <c r="J99" s="13">
        <f t="shared" si="19"/>
        <v>3671.2000000000003</v>
      </c>
      <c r="K99" s="11"/>
      <c r="L99" s="11"/>
      <c r="M99" s="11"/>
    </row>
    <row r="100" spans="1:13" ht="17.25" customHeight="1" thickBot="1" x14ac:dyDescent="0.3">
      <c r="A100" s="8">
        <f t="shared" si="20"/>
        <v>2017</v>
      </c>
      <c r="B100" s="15" t="s">
        <v>45</v>
      </c>
      <c r="C100" s="6" t="s">
        <v>23</v>
      </c>
      <c r="D100" s="7">
        <v>555.30499999999995</v>
      </c>
      <c r="E100" s="7">
        <v>17155</v>
      </c>
      <c r="G100" s="12">
        <v>28.85</v>
      </c>
      <c r="H100" s="12">
        <v>0.26</v>
      </c>
      <c r="I100" s="13">
        <f t="shared" si="18"/>
        <v>16020.54925</v>
      </c>
      <c r="J100" s="13">
        <f t="shared" si="19"/>
        <v>4460.3</v>
      </c>
      <c r="K100" s="11"/>
      <c r="L100" s="11"/>
      <c r="M100" s="11"/>
    </row>
    <row r="101" spans="1:13" ht="17.25" customHeight="1" thickBot="1" x14ac:dyDescent="0.3">
      <c r="A101" s="23"/>
      <c r="B101" s="23"/>
      <c r="C101" s="26" t="s">
        <v>48</v>
      </c>
      <c r="D101" s="27">
        <f>SUM(D91:D100)</f>
        <v>2819.288</v>
      </c>
      <c r="E101" s="23"/>
    </row>
    <row r="102" spans="1:13" ht="17.25" customHeight="1" thickBot="1" x14ac:dyDescent="0.3">
      <c r="A102" s="17"/>
      <c r="B102" s="17"/>
      <c r="C102" s="17"/>
      <c r="D102" s="14"/>
      <c r="E102" s="17"/>
    </row>
    <row r="103" spans="1:13" ht="17.25" customHeight="1" x14ac:dyDescent="0.25">
      <c r="A103" s="1"/>
      <c r="B103" s="16"/>
      <c r="C103" s="2"/>
      <c r="D103" s="16" t="s">
        <v>1</v>
      </c>
      <c r="E103" s="16" t="s">
        <v>2</v>
      </c>
      <c r="G103" s="3" t="s">
        <v>3</v>
      </c>
      <c r="H103" s="3" t="s">
        <v>4</v>
      </c>
      <c r="I103" s="3" t="s">
        <v>5</v>
      </c>
      <c r="J103" s="3" t="s">
        <v>6</v>
      </c>
      <c r="K103" s="3" t="s">
        <v>37</v>
      </c>
      <c r="L103" s="3" t="s">
        <v>37</v>
      </c>
      <c r="M103" s="20" t="s">
        <v>38</v>
      </c>
    </row>
    <row r="104" spans="1:13" ht="17.25" customHeight="1" x14ac:dyDescent="0.25">
      <c r="A104" s="17" t="s">
        <v>9</v>
      </c>
      <c r="B104" s="16" t="s">
        <v>10</v>
      </c>
      <c r="C104" s="16" t="s">
        <v>11</v>
      </c>
      <c r="D104" s="4" t="s">
        <v>12</v>
      </c>
      <c r="E104" s="4" t="s">
        <v>26</v>
      </c>
      <c r="G104" s="10" t="s">
        <v>14</v>
      </c>
      <c r="H104" s="10" t="s">
        <v>15</v>
      </c>
      <c r="I104" s="10" t="s">
        <v>16</v>
      </c>
      <c r="J104" s="10" t="s">
        <v>16</v>
      </c>
      <c r="K104" s="10" t="s">
        <v>16</v>
      </c>
      <c r="L104" s="10" t="s">
        <v>17</v>
      </c>
      <c r="M104" s="21" t="s">
        <v>18</v>
      </c>
    </row>
    <row r="105" spans="1:13" ht="17.25" customHeight="1" thickBot="1" x14ac:dyDescent="0.35">
      <c r="A105" s="5">
        <v>2018</v>
      </c>
      <c r="B105" s="15" t="s">
        <v>44</v>
      </c>
      <c r="C105" s="6" t="s">
        <v>19</v>
      </c>
      <c r="D105" s="7">
        <v>0.2</v>
      </c>
      <c r="E105" s="7">
        <v>0</v>
      </c>
      <c r="G105" s="12">
        <v>1157.27</v>
      </c>
      <c r="H105" s="12">
        <v>0</v>
      </c>
      <c r="I105" s="13">
        <f t="shared" ref="I105:I114" si="21">D105*G105</f>
        <v>231.45400000000001</v>
      </c>
      <c r="J105" s="13">
        <f t="shared" ref="J105:J114" si="22">H105*E105</f>
        <v>0</v>
      </c>
      <c r="K105" s="13">
        <f>SUM(I105:I114)+SUM(J105:J114)</f>
        <v>305445.90318999998</v>
      </c>
      <c r="L105" s="13">
        <f>K105/1000</f>
        <v>305.44590318999997</v>
      </c>
      <c r="M105" s="22">
        <f>L105*25</f>
        <v>7636.1475797499988</v>
      </c>
    </row>
    <row r="106" spans="1:13" ht="17.25" customHeight="1" x14ac:dyDescent="0.25">
      <c r="A106" s="8">
        <f>A105</f>
        <v>2018</v>
      </c>
      <c r="B106" s="15" t="s">
        <v>44</v>
      </c>
      <c r="C106" s="6" t="s">
        <v>20</v>
      </c>
      <c r="D106" s="7">
        <v>0</v>
      </c>
      <c r="E106" s="7">
        <v>0</v>
      </c>
      <c r="G106" s="12">
        <v>0</v>
      </c>
      <c r="H106" s="12">
        <v>4.9000000000000004</v>
      </c>
      <c r="I106" s="13">
        <f t="shared" si="21"/>
        <v>0</v>
      </c>
      <c r="J106" s="13">
        <f t="shared" si="22"/>
        <v>0</v>
      </c>
      <c r="K106" s="11"/>
      <c r="L106" s="11"/>
      <c r="M106" s="11"/>
    </row>
    <row r="107" spans="1:13" ht="17.25" customHeight="1" x14ac:dyDescent="0.25">
      <c r="A107" s="8">
        <f t="shared" ref="A107:A114" si="23">A106</f>
        <v>2018</v>
      </c>
      <c r="B107" s="15" t="s">
        <v>44</v>
      </c>
      <c r="C107" s="6" t="s">
        <v>21</v>
      </c>
      <c r="D107" s="7">
        <v>57.3</v>
      </c>
      <c r="E107" s="7">
        <v>2944</v>
      </c>
      <c r="G107" s="12">
        <v>861.32</v>
      </c>
      <c r="H107" s="12">
        <v>14.49</v>
      </c>
      <c r="I107" s="13">
        <f t="shared" si="21"/>
        <v>49353.635999999999</v>
      </c>
      <c r="J107" s="13">
        <f t="shared" si="22"/>
        <v>42658.559999999998</v>
      </c>
      <c r="K107" s="11"/>
      <c r="L107" s="11"/>
      <c r="M107" s="11"/>
    </row>
    <row r="108" spans="1:13" ht="17.25" customHeight="1" x14ac:dyDescent="0.25">
      <c r="A108" s="8">
        <f t="shared" si="23"/>
        <v>2018</v>
      </c>
      <c r="B108" s="15" t="s">
        <v>44</v>
      </c>
      <c r="C108" s="6" t="s">
        <v>22</v>
      </c>
      <c r="D108" s="7">
        <v>741.08399999999995</v>
      </c>
      <c r="E108" s="7">
        <v>9553</v>
      </c>
      <c r="G108" s="12">
        <v>96.75</v>
      </c>
      <c r="H108" s="12">
        <v>1.3</v>
      </c>
      <c r="I108" s="13">
        <f t="shared" si="21"/>
        <v>71699.876999999993</v>
      </c>
      <c r="J108" s="13">
        <f t="shared" si="22"/>
        <v>12418.9</v>
      </c>
      <c r="K108" s="11"/>
      <c r="L108" s="11"/>
      <c r="M108" s="11"/>
    </row>
    <row r="109" spans="1:13" ht="17.25" customHeight="1" x14ac:dyDescent="0.25">
      <c r="A109" s="8">
        <f t="shared" si="23"/>
        <v>2018</v>
      </c>
      <c r="B109" s="15" t="s">
        <v>44</v>
      </c>
      <c r="C109" s="6" t="s">
        <v>23</v>
      </c>
      <c r="D109" s="7">
        <v>1183.5070000000001</v>
      </c>
      <c r="E109" s="7">
        <v>61749</v>
      </c>
      <c r="G109" s="12">
        <v>28.85</v>
      </c>
      <c r="H109" s="12">
        <v>0.26</v>
      </c>
      <c r="I109" s="13">
        <f t="shared" si="21"/>
        <v>34144.176950000001</v>
      </c>
      <c r="J109" s="13">
        <f t="shared" si="22"/>
        <v>16054.74</v>
      </c>
      <c r="K109" s="11"/>
      <c r="L109" s="11"/>
      <c r="M109" s="11"/>
    </row>
    <row r="110" spans="1:13" ht="17.25" customHeight="1" x14ac:dyDescent="0.25">
      <c r="A110" s="8">
        <f t="shared" si="23"/>
        <v>2018</v>
      </c>
      <c r="B110" s="15" t="s">
        <v>45</v>
      </c>
      <c r="C110" s="6" t="s">
        <v>19</v>
      </c>
      <c r="D110" s="7">
        <v>0</v>
      </c>
      <c r="E110" s="7">
        <v>0</v>
      </c>
      <c r="G110" s="12">
        <v>1157.27</v>
      </c>
      <c r="H110" s="12">
        <v>0</v>
      </c>
      <c r="I110" s="13">
        <f t="shared" si="21"/>
        <v>0</v>
      </c>
      <c r="J110" s="13">
        <f t="shared" si="22"/>
        <v>0</v>
      </c>
      <c r="K110" s="11"/>
      <c r="L110" s="11"/>
      <c r="M110" s="11"/>
    </row>
    <row r="111" spans="1:13" ht="17.25" customHeight="1" x14ac:dyDescent="0.25">
      <c r="A111" s="8">
        <f t="shared" si="23"/>
        <v>2018</v>
      </c>
      <c r="B111" s="15" t="s">
        <v>45</v>
      </c>
      <c r="C111" s="6" t="s">
        <v>20</v>
      </c>
      <c r="D111" s="7">
        <v>0</v>
      </c>
      <c r="E111" s="7">
        <v>0</v>
      </c>
      <c r="G111" s="12">
        <v>0</v>
      </c>
      <c r="H111" s="12">
        <v>4.9000000000000004</v>
      </c>
      <c r="I111" s="13">
        <f t="shared" si="21"/>
        <v>0</v>
      </c>
      <c r="J111" s="13">
        <f t="shared" si="22"/>
        <v>0</v>
      </c>
      <c r="K111" s="11"/>
      <c r="L111" s="11"/>
      <c r="M111" s="11"/>
    </row>
    <row r="112" spans="1:13" ht="17.25" customHeight="1" x14ac:dyDescent="0.25">
      <c r="A112" s="8">
        <f t="shared" si="23"/>
        <v>2018</v>
      </c>
      <c r="B112" s="15" t="s">
        <v>45</v>
      </c>
      <c r="C112" s="6" t="s">
        <v>21</v>
      </c>
      <c r="D112" s="7">
        <v>23.567</v>
      </c>
      <c r="E112" s="7">
        <v>559</v>
      </c>
      <c r="G112" s="12">
        <v>861.32</v>
      </c>
      <c r="H112" s="12">
        <v>14.49</v>
      </c>
      <c r="I112" s="13">
        <f t="shared" si="21"/>
        <v>20298.728440000003</v>
      </c>
      <c r="J112" s="13">
        <f t="shared" si="22"/>
        <v>8099.91</v>
      </c>
      <c r="K112" s="11"/>
      <c r="L112" s="11"/>
      <c r="M112" s="11"/>
    </row>
    <row r="113" spans="1:13" ht="17.25" customHeight="1" x14ac:dyDescent="0.25">
      <c r="A113" s="8">
        <f t="shared" si="23"/>
        <v>2018</v>
      </c>
      <c r="B113" s="15" t="s">
        <v>45</v>
      </c>
      <c r="C113" s="6" t="s">
        <v>22</v>
      </c>
      <c r="D113" s="7">
        <v>257.89699999999999</v>
      </c>
      <c r="E113" s="7">
        <v>2793</v>
      </c>
      <c r="G113" s="12">
        <v>96.75</v>
      </c>
      <c r="H113" s="12">
        <v>1.3</v>
      </c>
      <c r="I113" s="13">
        <f t="shared" si="21"/>
        <v>24951.534749999999</v>
      </c>
      <c r="J113" s="13">
        <f t="shared" si="22"/>
        <v>3630.9</v>
      </c>
      <c r="K113" s="11"/>
      <c r="L113" s="11"/>
      <c r="M113" s="11"/>
    </row>
    <row r="114" spans="1:13" ht="17.25" customHeight="1" thickBot="1" x14ac:dyDescent="0.3">
      <c r="A114" s="8">
        <f t="shared" si="23"/>
        <v>2018</v>
      </c>
      <c r="B114" s="15" t="s">
        <v>45</v>
      </c>
      <c r="C114" s="6" t="s">
        <v>23</v>
      </c>
      <c r="D114" s="7">
        <v>596.07299999999998</v>
      </c>
      <c r="E114" s="7">
        <v>18103</v>
      </c>
      <c r="G114" s="12">
        <v>28.85</v>
      </c>
      <c r="H114" s="12">
        <v>0.26</v>
      </c>
      <c r="I114" s="13">
        <f t="shared" si="21"/>
        <v>17196.706050000001</v>
      </c>
      <c r="J114" s="13">
        <f t="shared" si="22"/>
        <v>4706.78</v>
      </c>
      <c r="K114" s="11"/>
      <c r="L114" s="11"/>
      <c r="M114" s="11"/>
    </row>
    <row r="115" spans="1:13" ht="17.25" customHeight="1" thickBot="1" x14ac:dyDescent="0.3">
      <c r="A115" s="23"/>
      <c r="B115" s="23"/>
      <c r="C115" s="26" t="s">
        <v>48</v>
      </c>
      <c r="D115" s="27">
        <f>SUM(D105:D114)</f>
        <v>2859.6279999999997</v>
      </c>
      <c r="E115" s="23"/>
    </row>
    <row r="116" spans="1:13" ht="17.25" customHeight="1" thickBot="1" x14ac:dyDescent="0.3">
      <c r="A116" s="17"/>
      <c r="B116" s="17"/>
      <c r="C116" s="17"/>
      <c r="D116" s="14"/>
      <c r="E116" s="17"/>
    </row>
    <row r="117" spans="1:13" ht="17.25" customHeight="1" x14ac:dyDescent="0.25">
      <c r="A117" s="1"/>
      <c r="B117" s="16"/>
      <c r="C117" s="2"/>
      <c r="D117" s="16" t="s">
        <v>1</v>
      </c>
      <c r="E117" s="16" t="s">
        <v>2</v>
      </c>
      <c r="G117" s="3" t="s">
        <v>3</v>
      </c>
      <c r="H117" s="3" t="s">
        <v>4</v>
      </c>
      <c r="I117" s="3" t="s">
        <v>5</v>
      </c>
      <c r="J117" s="3" t="s">
        <v>6</v>
      </c>
      <c r="K117" s="3" t="s">
        <v>39</v>
      </c>
      <c r="L117" s="3" t="s">
        <v>39</v>
      </c>
      <c r="M117" s="20" t="s">
        <v>40</v>
      </c>
    </row>
    <row r="118" spans="1:13" ht="17.25" customHeight="1" x14ac:dyDescent="0.25">
      <c r="A118" s="17" t="s">
        <v>9</v>
      </c>
      <c r="B118" s="16" t="s">
        <v>10</v>
      </c>
      <c r="C118" s="16" t="s">
        <v>11</v>
      </c>
      <c r="D118" s="4" t="s">
        <v>12</v>
      </c>
      <c r="E118" s="4" t="s">
        <v>26</v>
      </c>
      <c r="G118" s="10" t="s">
        <v>14</v>
      </c>
      <c r="H118" s="10" t="s">
        <v>15</v>
      </c>
      <c r="I118" s="10" t="s">
        <v>16</v>
      </c>
      <c r="J118" s="10" t="s">
        <v>16</v>
      </c>
      <c r="K118" s="10" t="s">
        <v>16</v>
      </c>
      <c r="L118" s="10" t="s">
        <v>17</v>
      </c>
      <c r="M118" s="21" t="s">
        <v>18</v>
      </c>
    </row>
    <row r="119" spans="1:13" ht="17.25" customHeight="1" thickBot="1" x14ac:dyDescent="0.35">
      <c r="A119" s="5">
        <v>2019</v>
      </c>
      <c r="B119" s="15" t="s">
        <v>44</v>
      </c>
      <c r="C119" s="6" t="s">
        <v>19</v>
      </c>
      <c r="D119" s="7">
        <v>0</v>
      </c>
      <c r="E119" s="7">
        <v>0</v>
      </c>
      <c r="G119" s="12">
        <v>1157.27</v>
      </c>
      <c r="H119" s="12">
        <v>0</v>
      </c>
      <c r="I119" s="13">
        <f t="shared" ref="I119:I128" si="24">D119*G119</f>
        <v>0</v>
      </c>
      <c r="J119" s="13">
        <f t="shared" ref="J119:J128" si="25">H119*E119</f>
        <v>0</v>
      </c>
      <c r="K119" s="13">
        <f>SUM(I119:I128)+SUM(J119:J128)</f>
        <v>293020.41379999998</v>
      </c>
      <c r="L119" s="13">
        <f>K119/1000</f>
        <v>293.02041379999997</v>
      </c>
      <c r="M119" s="22">
        <f>L119*25</f>
        <v>7325.5103449999997</v>
      </c>
    </row>
    <row r="120" spans="1:13" ht="17.25" customHeight="1" x14ac:dyDescent="0.25">
      <c r="A120" s="8">
        <f>A119</f>
        <v>2019</v>
      </c>
      <c r="B120" s="15" t="s">
        <v>44</v>
      </c>
      <c r="C120" s="6" t="s">
        <v>20</v>
      </c>
      <c r="D120" s="7">
        <v>0</v>
      </c>
      <c r="E120" s="7">
        <v>0</v>
      </c>
      <c r="G120" s="12">
        <v>0</v>
      </c>
      <c r="H120" s="12">
        <v>4.9000000000000004</v>
      </c>
      <c r="I120" s="13">
        <f t="shared" si="24"/>
        <v>0</v>
      </c>
      <c r="J120" s="13">
        <f t="shared" si="25"/>
        <v>0</v>
      </c>
      <c r="K120" s="11"/>
      <c r="L120" s="11"/>
      <c r="M120" s="11"/>
    </row>
    <row r="121" spans="1:13" ht="17.25" customHeight="1" x14ac:dyDescent="0.25">
      <c r="A121" s="8">
        <f t="shared" ref="A121:A128" si="26">A120</f>
        <v>2019</v>
      </c>
      <c r="B121" s="15" t="s">
        <v>44</v>
      </c>
      <c r="C121" s="6" t="s">
        <v>21</v>
      </c>
      <c r="D121" s="7">
        <v>53.05</v>
      </c>
      <c r="E121" s="7">
        <v>2726</v>
      </c>
      <c r="G121" s="12">
        <v>861.32</v>
      </c>
      <c r="H121" s="12">
        <v>14.49</v>
      </c>
      <c r="I121" s="13">
        <f t="shared" si="24"/>
        <v>45693.025999999998</v>
      </c>
      <c r="J121" s="13">
        <f t="shared" si="25"/>
        <v>39499.74</v>
      </c>
      <c r="K121" s="11"/>
      <c r="L121" s="11"/>
      <c r="M121" s="11"/>
    </row>
    <row r="122" spans="1:13" ht="17.25" customHeight="1" x14ac:dyDescent="0.25">
      <c r="A122" s="8">
        <f t="shared" si="26"/>
        <v>2019</v>
      </c>
      <c r="B122" s="15" t="s">
        <v>44</v>
      </c>
      <c r="C122" s="6" t="s">
        <v>22</v>
      </c>
      <c r="D122" s="7">
        <v>739.55499999999995</v>
      </c>
      <c r="E122" s="7">
        <v>9080</v>
      </c>
      <c r="G122" s="12">
        <v>96.75</v>
      </c>
      <c r="H122" s="12">
        <v>1.3</v>
      </c>
      <c r="I122" s="13">
        <f t="shared" si="24"/>
        <v>71551.946249999994</v>
      </c>
      <c r="J122" s="13">
        <f t="shared" si="25"/>
        <v>11804</v>
      </c>
      <c r="K122" s="11"/>
      <c r="L122" s="11"/>
      <c r="M122" s="11"/>
    </row>
    <row r="123" spans="1:13" ht="17.25" customHeight="1" x14ac:dyDescent="0.25">
      <c r="A123" s="8">
        <f t="shared" si="26"/>
        <v>2019</v>
      </c>
      <c r="B123" s="15" t="s">
        <v>44</v>
      </c>
      <c r="C123" s="6" t="s">
        <v>23</v>
      </c>
      <c r="D123" s="7">
        <v>1231.5889999999999</v>
      </c>
      <c r="E123" s="7">
        <v>64256</v>
      </c>
      <c r="G123" s="12">
        <v>28.85</v>
      </c>
      <c r="H123" s="12">
        <v>0.26</v>
      </c>
      <c r="I123" s="13">
        <f t="shared" si="24"/>
        <v>35531.342649999999</v>
      </c>
      <c r="J123" s="13">
        <f t="shared" si="25"/>
        <v>16706.560000000001</v>
      </c>
      <c r="K123" s="11"/>
      <c r="L123" s="11"/>
      <c r="M123" s="11"/>
    </row>
    <row r="124" spans="1:13" ht="17.25" customHeight="1" x14ac:dyDescent="0.25">
      <c r="A124" s="8">
        <f t="shared" si="26"/>
        <v>2019</v>
      </c>
      <c r="B124" s="15" t="s">
        <v>45</v>
      </c>
      <c r="C124" s="6" t="s">
        <v>19</v>
      </c>
      <c r="D124" s="7">
        <v>0</v>
      </c>
      <c r="E124" s="7">
        <v>0</v>
      </c>
      <c r="G124" s="12">
        <v>1157.27</v>
      </c>
      <c r="H124" s="12">
        <v>0</v>
      </c>
      <c r="I124" s="13">
        <f t="shared" si="24"/>
        <v>0</v>
      </c>
      <c r="J124" s="13">
        <f t="shared" si="25"/>
        <v>0</v>
      </c>
      <c r="K124" s="11"/>
      <c r="L124" s="11"/>
      <c r="M124" s="11"/>
    </row>
    <row r="125" spans="1:13" ht="17.25" customHeight="1" x14ac:dyDescent="0.25">
      <c r="A125" s="8">
        <f t="shared" si="26"/>
        <v>2019</v>
      </c>
      <c r="B125" s="15" t="s">
        <v>45</v>
      </c>
      <c r="C125" s="6" t="s">
        <v>20</v>
      </c>
      <c r="D125" s="7">
        <v>0</v>
      </c>
      <c r="E125" s="7">
        <v>0</v>
      </c>
      <c r="G125" s="12">
        <v>0</v>
      </c>
      <c r="H125" s="12">
        <v>4.9000000000000004</v>
      </c>
      <c r="I125" s="13">
        <f t="shared" si="24"/>
        <v>0</v>
      </c>
      <c r="J125" s="13">
        <f t="shared" si="25"/>
        <v>0</v>
      </c>
      <c r="K125" s="11"/>
      <c r="L125" s="11"/>
      <c r="M125" s="11"/>
    </row>
    <row r="126" spans="1:13" ht="17.25" customHeight="1" x14ac:dyDescent="0.25">
      <c r="A126" s="8">
        <f t="shared" si="26"/>
        <v>2019</v>
      </c>
      <c r="B126" s="15" t="s">
        <v>45</v>
      </c>
      <c r="C126" s="6" t="s">
        <v>21</v>
      </c>
      <c r="D126" s="7">
        <v>17.285</v>
      </c>
      <c r="E126" s="7">
        <v>459</v>
      </c>
      <c r="G126" s="12">
        <v>861.32</v>
      </c>
      <c r="H126" s="12">
        <v>14.49</v>
      </c>
      <c r="I126" s="13">
        <f t="shared" si="24"/>
        <v>14887.916200000001</v>
      </c>
      <c r="J126" s="13">
        <f t="shared" si="25"/>
        <v>6650.91</v>
      </c>
      <c r="K126" s="11"/>
      <c r="L126" s="11"/>
      <c r="M126" s="11"/>
    </row>
    <row r="127" spans="1:13" ht="17.25" customHeight="1" x14ac:dyDescent="0.25">
      <c r="A127" s="8">
        <f t="shared" si="26"/>
        <v>2019</v>
      </c>
      <c r="B127" s="15" t="s">
        <v>45</v>
      </c>
      <c r="C127" s="6" t="s">
        <v>22</v>
      </c>
      <c r="D127" s="7">
        <v>253.48500000000001</v>
      </c>
      <c r="E127" s="7">
        <v>2714</v>
      </c>
      <c r="G127" s="12">
        <v>96.75</v>
      </c>
      <c r="H127" s="12">
        <v>1.3</v>
      </c>
      <c r="I127" s="13">
        <f t="shared" si="24"/>
        <v>24524.673750000002</v>
      </c>
      <c r="J127" s="13">
        <f t="shared" si="25"/>
        <v>3528.2000000000003</v>
      </c>
      <c r="K127" s="11"/>
      <c r="L127" s="11"/>
      <c r="M127" s="11"/>
    </row>
    <row r="128" spans="1:13" ht="17.25" customHeight="1" thickBot="1" x14ac:dyDescent="0.3">
      <c r="A128" s="8">
        <f t="shared" si="26"/>
        <v>2019</v>
      </c>
      <c r="B128" s="15" t="s">
        <v>45</v>
      </c>
      <c r="C128" s="6" t="s">
        <v>23</v>
      </c>
      <c r="D128" s="7">
        <v>613.62699999999995</v>
      </c>
      <c r="E128" s="7">
        <v>18996</v>
      </c>
      <c r="G128" s="12">
        <v>28.85</v>
      </c>
      <c r="H128" s="12">
        <v>0.26</v>
      </c>
      <c r="I128" s="13">
        <f t="shared" si="24"/>
        <v>17703.13895</v>
      </c>
      <c r="J128" s="13">
        <f t="shared" si="25"/>
        <v>4938.96</v>
      </c>
      <c r="K128" s="11"/>
      <c r="L128" s="11"/>
      <c r="M128" s="11"/>
    </row>
    <row r="129" spans="1:13" ht="17.25" customHeight="1" thickBot="1" x14ac:dyDescent="0.3">
      <c r="A129" s="23"/>
      <c r="B129" s="23"/>
      <c r="C129" s="26" t="s">
        <v>48</v>
      </c>
      <c r="D129" s="27">
        <f>SUM(D119:D128)</f>
        <v>2908.5909999999999</v>
      </c>
      <c r="E129" s="23"/>
    </row>
    <row r="130" spans="1:13" ht="17.25" customHeight="1" thickBot="1" x14ac:dyDescent="0.3">
      <c r="A130" s="17"/>
      <c r="B130" s="17"/>
      <c r="C130" s="17"/>
      <c r="D130" s="14"/>
      <c r="E130" s="17"/>
    </row>
    <row r="131" spans="1:13" ht="17.25" customHeight="1" x14ac:dyDescent="0.25">
      <c r="A131" s="1"/>
      <c r="B131" s="16"/>
      <c r="C131" s="2"/>
      <c r="D131" s="16" t="s">
        <v>1</v>
      </c>
      <c r="E131" s="16" t="s">
        <v>2</v>
      </c>
      <c r="G131" s="3" t="s">
        <v>3</v>
      </c>
      <c r="H131" s="3" t="s">
        <v>4</v>
      </c>
      <c r="I131" s="3" t="s">
        <v>5</v>
      </c>
      <c r="J131" s="3" t="s">
        <v>6</v>
      </c>
      <c r="K131" s="3" t="s">
        <v>41</v>
      </c>
      <c r="L131" s="3" t="s">
        <v>41</v>
      </c>
      <c r="M131" s="20" t="s">
        <v>42</v>
      </c>
    </row>
    <row r="132" spans="1:13" ht="17.25" customHeight="1" x14ac:dyDescent="0.25">
      <c r="A132" s="17" t="s">
        <v>9</v>
      </c>
      <c r="B132" s="16" t="s">
        <v>10</v>
      </c>
      <c r="C132" s="16" t="s">
        <v>11</v>
      </c>
      <c r="D132" s="4" t="s">
        <v>12</v>
      </c>
      <c r="E132" s="4" t="s">
        <v>26</v>
      </c>
      <c r="G132" s="10" t="s">
        <v>14</v>
      </c>
      <c r="H132" s="10" t="s">
        <v>15</v>
      </c>
      <c r="I132" s="10" t="s">
        <v>16</v>
      </c>
      <c r="J132" s="10" t="s">
        <v>16</v>
      </c>
      <c r="K132" s="10" t="s">
        <v>16</v>
      </c>
      <c r="L132" s="10" t="s">
        <v>17</v>
      </c>
      <c r="M132" s="21" t="s">
        <v>18</v>
      </c>
    </row>
    <row r="133" spans="1:13" ht="17.25" customHeight="1" thickBot="1" x14ac:dyDescent="0.35">
      <c r="A133" s="5">
        <v>2020</v>
      </c>
      <c r="B133" s="15" t="s">
        <v>44</v>
      </c>
      <c r="C133" s="6" t="s">
        <v>19</v>
      </c>
      <c r="D133" s="7">
        <v>0</v>
      </c>
      <c r="E133" s="7">
        <v>0</v>
      </c>
      <c r="G133" s="12">
        <v>1157.27</v>
      </c>
      <c r="H133" s="12">
        <v>0</v>
      </c>
      <c r="I133" s="13">
        <f t="shared" ref="I133:I142" si="27">D133*G133</f>
        <v>0</v>
      </c>
      <c r="J133" s="13">
        <f t="shared" ref="J133:J142" si="28">H133*E133</f>
        <v>0</v>
      </c>
      <c r="K133" s="13">
        <f>SUM(I133:I142)+SUM(J133:J142)</f>
        <v>264368.38413000002</v>
      </c>
      <c r="L133" s="13">
        <f>K133/1000</f>
        <v>264.36838413000004</v>
      </c>
      <c r="M133" s="22">
        <f>L133*25</f>
        <v>6609.2096032500012</v>
      </c>
    </row>
    <row r="134" spans="1:13" ht="17.25" customHeight="1" x14ac:dyDescent="0.25">
      <c r="A134" s="8">
        <f>A133</f>
        <v>2020</v>
      </c>
      <c r="B134" s="15" t="s">
        <v>44</v>
      </c>
      <c r="C134" s="6" t="s">
        <v>20</v>
      </c>
      <c r="D134" s="7">
        <v>0</v>
      </c>
      <c r="E134" s="7">
        <v>0</v>
      </c>
      <c r="G134" s="12">
        <v>0</v>
      </c>
      <c r="H134" s="12">
        <v>4.9000000000000004</v>
      </c>
      <c r="I134" s="13">
        <f t="shared" si="27"/>
        <v>0</v>
      </c>
      <c r="J134" s="13">
        <f t="shared" si="28"/>
        <v>0</v>
      </c>
      <c r="K134" s="11"/>
      <c r="L134" s="32" t="s">
        <v>49</v>
      </c>
      <c r="M134" s="33">
        <f>M7</f>
        <v>13914.607351000001</v>
      </c>
    </row>
    <row r="135" spans="1:13" ht="17.25" customHeight="1" x14ac:dyDescent="0.25">
      <c r="A135" s="8">
        <f t="shared" ref="A135:A142" si="29">A134</f>
        <v>2020</v>
      </c>
      <c r="B135" s="15" t="s">
        <v>44</v>
      </c>
      <c r="C135" s="6" t="s">
        <v>21</v>
      </c>
      <c r="D135" s="7">
        <v>34.456000000000003</v>
      </c>
      <c r="E135" s="7">
        <v>2328</v>
      </c>
      <c r="G135" s="12">
        <v>861.32</v>
      </c>
      <c r="H135" s="12">
        <v>14.49</v>
      </c>
      <c r="I135" s="13">
        <f t="shared" si="27"/>
        <v>29677.641920000005</v>
      </c>
      <c r="J135" s="13">
        <f t="shared" si="28"/>
        <v>33732.720000000001</v>
      </c>
      <c r="K135" s="11"/>
      <c r="L135" s="32"/>
      <c r="M135" s="34">
        <f>M134-M133</f>
        <v>7305.3977477499993</v>
      </c>
    </row>
    <row r="136" spans="1:13" ht="17.25" customHeight="1" x14ac:dyDescent="0.25">
      <c r="A136" s="8">
        <f t="shared" si="29"/>
        <v>2020</v>
      </c>
      <c r="B136" s="15" t="s">
        <v>44</v>
      </c>
      <c r="C136" s="6" t="s">
        <v>22</v>
      </c>
      <c r="D136" s="7">
        <v>737.96299999999997</v>
      </c>
      <c r="E136" s="7">
        <v>8847</v>
      </c>
      <c r="G136" s="12">
        <v>96.75</v>
      </c>
      <c r="H136" s="12">
        <v>1.3</v>
      </c>
      <c r="I136" s="13">
        <f t="shared" si="27"/>
        <v>71397.920249999996</v>
      </c>
      <c r="J136" s="13">
        <f t="shared" si="28"/>
        <v>11501.1</v>
      </c>
      <c r="K136" s="11"/>
      <c r="L136" s="32"/>
      <c r="M136" s="32"/>
    </row>
    <row r="137" spans="1:13" ht="17.25" customHeight="1" x14ac:dyDescent="0.25">
      <c r="A137" s="8">
        <f t="shared" si="29"/>
        <v>2020</v>
      </c>
      <c r="B137" s="15" t="s">
        <v>44</v>
      </c>
      <c r="C137" s="6" t="s">
        <v>23</v>
      </c>
      <c r="D137" s="7">
        <v>1308</v>
      </c>
      <c r="E137" s="7">
        <v>67318</v>
      </c>
      <c r="G137" s="12">
        <v>28.85</v>
      </c>
      <c r="H137" s="12">
        <v>0.26</v>
      </c>
      <c r="I137" s="13">
        <f t="shared" si="27"/>
        <v>37735.800000000003</v>
      </c>
      <c r="J137" s="13">
        <f t="shared" si="28"/>
        <v>17502.68</v>
      </c>
      <c r="K137" s="11" t="s">
        <v>46</v>
      </c>
      <c r="L137" s="32" t="s">
        <v>50</v>
      </c>
      <c r="M137" s="35">
        <f>(M135/M134)</f>
        <v>0.52501644951016047</v>
      </c>
    </row>
    <row r="138" spans="1:13" ht="17.25" customHeight="1" x14ac:dyDescent="0.25">
      <c r="A138" s="8">
        <f t="shared" si="29"/>
        <v>2020</v>
      </c>
      <c r="B138" s="15" t="s">
        <v>45</v>
      </c>
      <c r="C138" s="6" t="s">
        <v>19</v>
      </c>
      <c r="D138" s="7">
        <v>0</v>
      </c>
      <c r="E138" s="7">
        <v>0</v>
      </c>
      <c r="G138" s="12">
        <v>1157.27</v>
      </c>
      <c r="H138" s="12">
        <v>0</v>
      </c>
      <c r="I138" s="13">
        <f t="shared" si="27"/>
        <v>0</v>
      </c>
      <c r="J138" s="13">
        <f t="shared" si="28"/>
        <v>0</v>
      </c>
      <c r="K138" s="11"/>
      <c r="L138" s="11"/>
      <c r="M138" s="11"/>
    </row>
    <row r="139" spans="1:13" ht="17.25" customHeight="1" x14ac:dyDescent="0.25">
      <c r="A139" s="8">
        <f t="shared" si="29"/>
        <v>2020</v>
      </c>
      <c r="B139" s="15" t="s">
        <v>45</v>
      </c>
      <c r="C139" s="6" t="s">
        <v>20</v>
      </c>
      <c r="D139" s="7">
        <v>0</v>
      </c>
      <c r="E139" s="7">
        <v>0</v>
      </c>
      <c r="G139" s="12">
        <v>0</v>
      </c>
      <c r="H139" s="12">
        <v>4.9000000000000004</v>
      </c>
      <c r="I139" s="13">
        <f t="shared" si="27"/>
        <v>0</v>
      </c>
      <c r="J139" s="13">
        <f t="shared" si="28"/>
        <v>0</v>
      </c>
      <c r="K139" s="11"/>
      <c r="L139" s="11"/>
      <c r="M139" s="11"/>
    </row>
    <row r="140" spans="1:13" ht="17.25" customHeight="1" x14ac:dyDescent="0.25">
      <c r="A140" s="8">
        <f t="shared" si="29"/>
        <v>2020</v>
      </c>
      <c r="B140" s="15" t="s">
        <v>45</v>
      </c>
      <c r="C140" s="6" t="s">
        <v>21</v>
      </c>
      <c r="D140" s="7">
        <v>6.1829999999999998</v>
      </c>
      <c r="E140" s="7">
        <v>434</v>
      </c>
      <c r="G140" s="12">
        <v>861.32</v>
      </c>
      <c r="H140" s="12">
        <v>14.49</v>
      </c>
      <c r="I140" s="13">
        <f t="shared" si="27"/>
        <v>5325.5415600000006</v>
      </c>
      <c r="J140" s="13">
        <f t="shared" si="28"/>
        <v>6288.66</v>
      </c>
      <c r="K140" s="11"/>
      <c r="L140" s="11"/>
      <c r="M140" s="11"/>
    </row>
    <row r="141" spans="1:13" ht="17.25" customHeight="1" x14ac:dyDescent="0.25">
      <c r="A141" s="8">
        <f t="shared" si="29"/>
        <v>2020</v>
      </c>
      <c r="B141" s="15" t="s">
        <v>45</v>
      </c>
      <c r="C141" s="6" t="s">
        <v>22</v>
      </c>
      <c r="D141" s="7">
        <v>249.47399999999999</v>
      </c>
      <c r="E141" s="7">
        <v>2696</v>
      </c>
      <c r="G141" s="12">
        <v>96.75</v>
      </c>
      <c r="H141" s="12">
        <v>1.3</v>
      </c>
      <c r="I141" s="13">
        <f t="shared" si="27"/>
        <v>24136.609499999999</v>
      </c>
      <c r="J141" s="13">
        <f t="shared" si="28"/>
        <v>3504.8</v>
      </c>
      <c r="K141" s="11"/>
      <c r="L141" s="11"/>
      <c r="M141" s="11"/>
    </row>
    <row r="142" spans="1:13" ht="17.25" customHeight="1" thickBot="1" x14ac:dyDescent="0.3">
      <c r="A142" s="8">
        <f t="shared" si="29"/>
        <v>2020</v>
      </c>
      <c r="B142" s="15" t="s">
        <v>45</v>
      </c>
      <c r="C142" s="6" t="s">
        <v>23</v>
      </c>
      <c r="D142" s="7">
        <v>637.03399999999999</v>
      </c>
      <c r="E142" s="7">
        <v>19948</v>
      </c>
      <c r="G142" s="12">
        <v>28.85</v>
      </c>
      <c r="H142" s="12">
        <v>0.26</v>
      </c>
      <c r="I142" s="13">
        <f t="shared" si="27"/>
        <v>18378.430899999999</v>
      </c>
      <c r="J142" s="13">
        <f t="shared" si="28"/>
        <v>5186.4800000000005</v>
      </c>
      <c r="K142" s="11"/>
      <c r="L142" s="11"/>
      <c r="M142" s="11"/>
    </row>
    <row r="143" spans="1:13" ht="17.25" customHeight="1" thickBot="1" x14ac:dyDescent="0.3">
      <c r="A143" s="23"/>
      <c r="B143" s="23"/>
      <c r="C143" s="26" t="s">
        <v>48</v>
      </c>
      <c r="D143" s="27">
        <f>SUM(D133:D142)</f>
        <v>2973.11</v>
      </c>
      <c r="E143" s="23"/>
    </row>
    <row r="144" spans="1:13" ht="17.25" customHeight="1" x14ac:dyDescent="0.25">
      <c r="A144" s="17"/>
      <c r="B144" s="17"/>
      <c r="C144" s="17"/>
      <c r="D144" s="14"/>
      <c r="E144" s="17"/>
    </row>
    <row r="145" spans="1:5" ht="17.25" customHeight="1" x14ac:dyDescent="0.25">
      <c r="A145" s="1"/>
      <c r="B145" s="16"/>
      <c r="C145" s="2"/>
      <c r="D145" s="16"/>
      <c r="E145" s="16"/>
    </row>
  </sheetData>
  <mergeCells count="3">
    <mergeCell ref="A1:E1"/>
    <mergeCell ref="G1:M1"/>
    <mergeCell ref="A2:E3"/>
  </mergeCells>
  <pageMargins left="0.7" right="0.7" top="0.75" bottom="0.75" header="0.3" footer="0.3"/>
  <pageSetup scale="62" fitToHeight="5" orientation="landscape"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 A C T I V E ! 1 5 6 7 6 8 7 9 . 1 < / d o c u m e n t i d >  
     < s e n d e r i d > K E A B E T < / s e n d e r i d >  
     < s e n d e r e m a i l > B K E A T I N G @ G U N S T E R . C O M < / s e n d e r e m a i l >  
     < l a s t m o d i f i e d > 2 0 2 2 - 0 6 - 1 3 T 1 5 : 0 9 : 2 6 . 0 0 0 0 0 0 0 - 0 4 : 0 0 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926392A04157409DF604FC20191F16" ma:contentTypeVersion="13" ma:contentTypeDescription="Create a new document." ma:contentTypeScope="" ma:versionID="dbcb50cbd564cd9a7933b75277c7c546">
  <xsd:schema xmlns:xsd="http://www.w3.org/2001/XMLSchema" xmlns:xs="http://www.w3.org/2001/XMLSchema" xmlns:p="http://schemas.microsoft.com/office/2006/metadata/properties" xmlns:ns3="ef9cd610-d1cd-49e7-bba7-2b2fd1f576ec" xmlns:ns4="793d2290-cc4d-409d-ad2e-09ad71f15dc0" targetNamespace="http://schemas.microsoft.com/office/2006/metadata/properties" ma:root="true" ma:fieldsID="46806d92822be2db545763340eb365b9" ns3:_="" ns4:_="">
    <xsd:import namespace="ef9cd610-d1cd-49e7-bba7-2b2fd1f576ec"/>
    <xsd:import namespace="793d2290-cc4d-409d-ad2e-09ad71f15d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d610-d1cd-49e7-bba7-2b2fd1f57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d2290-cc4d-409d-ad2e-09ad71f15d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DB12F8-99DA-43DD-90DB-146A6BE72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cd610-d1cd-49e7-bba7-2b2fd1f576ec"/>
    <ds:schemaRef ds:uri="793d2290-cc4d-409d-ad2e-09ad71f15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013604-B263-4B09-8108-910F2B0AF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06E1C-9260-4C4B-B8B7-3ACE92A130D3}">
  <ds:schemaRefs>
    <ds:schemaRef ds:uri="http://schemas.microsoft.com/office/infopath/2007/PartnerControls"/>
    <ds:schemaRef ds:uri="793d2290-cc4d-409d-ad2e-09ad71f15dc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f9cd610-d1cd-49e7-bba7-2b2fd1f576e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 2011-2020</vt:lpstr>
      <vt:lpstr>'FL 2011-2020'!Print_Area</vt:lpstr>
    </vt:vector>
  </TitlesOfParts>
  <Manager/>
  <Company>Chesapeake Utilities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Brenna</dc:creator>
  <cp:keywords/>
  <dc:description/>
  <cp:lastModifiedBy>Cassel, Michael</cp:lastModifiedBy>
  <cp:revision/>
  <cp:lastPrinted>2022-06-13T16:08:11Z</cp:lastPrinted>
  <dcterms:created xsi:type="dcterms:W3CDTF">2021-07-06T13:05:21Z</dcterms:created>
  <dcterms:modified xsi:type="dcterms:W3CDTF">2022-06-13T19:09:26Z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0x01010082926392A04157409DF604FC20191F16</vt:lpwstr>
  </property>
</Properties>
</file>