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xmlns:xr2="http://schemas.microsoft.com/office/spreadsheetml/2015/revision2" xmlns:xr6="http://schemas.microsoft.com/office/spreadsheetml/2016/revision6" xmlns:xr="http://schemas.microsoft.com/office/spreadsheetml/2014/revision" xmlns:xr10="http://schemas.microsoft.com/office/spreadsheetml/2016/revision10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 - Beth General\BATES Documents\Greg's Docs\NO DATE Staff 6th Rogs\"/>
    </mc:Choice>
  </mc:AlternateContent>
  <bookViews>
    <workbookView xWindow="-120" yWindow="-120" windowWidth="29040" windowHeight="15840" activeTab="0"/>
  </bookViews>
  <sheets>
    <sheet name="Summary" sheetId="2" r:id="rId2"/>
  </sheets>
  <definedNames/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5" i="2" l="1"/>
</calcChain>
</file>

<file path=xl/sharedStrings.xml><?xml version="1.0" encoding="utf-8"?>
<sst xmlns="http://schemas.openxmlformats.org/spreadsheetml/2006/main" count="39" uniqueCount="27">
  <si>
    <t>Florida Public Utilities</t>
  </si>
  <si>
    <t xml:space="preserve">Environmental Remediation Liability </t>
  </si>
  <si>
    <t>Debit (Credit)</t>
  </si>
  <si>
    <t xml:space="preserve">Projected </t>
  </si>
  <si>
    <t>12/31/2020</t>
  </si>
  <si>
    <t>12/31/2021</t>
  </si>
  <si>
    <t>Remaining Liability</t>
  </si>
  <si>
    <t>Reg Asset-</t>
  </si>
  <si>
    <t>Liability:</t>
  </si>
  <si>
    <t>Reg Liability - Insurance  Proceeds Received</t>
  </si>
  <si>
    <t>2810-2530</t>
  </si>
  <si>
    <t>Reg Liability- Recovered  from customers (life to date)</t>
  </si>
  <si>
    <t>2815-2530</t>
  </si>
  <si>
    <t>Total Environmental Costs incurred through 12/31/2021 (life to date)</t>
  </si>
  <si>
    <t xml:space="preserve">Funded Environmental Liability Reserve </t>
  </si>
  <si>
    <t>Additional liability to be recovered from customers from last case $9.1M</t>
  </si>
  <si>
    <t>2815-2531</t>
  </si>
  <si>
    <t>Total Remaining Environmental Liability</t>
  </si>
  <si>
    <t>Total Incremental Estimated Remaining Environmental liability (10 Years)</t>
  </si>
  <si>
    <t xml:space="preserve">    Additional Remaining liability  be recovered from Customers over 10 years beg 1/1/2023</t>
  </si>
  <si>
    <t>Central Florida Gas</t>
  </si>
  <si>
    <t>Reg Liability- Actual Costs life to date</t>
  </si>
  <si>
    <t>Reg Liability-Funded Environmental Liability life to date</t>
  </si>
  <si>
    <t>2815-2540</t>
  </si>
  <si>
    <t>Remaining Environmental Liability</t>
  </si>
  <si>
    <t>Total Estimated Liability</t>
  </si>
  <si>
    <t>Annual Amount to Recover Over 10 Years (Total Estimated Liability / 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</si>
</sst>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</border>
    <border>
      <left/>
      <right/>
      <top style="thin">
        <color auto="1"/>
      </top>
      <bottom/>
    </border>
    <border>
      <left/>
      <right/>
      <top style="thin">
        <color auto="1"/>
      </top>
      <bottom style="double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Font="1" applyAlignment="1">
      <alignment horizontal="centerContinuous"/>
    </xf>
    <xf numFmtId="0" fontId="0" fillId="0" borderId="0" xfId="0" applyFont="1"/>
    <xf numFmtId="14" fontId="0" fillId="0" borderId="0" xfId="0" applyNumberFormat="1" applyFont="1"/>
    <xf numFmtId="14" fontId="0" fillId="0" borderId="0" xfId="0" applyNumberFormat="1" applyFont="1" applyAlignment="1" quotePrefix="1">
      <alignment horizontal="right"/>
    </xf>
    <xf numFmtId="164" fontId="0" fillId="0" borderId="0" xfId="18" applyNumberFormat="1" applyFont="1"/>
    <xf numFmtId="164" fontId="0" fillId="0" borderId="0" xfId="0" applyNumberFormat="1" applyFont="1"/>
    <xf numFmtId="164" fontId="0" fillId="0" borderId="0" xfId="18" applyNumberFormat="1" applyFont="1" applyFill="1"/>
    <xf numFmtId="0" fontId="0" fillId="0" borderId="0" xfId="0" applyFont="1" applyFill="1"/>
    <xf numFmtId="164" fontId="0" fillId="0" borderId="0" xfId="0" applyNumberFormat="1" applyFont="1" applyFill="1"/>
    <xf numFmtId="0" fontId="0" fillId="0" borderId="0" xfId="0" applyFont="1" applyFill="1" applyAlignment="1">
      <alignment horizontal="right"/>
    </xf>
    <xf numFmtId="164" fontId="0" fillId="0" borderId="1" xfId="0" applyNumberFormat="1" applyFont="1" applyBorder="1"/>
    <xf numFmtId="164" fontId="0" fillId="0" borderId="2" xfId="0" applyNumberFormat="1" applyFont="1" applyBorder="1"/>
    <xf numFmtId="164" fontId="0" fillId="0" borderId="0" xfId="0" applyNumberFormat="1" applyFont="1" applyBorder="1"/>
    <xf numFmtId="164" fontId="0" fillId="0" borderId="1" xfId="18" applyNumberFormat="1" applyFont="1" applyBorder="1"/>
    <xf numFmtId="164" fontId="0" fillId="0" borderId="0" xfId="0" applyNumberFormat="1"/>
    <xf numFmtId="164" fontId="2" fillId="0" borderId="3" xfId="0" applyNumberFormat="1" applyFont="1" applyFill="1" applyBorder="1"/>
    <xf numFmtId="164" fontId="2" fillId="0" borderId="0" xfId="0" applyNumberFormat="1" applyFont="1" applyFill="1" applyBorder="1"/>
    <xf numFmtId="0" fontId="0" fillId="0" borderId="0" xfId="0" applyFont="1" applyAlignment="1">
      <alignment horizontal="center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5"/>
  <sheetViews>
    <sheetView tabSelected="1" workbookViewId="0" topLeftCell="A25">
      <selection pane="topLeft" activeCell="I32" sqref="I32"/>
    </sheetView>
  </sheetViews>
  <sheetFormatPr defaultColWidth="9.14428571428571" defaultRowHeight="15"/>
  <cols>
    <col min="1" max="1" width="72.2857142857143" customWidth="1"/>
    <col min="2" max="2" width="11.1428571428571" customWidth="1"/>
    <col min="3" max="3" width="14.1428571428571" customWidth="1"/>
    <col min="4" max="4" width="3.42857142857143" customWidth="1"/>
    <col min="5" max="5" width="13.8571428571429" customWidth="1"/>
    <col min="6" max="6" width="4.14285714285714" customWidth="1"/>
    <col min="7" max="7" width="13.8571428571429" customWidth="1"/>
    <col min="8" max="8" width="4.71428571428571" customWidth="1"/>
    <col min="9" max="9" width="18.1428571428571" bestFit="1" customWidth="1"/>
    <col min="10" max="10" width="12.2857142857143" bestFit="1" customWidth="1"/>
    <col min="11" max="11" width="9.71428571428571" bestFit="1" customWidth="1"/>
    <col min="13" max="13" width="9.71428571428571" bestFit="1" customWidth="1"/>
  </cols>
  <sheetData>
    <row r="1" spans="1:9" ht="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15">
      <c r="A3" s="2"/>
      <c r="B3" s="2"/>
      <c r="C3" s="2"/>
      <c r="D3" s="2"/>
      <c r="E3" s="2"/>
      <c r="F3" s="2"/>
      <c r="G3" s="2"/>
      <c r="H3" s="2"/>
      <c r="I3" s="2"/>
    </row>
    <row r="4" spans="1:9" ht="15">
      <c r="A4" s="2"/>
      <c r="B4" s="2"/>
      <c r="C4" s="2"/>
      <c r="D4" s="2"/>
      <c r="E4" s="2"/>
      <c r="F4" s="2"/>
      <c r="G4" s="2"/>
      <c r="H4" s="2"/>
      <c r="I4" s="2"/>
    </row>
    <row r="5" spans="1:9" ht="15">
      <c r="A5" s="2" t="s">
        <v>2</v>
      </c>
      <c r="B5" s="2"/>
      <c r="C5" s="2"/>
      <c r="D5" s="2"/>
      <c r="E5" s="2"/>
      <c r="F5" s="2"/>
      <c r="G5" s="2"/>
      <c r="H5" s="2"/>
      <c r="I5" s="18" t="s">
        <v>3</v>
      </c>
    </row>
    <row r="6" spans="1:9" ht="15">
      <c r="A6" s="2"/>
      <c r="B6" s="2"/>
      <c r="C6" s="3">
        <v>43830</v>
      </c>
      <c r="D6" s="3"/>
      <c r="E6" s="4" t="s">
        <v>4</v>
      </c>
      <c r="F6" s="4"/>
      <c r="G6" s="4" t="s">
        <v>5</v>
      </c>
      <c r="H6" s="2"/>
      <c r="I6" s="2" t="s">
        <v>6</v>
      </c>
    </row>
    <row r="7" spans="1:9" ht="15">
      <c r="A7" s="2"/>
      <c r="B7" s="2"/>
      <c r="C7" s="2"/>
      <c r="D7" s="2"/>
      <c r="E7" s="2"/>
      <c r="F7" s="2"/>
      <c r="G7" s="2"/>
      <c r="H7" s="2"/>
      <c r="I7" s="2"/>
    </row>
    <row r="8" spans="1:9" ht="15">
      <c r="A8" s="2" t="s">
        <v>7</v>
      </c>
      <c r="B8" s="2"/>
      <c r="C8" s="2"/>
      <c r="D8" s="2"/>
      <c r="E8" s="2"/>
      <c r="F8" s="2"/>
      <c r="G8" s="2"/>
      <c r="H8" s="2"/>
      <c r="I8" s="2"/>
    </row>
    <row r="9" spans="1:9" ht="15">
      <c r="A9" s="2"/>
      <c r="B9" s="2"/>
      <c r="C9" s="2"/>
      <c r="D9" s="2"/>
      <c r="E9" s="2"/>
      <c r="F9" s="2"/>
      <c r="G9" s="2"/>
      <c r="H9" s="2"/>
      <c r="I9" s="2"/>
    </row>
    <row r="10" spans="1:9" ht="15">
      <c r="A10" s="2" t="s">
        <v>8</v>
      </c>
      <c r="B10" s="2"/>
      <c r="C10" s="2"/>
      <c r="D10" s="2"/>
      <c r="E10" s="2"/>
      <c r="F10" s="2"/>
      <c r="G10" s="2"/>
      <c r="H10" s="2"/>
      <c r="I10" s="2"/>
    </row>
    <row r="11" spans="1:9" ht="15">
      <c r="A11" s="2"/>
      <c r="B11" s="2"/>
      <c r="C11" s="5"/>
      <c r="D11" s="2"/>
      <c r="E11" s="5"/>
      <c r="F11" s="2"/>
      <c r="G11" s="5"/>
      <c r="H11" s="2"/>
      <c r="I11" s="2"/>
    </row>
    <row r="12" spans="1:9" ht="15">
      <c r="A12" s="2" t="s">
        <v>9</v>
      </c>
      <c r="B12" s="2" t="s">
        <v>10</v>
      </c>
      <c r="C12" s="5">
        <v>-5611068</v>
      </c>
      <c r="D12" s="5"/>
      <c r="E12" s="5">
        <v>-5611068</v>
      </c>
      <c r="F12" s="2"/>
      <c r="G12" s="5">
        <v>-5611068</v>
      </c>
      <c r="H12" s="2"/>
      <c r="I12" s="6">
        <f>+G12</f>
        <v>-5611068</v>
      </c>
    </row>
    <row r="13" spans="1:9" ht="15">
      <c r="A13" s="2" t="s">
        <v>11</v>
      </c>
      <c r="B13" s="2" t="s">
        <v>12</v>
      </c>
      <c r="C13" s="7">
        <v>-9241220</v>
      </c>
      <c r="D13" s="8"/>
      <c r="E13" s="7">
        <v>-9697568</v>
      </c>
      <c r="F13" s="8"/>
      <c r="G13" s="7">
        <v>-10153916</v>
      </c>
      <c r="H13" s="8"/>
      <c r="I13" s="6">
        <f>+G13-456348</f>
        <v>-10610264</v>
      </c>
    </row>
    <row r="14" spans="1:9" ht="15">
      <c r="A14" s="2" t="s">
        <v>13</v>
      </c>
      <c r="B14" s="2" t="s">
        <v>12</v>
      </c>
      <c r="C14" s="9">
        <v>8868589.5099999998</v>
      </c>
      <c r="D14" s="8"/>
      <c r="E14" s="9">
        <v>10974784.519999998</v>
      </c>
      <c r="F14" s="8"/>
      <c r="G14" s="9">
        <v>11720505.049999999</v>
      </c>
      <c r="H14" s="10"/>
      <c r="I14" s="6">
        <f>+G14</f>
        <v>11720505.049999999</v>
      </c>
    </row>
    <row r="15" spans="1:9" ht="15">
      <c r="A15" s="8"/>
      <c r="B15" s="2"/>
      <c r="C15" s="5"/>
      <c r="D15" s="5"/>
      <c r="E15" s="5"/>
      <c r="F15" s="2"/>
      <c r="G15" s="5"/>
      <c r="H15" s="2"/>
      <c r="I15" s="11"/>
    </row>
    <row r="16" spans="1:9" ht="15">
      <c r="A16" s="2" t="s">
        <v>14</v>
      </c>
      <c r="B16" s="2"/>
      <c r="C16" s="12">
        <f>SUM(C12:C15)</f>
        <v>-5983698.4900000002</v>
      </c>
      <c r="D16" s="2"/>
      <c r="E16" s="12">
        <f>SUM(E12:E15)</f>
        <v>-4333851.4800000023</v>
      </c>
      <c r="F16" s="2"/>
      <c r="G16" s="12">
        <f>SUM(G12:G15)</f>
        <v>-4044478.9500000011</v>
      </c>
      <c r="H16" s="2"/>
      <c r="I16" s="6">
        <f>SUM(I12:I15)</f>
        <v>-4500826.9500000011</v>
      </c>
    </row>
    <row r="17" spans="1:9" ht="15">
      <c r="A17" s="2"/>
      <c r="B17" s="2"/>
      <c r="C17" s="13"/>
      <c r="D17" s="2"/>
      <c r="E17" s="13"/>
      <c r="F17" s="2"/>
      <c r="G17" s="13"/>
      <c r="H17" s="2"/>
      <c r="I17" s="6"/>
    </row>
    <row r="18" spans="1:9" ht="15">
      <c r="A18" s="8" t="s">
        <v>15</v>
      </c>
      <c r="B18" s="2" t="s">
        <v>16</v>
      </c>
      <c r="C18" s="14">
        <v>-2060277.5300000003</v>
      </c>
      <c r="D18" s="5"/>
      <c r="E18" s="14">
        <v>-1603929.5300000003</v>
      </c>
      <c r="F18" s="2"/>
      <c r="G18" s="14">
        <v>-1147581</v>
      </c>
      <c r="H18" s="2"/>
      <c r="I18" s="11">
        <f>+G18+456348</f>
        <v>-691233</v>
      </c>
    </row>
    <row r="19" spans="1:9" ht="15">
      <c r="A19" s="8" t="s">
        <v>17</v>
      </c>
      <c r="B19" s="2"/>
      <c r="C19" s="6">
        <f>+C16+C18</f>
        <v>-8043976.0200000005</v>
      </c>
      <c r="D19" s="2"/>
      <c r="E19" s="6">
        <f>+E16+E18</f>
        <v>-5937781.0100000026</v>
      </c>
      <c r="F19" s="2"/>
      <c r="G19" s="6">
        <f>+G16+G18</f>
        <v>-5192059.9500000011</v>
      </c>
      <c r="H19" s="2"/>
      <c r="I19" s="6">
        <f>+I16+I18</f>
        <v>-5192059.9500000011</v>
      </c>
    </row>
    <row r="20" spans="1:9" ht="15">
      <c r="A20" s="2"/>
      <c r="B20" s="2"/>
      <c r="C20" s="6"/>
      <c r="D20" s="2"/>
      <c r="E20" s="2"/>
      <c r="F20" s="2"/>
      <c r="G20" s="2"/>
      <c r="H20" s="2"/>
      <c r="I20" s="5"/>
    </row>
    <row r="21" spans="1:9" ht="15">
      <c r="A21" s="2"/>
      <c r="B21" s="2"/>
      <c r="C21" s="6"/>
      <c r="D21" s="2"/>
      <c r="E21" s="2"/>
      <c r="F21" s="2"/>
      <c r="G21" s="2"/>
      <c r="H21" s="2"/>
      <c r="I21" s="2"/>
    </row>
    <row r="22" spans="1:9" ht="15">
      <c r="A22" s="2" t="s">
        <v>18</v>
      </c>
      <c r="B22" s="2"/>
      <c r="C22" s="2"/>
      <c r="D22" s="2"/>
      <c r="E22" s="2"/>
      <c r="F22" s="2"/>
      <c r="G22" s="2"/>
      <c r="H22" s="2"/>
      <c r="I22" s="6">
        <v>-4988512.0499999989</v>
      </c>
    </row>
    <row r="23" spans="1:9" ht="15">
      <c r="A23" s="2" t="s">
        <v>17</v>
      </c>
      <c r="B23" s="2"/>
      <c r="C23" s="2"/>
      <c r="D23" s="2"/>
      <c r="E23" s="2"/>
      <c r="F23" s="2"/>
      <c r="G23" s="2"/>
      <c r="H23" s="2"/>
      <c r="I23" s="6">
        <f>+I19+I22</f>
        <v>-10180572</v>
      </c>
    </row>
    <row r="24" spans="1:9" ht="15">
      <c r="A24" s="2"/>
      <c r="B24" s="2"/>
      <c r="C24" s="2"/>
      <c r="D24" s="2"/>
      <c r="E24" s="2"/>
      <c r="F24" s="2"/>
      <c r="G24" s="2"/>
      <c r="H24" s="2"/>
      <c r="I24" s="2"/>
    </row>
    <row r="25" spans="1:9" ht="15">
      <c r="A25" s="2" t="s">
        <v>19</v>
      </c>
      <c r="B25" s="2"/>
      <c r="C25" s="2"/>
      <c r="D25" s="2"/>
      <c r="E25" s="2"/>
      <c r="F25" s="2"/>
      <c r="G25" s="2"/>
      <c r="H25" s="2"/>
      <c r="I25" s="17">
        <f>+I18+I22</f>
        <v>-5679745.0499999989</v>
      </c>
    </row>
    <row r="28" spans="1:9" ht="15">
      <c r="A28" s="1" t="s">
        <v>20</v>
      </c>
      <c r="B28" s="1"/>
      <c r="C28" s="1"/>
      <c r="D28" s="1"/>
      <c r="E28" s="1"/>
      <c r="F28" s="1"/>
      <c r="G28" s="1"/>
      <c r="H28" s="1"/>
      <c r="I28" s="1"/>
    </row>
    <row r="29" spans="1:9" ht="15">
      <c r="A29" s="1" t="s">
        <v>1</v>
      </c>
      <c r="B29" s="1"/>
      <c r="C29" s="1"/>
      <c r="D29" s="1"/>
      <c r="E29" s="1"/>
      <c r="F29" s="1"/>
      <c r="G29" s="1"/>
      <c r="H29" s="1"/>
      <c r="I29" s="1"/>
    </row>
    <row r="30" spans="1:9" ht="15">
      <c r="A30" s="2"/>
      <c r="B30" s="2"/>
      <c r="C30" s="2"/>
      <c r="D30" s="2"/>
      <c r="E30" s="2"/>
      <c r="F30" s="2"/>
      <c r="G30" s="2"/>
      <c r="H30" s="2"/>
      <c r="I30" s="2"/>
    </row>
    <row r="31" spans="1:9" ht="15">
      <c r="A31" s="2"/>
      <c r="B31" s="2"/>
      <c r="C31" s="2"/>
      <c r="D31" s="2"/>
      <c r="E31" s="2"/>
      <c r="F31" s="2"/>
      <c r="G31" s="2"/>
      <c r="H31" s="2"/>
      <c r="I31" s="2"/>
    </row>
    <row r="32" spans="1:9" ht="15">
      <c r="A32" s="2" t="s">
        <v>2</v>
      </c>
      <c r="B32" s="2"/>
      <c r="C32" s="2"/>
      <c r="D32" s="2"/>
      <c r="E32" s="2"/>
      <c r="F32" s="2"/>
      <c r="G32" s="2"/>
      <c r="H32" s="2"/>
      <c r="I32" s="18" t="s">
        <v>3</v>
      </c>
    </row>
    <row r="33" spans="1:9" ht="15">
      <c r="A33" s="2"/>
      <c r="B33" s="2"/>
      <c r="C33" s="3">
        <v>43830</v>
      </c>
      <c r="D33" s="3"/>
      <c r="E33" s="4" t="s">
        <v>4</v>
      </c>
      <c r="F33" s="4"/>
      <c r="G33" s="4" t="s">
        <v>5</v>
      </c>
      <c r="H33" s="2"/>
      <c r="I33" s="2" t="s">
        <v>6</v>
      </c>
    </row>
    <row r="34" spans="1:9" ht="15">
      <c r="A34" s="2"/>
      <c r="B34" s="2"/>
      <c r="C34" s="2"/>
      <c r="D34" s="2"/>
      <c r="E34" s="2"/>
      <c r="F34" s="2"/>
      <c r="G34" s="2"/>
      <c r="H34" s="2"/>
      <c r="I34" s="2"/>
    </row>
    <row r="35" spans="1:9" ht="15">
      <c r="A35" s="2" t="s">
        <v>8</v>
      </c>
      <c r="B35" s="2"/>
      <c r="C35" s="2"/>
      <c r="D35" s="2"/>
      <c r="E35" s="2"/>
      <c r="F35" s="2"/>
      <c r="G35" s="2"/>
      <c r="H35" s="2"/>
      <c r="I35" s="2"/>
    </row>
    <row r="36" spans="1:9" ht="15">
      <c r="A36" s="8" t="s">
        <v>21</v>
      </c>
      <c r="B36" s="2" t="s">
        <v>10</v>
      </c>
      <c r="C36" s="5">
        <v>2342086</v>
      </c>
      <c r="D36" s="2"/>
      <c r="E36" s="5">
        <v>2404841</v>
      </c>
      <c r="F36" s="2"/>
      <c r="G36" s="5">
        <v>2468389</v>
      </c>
      <c r="H36" s="2"/>
      <c r="I36" s="6">
        <f>+G36</f>
        <v>2468389</v>
      </c>
    </row>
    <row r="37" spans="1:9" ht="15">
      <c r="A37" s="8" t="s">
        <v>22</v>
      </c>
      <c r="B37" s="2" t="s">
        <v>23</v>
      </c>
      <c r="C37" s="5">
        <v>-2420000</v>
      </c>
      <c r="D37" s="2"/>
      <c r="E37" s="5">
        <v>-2420000</v>
      </c>
      <c r="F37" s="2"/>
      <c r="G37" s="5">
        <v>-2420000</v>
      </c>
      <c r="H37" s="2"/>
      <c r="I37" s="6">
        <f>+G37</f>
        <v>-2420000</v>
      </c>
    </row>
    <row r="38" spans="1:9" ht="15">
      <c r="A38" s="2" t="s">
        <v>24</v>
      </c>
      <c r="B38" s="2"/>
      <c r="C38" s="12">
        <f>+C36+C37</f>
        <v>-77914</v>
      </c>
      <c r="D38" s="2"/>
      <c r="E38" s="12">
        <f>+E36+E37</f>
        <v>-15159</v>
      </c>
      <c r="F38" s="2"/>
      <c r="G38" s="12">
        <f>+G36+G37</f>
        <v>48389</v>
      </c>
      <c r="H38" s="2"/>
      <c r="I38" s="12">
        <f>+I36+I37</f>
        <v>48389</v>
      </c>
    </row>
    <row r="39" spans="1:9" ht="15">
      <c r="A39" s="2"/>
      <c r="B39" s="2"/>
      <c r="C39" s="2"/>
      <c r="D39" s="2"/>
      <c r="E39" s="2"/>
      <c r="F39" s="2"/>
      <c r="G39" s="2"/>
      <c r="H39" s="2"/>
      <c r="I39" s="2"/>
    </row>
    <row r="40" spans="1:9" ht="15">
      <c r="A40" s="2"/>
      <c r="B40" s="2"/>
      <c r="C40" s="2"/>
      <c r="D40" s="2"/>
      <c r="E40" s="2"/>
      <c r="F40" s="2"/>
      <c r="G40" s="2"/>
      <c r="H40" s="2"/>
      <c r="I40" s="2"/>
    </row>
    <row r="41" spans="1:9" ht="15">
      <c r="A41" s="2" t="s">
        <v>18</v>
      </c>
      <c r="B41" s="2"/>
      <c r="C41" s="2"/>
      <c r="D41" s="2"/>
      <c r="E41" s="2"/>
      <c r="F41" s="2"/>
      <c r="G41" s="2"/>
      <c r="H41" s="2"/>
      <c r="I41" s="6">
        <v>-551818</v>
      </c>
    </row>
    <row r="42" spans="1:9" ht="15.75" thickBot="1">
      <c r="A42" s="2" t="s">
        <v>19</v>
      </c>
      <c r="B42" s="2"/>
      <c r="C42" s="2"/>
      <c r="D42" s="2"/>
      <c r="E42" s="2"/>
      <c r="F42" s="2"/>
      <c r="G42" s="2"/>
      <c r="H42" s="2"/>
      <c r="I42" s="16">
        <f>-I38+I41</f>
        <v>-600207</v>
      </c>
    </row>
    <row r="43" ht="15.75" thickTop="1"/>
    <row r="44" spans="1:9" ht="15">
      <c r="A44" t="s">
        <v>25</v>
      </c>
      <c r="I44" s="15">
        <f>I25+I42</f>
        <v>-6279952.0499999989</v>
      </c>
    </row>
    <row r="45" spans="1:9" ht="15">
      <c r="A45" t="s">
        <v>26</v>
      </c>
      <c r="I45" s="15">
        <f>-I44/10</f>
        <v>627995.20499999984</v>
      </c>
    </row>
  </sheetData>
  <pageMargins left="0.7" right="0.7" top="0.75" bottom="0.75" header="0.3" footer="0.3"/>
  <pageSetup orientation="portrait" scale="5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