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45" windowWidth="19155" windowHeight="11760"/>
  </bookViews>
  <sheets>
    <sheet name="2021" sheetId="18" r:id="rId1"/>
  </sheets>
  <definedNames>
    <definedName name="_xlnm.Print_Area" localSheetId="0">'2021'!$A$1:$O$19</definedName>
  </definedNames>
  <calcPr calcId="162913"/>
</workbook>
</file>

<file path=xl/calcChain.xml><?xml version="1.0" encoding="utf-8"?>
<calcChain xmlns="http://schemas.openxmlformats.org/spreadsheetml/2006/main">
  <c r="J10" i="18" l="1"/>
  <c r="I11" i="18"/>
  <c r="I12" i="18"/>
  <c r="H11" i="18"/>
  <c r="H10" i="18"/>
  <c r="G11" i="18"/>
  <c r="G10" i="18"/>
  <c r="F11" i="18"/>
  <c r="E11" i="18"/>
  <c r="D7" i="18" l="1"/>
  <c r="E7" i="18" s="1"/>
  <c r="F7" i="18" s="1"/>
  <c r="G7" i="18" s="1"/>
  <c r="H7" i="18" s="1"/>
  <c r="I7" i="18" s="1"/>
  <c r="J7" i="18" s="1"/>
  <c r="K7" i="18" s="1"/>
  <c r="L7" i="18" s="1"/>
  <c r="M7" i="18" s="1"/>
  <c r="N7" i="18" s="1"/>
  <c r="C13" i="18" l="1"/>
  <c r="C15" i="18" l="1"/>
  <c r="D9" i="18"/>
  <c r="D13" i="18" s="1"/>
  <c r="D15" i="18" l="1"/>
  <c r="E9" i="18"/>
  <c r="E13" i="18" s="1"/>
  <c r="E15" i="18" l="1"/>
  <c r="F9" i="18"/>
  <c r="F13" i="18" s="1"/>
  <c r="F15" i="18" l="1"/>
  <c r="G9" i="18"/>
  <c r="G13" i="18" s="1"/>
  <c r="H9" i="18" l="1"/>
  <c r="H13" i="18" s="1"/>
  <c r="G15" i="18"/>
  <c r="I9" i="18" l="1"/>
  <c r="I13" i="18" s="1"/>
  <c r="H15" i="18"/>
  <c r="J9" i="18" l="1"/>
  <c r="J13" i="18" s="1"/>
  <c r="I15" i="18"/>
  <c r="J15" i="18" l="1"/>
  <c r="K9" i="18"/>
  <c r="K13" i="18" s="1"/>
  <c r="K15" i="18" l="1"/>
  <c r="L9" i="18"/>
  <c r="L13" i="18" s="1"/>
  <c r="L15" i="18" l="1"/>
  <c r="M9" i="18"/>
  <c r="M13" i="18" s="1"/>
  <c r="M15" i="18" l="1"/>
  <c r="N9" i="18"/>
  <c r="N13" i="18" s="1"/>
  <c r="N15" i="18" s="1"/>
</calcChain>
</file>

<file path=xl/sharedStrings.xml><?xml version="1.0" encoding="utf-8"?>
<sst xmlns="http://schemas.openxmlformats.org/spreadsheetml/2006/main" count="15" uniqueCount="15">
  <si>
    <t>Beginning Balance</t>
  </si>
  <si>
    <t>Ending Balance</t>
  </si>
  <si>
    <t>GL Balance</t>
  </si>
  <si>
    <t>Variance</t>
  </si>
  <si>
    <t>Initials</t>
  </si>
  <si>
    <t>Prepared By:</t>
  </si>
  <si>
    <t>Approved By:</t>
  </si>
  <si>
    <t>Chesapeake Utilities Corporation</t>
  </si>
  <si>
    <t>Accrual</t>
  </si>
  <si>
    <t>SCC</t>
  </si>
  <si>
    <t>Reversal</t>
  </si>
  <si>
    <t>Central Florida Gas</t>
  </si>
  <si>
    <t>Deferred Rate Case</t>
  </si>
  <si>
    <t>Account FT00-00000-1760-1860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</si>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</sst>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\-mmm\-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0000FF"/>
      <name val="Arial"/>
      <family val="2"/>
    </font>
    <font>
      <sz val="8"/>
      <color indexed="12"/>
      <name val="Arial"/>
      <family val="2"/>
    </font>
    <font>
      <sz val="12"/>
      <name val="Arial MT"/>
    </font>
    <font>
      <u/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9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164" fontId="8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17" fontId="4" fillId="0" borderId="0" xfId="1" applyNumberFormat="1" applyFont="1" applyAlignment="1">
      <alignment horizontal="center"/>
    </xf>
    <xf numFmtId="0" fontId="4" fillId="0" borderId="0" xfId="1" applyFont="1"/>
    <xf numFmtId="39" fontId="6" fillId="2" borderId="1" xfId="2" applyNumberFormat="1" applyFont="1" applyFill="1" applyBorder="1"/>
    <xf numFmtId="39" fontId="4" fillId="0" borderId="1" xfId="2" applyNumberFormat="1" applyFont="1" applyBorder="1"/>
    <xf numFmtId="0" fontId="4" fillId="0" borderId="0" xfId="1" applyFont="1" applyAlignment="1">
      <alignment horizontal="right"/>
    </xf>
    <xf numFmtId="39" fontId="6" fillId="0" borderId="0" xfId="2" applyNumberFormat="1" applyFont="1" applyFill="1"/>
    <xf numFmtId="0" fontId="0" fillId="0" borderId="0" xfId="0" applyFill="1"/>
    <xf numFmtId="39" fontId="4" fillId="0" borderId="0" xfId="2" applyNumberFormat="1" applyFont="1" applyFill="1"/>
    <xf numFmtId="164" fontId="4" fillId="0" borderId="0" xfId="4" applyFont="1"/>
    <xf numFmtId="164" fontId="9" fillId="0" borderId="0" xfId="4" applyFont="1" applyAlignment="1">
      <alignment horizontal="center"/>
    </xf>
    <xf numFmtId="164" fontId="4" fillId="0" borderId="0" xfId="4" applyFont="1" applyAlignment="1">
      <alignment horizontal="right"/>
    </xf>
    <xf numFmtId="164" fontId="3" fillId="0" borderId="2" xfId="4" applyFont="1" applyBorder="1" applyAlignment="1">
      <alignment horizontal="center"/>
    </xf>
    <xf numFmtId="164" fontId="4" fillId="0" borderId="2" xfId="4" applyFont="1" applyBorder="1"/>
    <xf numFmtId="0" fontId="4" fillId="0" borderId="0" xfId="1" applyFont="1" applyBorder="1" applyAlignment="1">
      <alignment horizontal="right"/>
    </xf>
    <xf numFmtId="39" fontId="6" fillId="0" borderId="0" xfId="2" applyNumberFormat="1" applyFont="1" applyBorder="1"/>
    <xf numFmtId="164" fontId="4" fillId="0" borderId="0" xfId="4" applyFont="1" applyBorder="1"/>
    <xf numFmtId="2" fontId="10" fillId="0" borderId="0" xfId="1" applyNumberFormat="1" applyFont="1"/>
    <xf numFmtId="0" fontId="2" fillId="0" borderId="0" xfId="1"/>
    <xf numFmtId="0" fontId="10" fillId="0" borderId="0" xfId="1" applyFont="1"/>
    <xf numFmtId="44" fontId="10" fillId="0" borderId="0" xfId="1" applyNumberFormat="1" applyFont="1"/>
    <xf numFmtId="39" fontId="6" fillId="0" borderId="0" xfId="2" applyNumberFormat="1" applyFont="1" applyFill="1" applyBorder="1"/>
    <xf numFmtId="164" fontId="9" fillId="0" borderId="0" xfId="4" applyFont="1" applyBorder="1" applyAlignment="1">
      <alignment horizontal="center"/>
    </xf>
    <xf numFmtId="165" fontId="7" fillId="0" borderId="0" xfId="4" applyNumberFormat="1" applyFont="1" applyBorder="1" applyAlignment="1" applyProtection="1">
      <alignment horizontal="center"/>
      <protection locked="0"/>
    </xf>
    <xf numFmtId="0" fontId="4" fillId="0" borderId="0" xfId="1" applyFont="1" applyBorder="1" applyAlignment="1">
      <alignment horizontal="left"/>
    </xf>
  </cellXfs>
  <cellStyles count="9">
    <cellStyle name="Comma 2" xfId="2"/>
    <cellStyle name="Comma 3" xfId="5"/>
    <cellStyle name="Currency 2" xfId="6"/>
    <cellStyle name="Normal" xfId="0" builtinId="0"/>
    <cellStyle name="Normal 2" xfId="1"/>
    <cellStyle name="Normal 2 2" xfId="8"/>
    <cellStyle name="Normal 3" xfId="3"/>
    <cellStyle name="Normal_MD 1140-1310 Bk of America 2004" xfId="4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H20" sqref="H20"/>
    </sheetView>
  </sheetViews>
  <sheetFormatPr defaultRowHeight="15"/>
  <cols>
    <col min="1" max="1" width="13.85546875" bestFit="1" customWidth="1"/>
    <col min="2" max="2" width="9" bestFit="1" customWidth="1"/>
    <col min="3" max="13" width="8.7109375" customWidth="1"/>
    <col min="14" max="14" width="9.85546875" bestFit="1" customWidth="1"/>
    <col min="15" max="15" width="9.28515625" bestFit="1" customWidth="1"/>
    <col min="16" max="16" width="10.140625" bestFit="1" customWidth="1"/>
  </cols>
  <sheetData>
    <row r="1" spans="1:16">
      <c r="A1" s="1" t="s">
        <v>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" t="s">
        <v>11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1" t="s">
        <v>12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1" t="s">
        <v>13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7" spans="1:16">
      <c r="A7" s="20"/>
      <c r="B7" s="20"/>
      <c r="C7" s="3">
        <v>44197</v>
      </c>
      <c r="D7" s="3">
        <f>C7+31</f>
        <v>44228</v>
      </c>
      <c r="E7" s="3">
        <f t="shared" ref="E7:N7" si="0">D7+31</f>
        <v>44259</v>
      </c>
      <c r="F7" s="3">
        <f t="shared" si="0"/>
        <v>44290</v>
      </c>
      <c r="G7" s="3">
        <f t="shared" si="0"/>
        <v>44321</v>
      </c>
      <c r="H7" s="3">
        <f t="shared" si="0"/>
        <v>44352</v>
      </c>
      <c r="I7" s="3">
        <f t="shared" si="0"/>
        <v>44383</v>
      </c>
      <c r="J7" s="3">
        <f t="shared" si="0"/>
        <v>44414</v>
      </c>
      <c r="K7" s="3">
        <f t="shared" si="0"/>
        <v>44445</v>
      </c>
      <c r="L7" s="3">
        <f t="shared" si="0"/>
        <v>44476</v>
      </c>
      <c r="M7" s="3">
        <f t="shared" si="0"/>
        <v>44507</v>
      </c>
      <c r="N7" s="3">
        <f t="shared" si="0"/>
        <v>44538</v>
      </c>
    </row>
    <row r="9" spans="1:16">
      <c r="A9" s="4" t="s">
        <v>0</v>
      </c>
      <c r="B9" s="4"/>
      <c r="C9" s="5">
        <v>0</v>
      </c>
      <c r="D9" s="6">
        <f>C13</f>
        <v>0</v>
      </c>
      <c r="E9" s="6">
        <f t="shared" ref="E9:N9" si="1">D13</f>
        <v>2.0499999999999998</v>
      </c>
      <c r="F9" s="6">
        <f t="shared" si="1"/>
        <v>40.04</v>
      </c>
      <c r="G9" s="6">
        <f>F13</f>
        <v>60.52</v>
      </c>
      <c r="H9" s="6">
        <f t="shared" si="1"/>
        <v>65.349999999999994</v>
      </c>
      <c r="I9" s="6">
        <f t="shared" si="1"/>
        <v>78.59</v>
      </c>
      <c r="J9" s="6">
        <f t="shared" si="1"/>
        <v>90.210000000000008</v>
      </c>
      <c r="K9" s="6">
        <f t="shared" si="1"/>
        <v>105.42</v>
      </c>
      <c r="L9" s="6">
        <f t="shared" si="1"/>
        <v>119.91</v>
      </c>
      <c r="M9" s="6">
        <f t="shared" si="1"/>
        <v>123.91000000000001</v>
      </c>
      <c r="N9" s="6">
        <f t="shared" si="1"/>
        <v>121.52</v>
      </c>
    </row>
    <row r="10" spans="1:16">
      <c r="A10" s="4" t="s">
        <v>14</v>
      </c>
      <c r="B10" s="4"/>
      <c r="C10" s="17">
        <v>0</v>
      </c>
      <c r="D10" s="17">
        <v>0</v>
      </c>
      <c r="E10" s="17">
        <v>36.86</v>
      </c>
      <c r="F10" s="17">
        <v>16.57</v>
      </c>
      <c r="G10" s="17">
        <f>2.71+6.39</f>
        <v>9.1</v>
      </c>
      <c r="H10" s="17">
        <f>0.18+6.27</f>
        <v>6.4499999999999993</v>
      </c>
      <c r="I10" s="17">
        <v>9.9</v>
      </c>
      <c r="J10" s="17">
        <f>4.88+11.31</f>
        <v>16.190000000000001</v>
      </c>
      <c r="K10" s="17">
        <v>9.42</v>
      </c>
      <c r="L10" s="17">
        <v>10.09</v>
      </c>
      <c r="M10" s="17">
        <v>3.6</v>
      </c>
      <c r="N10" s="17">
        <v>0</v>
      </c>
    </row>
    <row r="11" spans="1:16">
      <c r="A11" s="4" t="s">
        <v>8</v>
      </c>
      <c r="B11" s="4"/>
      <c r="C11" s="23">
        <v>0</v>
      </c>
      <c r="D11" s="17">
        <v>2.0499999999999998</v>
      </c>
      <c r="E11" s="17">
        <f>1.59+1.59</f>
        <v>3.18</v>
      </c>
      <c r="F11" s="17">
        <f>2.71+2.71+1.67</f>
        <v>7.09</v>
      </c>
      <c r="G11" s="17">
        <f>0.18+2.64</f>
        <v>2.8200000000000003</v>
      </c>
      <c r="H11" s="17">
        <f>9.32+0.29</f>
        <v>9.61</v>
      </c>
      <c r="I11" s="17">
        <f>4.88+6.45</f>
        <v>11.33</v>
      </c>
      <c r="J11" s="17">
        <v>10.35</v>
      </c>
      <c r="K11" s="17">
        <v>15.42</v>
      </c>
      <c r="L11" s="17">
        <v>9.33</v>
      </c>
      <c r="M11" s="17">
        <v>3.34</v>
      </c>
      <c r="N11" s="17">
        <v>8.27</v>
      </c>
    </row>
    <row r="12" spans="1:16" s="9" customFormat="1">
      <c r="A12" s="26" t="s">
        <v>10</v>
      </c>
      <c r="B12" s="16"/>
      <c r="C12" s="17">
        <v>0</v>
      </c>
      <c r="D12" s="17">
        <v>0</v>
      </c>
      <c r="E12" s="17">
        <v>-2.0499999999999998</v>
      </c>
      <c r="F12" s="17">
        <v>-3.18</v>
      </c>
      <c r="G12" s="17">
        <v>-7.09</v>
      </c>
      <c r="H12" s="17">
        <v>-2.82</v>
      </c>
      <c r="I12" s="17">
        <f>-0.29-9.32</f>
        <v>-9.61</v>
      </c>
      <c r="J12" s="17">
        <v>-11.33</v>
      </c>
      <c r="K12" s="17">
        <v>-10.35</v>
      </c>
      <c r="L12" s="17">
        <v>-15.42</v>
      </c>
      <c r="M12" s="17">
        <v>-9.33</v>
      </c>
      <c r="N12" s="17">
        <v>-3.34</v>
      </c>
    </row>
    <row r="13" spans="1:16">
      <c r="A13" s="4" t="s">
        <v>1</v>
      </c>
      <c r="B13" s="4"/>
      <c r="C13" s="6">
        <f t="shared" ref="C13:N13" si="2">SUM(C9:C12)</f>
        <v>0</v>
      </c>
      <c r="D13" s="6">
        <f t="shared" si="2"/>
        <v>2.0499999999999998</v>
      </c>
      <c r="E13" s="6">
        <f t="shared" si="2"/>
        <v>40.04</v>
      </c>
      <c r="F13" s="6">
        <f t="shared" si="2"/>
        <v>60.52</v>
      </c>
      <c r="G13" s="6">
        <f t="shared" si="2"/>
        <v>65.349999999999994</v>
      </c>
      <c r="H13" s="6">
        <f t="shared" si="2"/>
        <v>78.59</v>
      </c>
      <c r="I13" s="6">
        <f t="shared" si="2"/>
        <v>90.210000000000008</v>
      </c>
      <c r="J13" s="6">
        <f t="shared" si="2"/>
        <v>105.42</v>
      </c>
      <c r="K13" s="6">
        <f t="shared" si="2"/>
        <v>119.91</v>
      </c>
      <c r="L13" s="6">
        <f t="shared" si="2"/>
        <v>123.91000000000001</v>
      </c>
      <c r="M13" s="6">
        <f t="shared" si="2"/>
        <v>121.52</v>
      </c>
      <c r="N13" s="6">
        <f t="shared" si="2"/>
        <v>126.44999999999999</v>
      </c>
    </row>
    <row r="14" spans="1:16">
      <c r="A14" s="7" t="s">
        <v>2</v>
      </c>
      <c r="B14" s="7"/>
      <c r="C14" s="8">
        <v>0</v>
      </c>
      <c r="D14" s="8">
        <v>2.0499999999999998</v>
      </c>
      <c r="E14" s="8">
        <v>40.04</v>
      </c>
      <c r="F14" s="8">
        <v>60.52</v>
      </c>
      <c r="G14" s="8">
        <v>65.349999999999994</v>
      </c>
      <c r="H14" s="8">
        <v>78.59</v>
      </c>
      <c r="I14" s="8">
        <v>90.21</v>
      </c>
      <c r="J14" s="8">
        <v>105.42</v>
      </c>
      <c r="K14" s="8">
        <v>119.91</v>
      </c>
      <c r="L14" s="8">
        <v>123.91</v>
      </c>
      <c r="M14" s="8">
        <v>121.52</v>
      </c>
      <c r="N14" s="8">
        <v>126.45</v>
      </c>
    </row>
    <row r="15" spans="1:16">
      <c r="A15" s="7" t="s">
        <v>3</v>
      </c>
      <c r="B15" s="7"/>
      <c r="C15" s="10">
        <f>C13-C14</f>
        <v>0</v>
      </c>
      <c r="D15" s="10">
        <f t="shared" ref="D15:N15" si="3">D13-D14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0</v>
      </c>
    </row>
    <row r="17" spans="1:1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11"/>
      <c r="M17" s="12" t="s">
        <v>4</v>
      </c>
      <c r="N17" s="24"/>
    </row>
    <row r="18" spans="1:1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3" t="s">
        <v>5</v>
      </c>
      <c r="M18" s="14" t="s">
        <v>9</v>
      </c>
      <c r="N18" s="25"/>
    </row>
    <row r="19" spans="1:1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3" t="s">
        <v>6</v>
      </c>
      <c r="M19" s="15"/>
      <c r="N19" s="18"/>
    </row>
    <row r="20" spans="1:1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3"/>
      <c r="O20" s="18"/>
      <c r="P20" s="18"/>
    </row>
    <row r="21" spans="1:16">
      <c r="A21" s="22"/>
      <c r="B21" s="22"/>
      <c r="C21" s="22"/>
      <c r="D21" s="21"/>
      <c r="E21" s="22"/>
      <c r="F21" s="19"/>
      <c r="G21" s="19"/>
      <c r="H21" s="22"/>
      <c r="I21" s="20"/>
      <c r="J21" s="20"/>
    </row>
  </sheetData>
  <pageMargins left="0.7" right="0.7" top="0.75" bottom="0.75" header="0.3" footer="0.3"/>
  <pageSetup scale="82" orientation="landscape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 A C T I V E ! 1 5 6 5 1 9 8 3 . 1 < / d o c u m e n t i d >  
     < s e n d e r i d > K E A B E T < / s e n d e r i d >  
     < s e n d e r e m a i l > B K E A T I N G @ G U N S T E R . C O M < / s e n d e r e m a i l >  
     < l a s t m o d i f i e d > 2 0 2 2 - 0 6 - 2 2 T 0 8 : 4 9 : 2 3 . 0 0 0 0 0 0 0 - 0 4 : 0 0 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eschneider</dc:creator>
  <cp:lastModifiedBy>Onsomu, Philip</cp:lastModifiedBy>
  <cp:lastPrinted>2020-08-28T18:08:13Z</cp:lastPrinted>
  <dcterms:created xsi:type="dcterms:W3CDTF">2012-04-19T18:51:14Z</dcterms:created>
  <dcterms:modified xsi:type="dcterms:W3CDTF">2022-06-22T12:49:23Z</dcterms:modified>
</cp:coreProperties>
</file>