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120" windowWidth="19155" windowHeight="11760"/>
  </bookViews>
  <sheets>
    <sheet name="Revised 1720-1823" sheetId="2" r:id="rId1"/>
  </sheets>
  <externalReferences>
    <externalReference r:id="rId2"/>
  </externalReferences>
  <definedNames>
    <definedName name="_3300">#REF!</definedName>
    <definedName name="_3310">#REF!</definedName>
    <definedName name="_3325">#REF!</definedName>
    <definedName name="_3560">#REF!</definedName>
    <definedName name="_3760TOT">'[1]3760'!#REF!</definedName>
    <definedName name="_3890">#REF!</definedName>
    <definedName name="_3900">#REF!</definedName>
    <definedName name="_3910">#REF!</definedName>
    <definedName name="_3911">#REF!</definedName>
    <definedName name="_3912">#REF!</definedName>
    <definedName name="_3913">#REF!</definedName>
    <definedName name="_4040">#REF!</definedName>
    <definedName name="_4090">#REF!</definedName>
    <definedName name="_5000">#REF!</definedName>
    <definedName name="_5050">#REF!</definedName>
    <definedName name="_6050">#REF!</definedName>
    <definedName name="_6052">#REF!</definedName>
    <definedName name="_6152">#REF!</definedName>
    <definedName name="_7060">#REF!</definedName>
    <definedName name="DEBARY">#REF!</definedName>
    <definedName name="GEORGIA">#REF!</definedName>
    <definedName name="Y2K">#REF!</definedName>
  </definedNames>
  <calcPr calcId="162913"/>
</workbook>
</file>

<file path=xl/calcChain.xml><?xml version="1.0" encoding="utf-8"?>
<calcChain xmlns="http://schemas.openxmlformats.org/spreadsheetml/2006/main">
  <c r="I31" i="2" l="1"/>
  <c r="I65" i="2" l="1"/>
  <c r="M46" i="2" l="1"/>
  <c r="M26" i="2" l="1"/>
  <c r="B27" i="2" s="1"/>
  <c r="N26" i="2" l="1"/>
  <c r="A26" i="2" l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O25" i="2"/>
  <c r="I10" i="2"/>
  <c r="J10" i="2"/>
  <c r="C27" i="2" l="1"/>
  <c r="D27" i="2" s="1"/>
  <c r="K10" i="2"/>
  <c r="E27" i="2" l="1"/>
  <c r="F27" i="2" s="1"/>
  <c r="G27" i="2" s="1"/>
  <c r="H27" i="2" s="1"/>
  <c r="I27" i="2" s="1"/>
  <c r="J27" i="2" s="1"/>
  <c r="K27" i="2" s="1"/>
  <c r="L27" i="2" s="1"/>
  <c r="M27" i="2" s="1"/>
  <c r="O26" i="2"/>
  <c r="N27" i="2" l="1"/>
  <c r="O27" i="2" s="1"/>
  <c r="B28" i="2"/>
  <c r="C28" i="2" s="1"/>
  <c r="D28" i="2" s="1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B29" i="2" l="1"/>
  <c r="C29" i="2" s="1"/>
  <c r="O28" i="2"/>
  <c r="D29" i="2"/>
  <c r="E29" i="2" s="1"/>
  <c r="F29" i="2" s="1"/>
  <c r="G29" i="2" s="1"/>
  <c r="H29" i="2" s="1"/>
  <c r="I29" i="2" s="1"/>
  <c r="J29" i="2" s="1"/>
  <c r="K29" i="2" s="1"/>
  <c r="L29" i="2" s="1"/>
  <c r="M29" i="2" s="1"/>
  <c r="B30" i="2" l="1"/>
  <c r="C30" i="2" s="1"/>
  <c r="D30" i="2" s="1"/>
  <c r="E30" i="2" s="1"/>
  <c r="F30" i="2" s="1"/>
  <c r="G30" i="2" s="1"/>
  <c r="H30" i="2" s="1"/>
  <c r="I30" i="2" s="1"/>
  <c r="J30" i="2" s="1"/>
  <c r="K30" i="2" s="1"/>
  <c r="L30" i="2" s="1"/>
  <c r="M30" i="2" s="1"/>
  <c r="B31" i="2" s="1"/>
  <c r="C31" i="2" s="1"/>
  <c r="D31" i="2" s="1"/>
  <c r="E31" i="2" s="1"/>
  <c r="F31" i="2" s="1"/>
  <c r="G31" i="2" s="1"/>
  <c r="H31" i="2" s="1"/>
  <c r="J31" i="2" s="1"/>
  <c r="K31" i="2" s="1"/>
  <c r="L31" i="2" s="1"/>
  <c r="M31" i="2" s="1"/>
  <c r="N29" i="2"/>
  <c r="B32" i="2" l="1"/>
  <c r="C32" i="2" s="1"/>
  <c r="D32" i="2" s="1"/>
  <c r="E32" i="2" s="1"/>
  <c r="F32" i="2" s="1"/>
  <c r="G32" i="2" s="1"/>
  <c r="H32" i="2" s="1"/>
  <c r="I32" i="2" s="1"/>
  <c r="J32" i="2" s="1"/>
  <c r="K32" i="2" s="1"/>
  <c r="L32" i="2" s="1"/>
  <c r="M32" i="2" s="1"/>
  <c r="N31" i="2"/>
  <c r="O29" i="2"/>
  <c r="N30" i="2"/>
  <c r="O30" i="2" s="1"/>
  <c r="O31" i="2" l="1"/>
  <c r="B33" i="2"/>
  <c r="C33" i="2" s="1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N32" i="2"/>
  <c r="B34" i="2" l="1"/>
  <c r="C34" i="2" s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N33" i="2"/>
  <c r="O32" i="2"/>
  <c r="O33" i="2" l="1"/>
  <c r="N34" i="2"/>
  <c r="O34" i="2" s="1"/>
  <c r="B35" i="2"/>
  <c r="C35" i="2" s="1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B36" i="2" l="1"/>
  <c r="C36" i="2" s="1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N35" i="2"/>
  <c r="O35" i="2" l="1"/>
  <c r="N36" i="2"/>
  <c r="O36" i="2" s="1"/>
  <c r="B37" i="2"/>
  <c r="C37" i="2" s="1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B38" i="2" l="1"/>
  <c r="C38" i="2" s="1"/>
  <c r="D38" i="2" s="1"/>
  <c r="E38" i="2" s="1"/>
  <c r="N37" i="2"/>
  <c r="F38" i="2" l="1"/>
  <c r="G38" i="2" s="1"/>
  <c r="H38" i="2" s="1"/>
  <c r="I38" i="2" s="1"/>
  <c r="J38" i="2" s="1"/>
  <c r="K38" i="2" s="1"/>
  <c r="L38" i="2" s="1"/>
  <c r="M38" i="2" s="1"/>
  <c r="O37" i="2"/>
  <c r="N38" i="2" l="1"/>
  <c r="O38" i="2" s="1"/>
  <c r="B39" i="2"/>
  <c r="C39" i="2" s="1"/>
  <c r="D39" i="2" s="1"/>
  <c r="E39" i="2" s="1"/>
  <c r="F39" i="2" s="1"/>
  <c r="G39" i="2" s="1"/>
  <c r="H39" i="2" s="1"/>
  <c r="I39" i="2" s="1"/>
  <c r="J39" i="2" s="1"/>
  <c r="K39" i="2" s="1"/>
  <c r="L39" i="2" s="1"/>
  <c r="M39" i="2" s="1"/>
  <c r="B40" i="2" s="1"/>
  <c r="C40" i="2" s="1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N39" i="2" l="1"/>
  <c r="O39" i="2"/>
  <c r="N40" i="2"/>
  <c r="O40" i="2" s="1"/>
  <c r="B41" i="2"/>
  <c r="C41" i="2" s="1"/>
  <c r="D41" i="2" s="1"/>
  <c r="E41" i="2" s="1"/>
  <c r="F41" i="2" s="1"/>
  <c r="G41" i="2" s="1"/>
  <c r="H41" i="2" s="1"/>
  <c r="N41" i="2" l="1"/>
  <c r="O41" i="2" l="1"/>
  <c r="N43" i="2"/>
  <c r="O43" i="2" s="1"/>
</calcChain>
</file>

<file path=xl/sharedStrings.xml><?xml version="1.0" encoding="utf-8"?>
<sst xmlns="http://schemas.openxmlformats.org/spreadsheetml/2006/main" count="47" uniqueCount="45">
  <si>
    <t>To be reported by Attorney quarterly</t>
  </si>
  <si>
    <t>L T Asset/L T Liability reclass to Current</t>
  </si>
  <si>
    <t>*Note:As of Dec 31, 2005 $14,000,000 is within the range set by Attorney William Pence and what was deemed allowed  for recovery by the Commission in our Natural Gas Rate proceeding.</t>
  </si>
  <si>
    <t>*FAS 71 Additional Expenses for Environmental</t>
  </si>
  <si>
    <t>FN41-00000-1720-1823 (OLD ACCT # 121.1820.3)</t>
  </si>
  <si>
    <t>Approved By:</t>
  </si>
  <si>
    <t>Environmental Regulatory Assets</t>
  </si>
  <si>
    <t>Prepared By:</t>
  </si>
  <si>
    <t>Florida Public Utilities</t>
  </si>
  <si>
    <t>Natural Gas</t>
  </si>
  <si>
    <t>Monthly Journal Entry</t>
  </si>
  <si>
    <t>Debit</t>
  </si>
  <si>
    <t>Credit</t>
  </si>
  <si>
    <t>Amortization Period Begins</t>
  </si>
  <si>
    <t>Monthly Balance</t>
  </si>
  <si>
    <t>Amortization Period Ends</t>
  </si>
  <si>
    <t>Yearly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</si>
  <si>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</si>
  <si>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</si>
  <si>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</si>
  <si>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</si>
  <si>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</si>
  <si>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</si>
  <si>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</si>
  <si>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</si>
  <si>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</si>
  <si>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</si>
  <si>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</si>
  <si>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</si>
  <si>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</si>
  <si>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Months</t>
  </si>
  <si>
    <t>Initials</t>
  </si>
  <si>
    <t>Date</t>
  </si>
  <si>
    <t>FN00-00000-2815-2530</t>
  </si>
  <si>
    <t>FN00-00000-2815-2531</t>
  </si>
  <si>
    <t>ENV3760</t>
  </si>
  <si>
    <t>ENV3500</t>
  </si>
  <si>
    <t>Additional Environmental Liability 3/31/11:</t>
  </si>
  <si>
    <t>Beginning Balance 12/31/09:</t>
  </si>
  <si>
    <t>Monthly Environmental Remediation Accrual:</t>
  </si>
  <si>
    <t>Last Environmental Remediation Accrual 07/31/2024:</t>
  </si>
  <si>
    <r>
      <rPr>
        <b/>
        <sz val="8.5"/>
        <rFont val="Arial"/>
        <family val="2"/>
      </rPr>
      <t>FN00</t>
    </r>
    <r>
      <rPr>
        <sz val="10"/>
        <rFont val="Arial"/>
        <family val="2"/>
      </rPr>
      <t>-AA700-8120-4050</t>
    </r>
  </si>
  <si>
    <r>
      <rPr>
        <b/>
        <sz val="8.5"/>
        <rFont val="Arial"/>
        <family val="2"/>
      </rPr>
      <t>FN00</t>
    </r>
    <r>
      <rPr>
        <sz val="10"/>
        <rFont val="Arial"/>
        <family val="2"/>
      </rPr>
      <t>-00000-1720-1823</t>
    </r>
  </si>
  <si>
    <t>M G Moore</t>
  </si>
  <si>
    <t>FN__0000017201823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</si>
</sst>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_);_(&quot;$&quot;* \(#,##0\);_(&quot;$&quot;* &quot;-&quot;??_);_(@_)"/>
    <numFmt numFmtId="166" formatCode="_(* #,##0_);_(* \(#,##0\);_(* &quot;-&quot;??_);_(@_)"/>
    <numFmt numFmtId="167" formatCode="0_)"/>
  </numFmts>
  <fonts count="1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  <font>
      <sz val="12"/>
      <name val="Arial MT"/>
    </font>
    <font>
      <u/>
      <sz val="10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b/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7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2" applyFont="1"/>
    <xf numFmtId="0" fontId="2" fillId="0" borderId="0" xfId="2"/>
    <xf numFmtId="0" fontId="2" fillId="0" borderId="2" xfId="2" applyBorder="1" applyAlignment="1">
      <alignment horizontal="center"/>
    </xf>
    <xf numFmtId="44" fontId="2" fillId="0" borderId="0" xfId="2" applyNumberFormat="1"/>
    <xf numFmtId="43" fontId="2" fillId="0" borderId="0" xfId="1" applyBorder="1"/>
    <xf numFmtId="0" fontId="2" fillId="0" borderId="0" xfId="2" applyBorder="1"/>
    <xf numFmtId="0" fontId="2" fillId="0" borderId="0" xfId="2" applyFont="1" applyBorder="1"/>
    <xf numFmtId="165" fontId="2" fillId="0" borderId="0" xfId="3" applyNumberFormat="1" applyBorder="1"/>
    <xf numFmtId="165" fontId="3" fillId="0" borderId="0" xfId="3" applyNumberFormat="1" applyFont="1" applyBorder="1"/>
    <xf numFmtId="44" fontId="2" fillId="0" borderId="3" xfId="2" applyNumberFormat="1" applyBorder="1"/>
    <xf numFmtId="44" fontId="3" fillId="0" borderId="0" xfId="3" applyNumberFormat="1" applyFont="1"/>
    <xf numFmtId="0" fontId="4" fillId="0" borderId="0" xfId="2" applyFont="1"/>
    <xf numFmtId="17" fontId="3" fillId="0" borderId="0" xfId="2" applyNumberFormat="1" applyFont="1"/>
    <xf numFmtId="0" fontId="5" fillId="0" borderId="0" xfId="2" applyFont="1"/>
    <xf numFmtId="0" fontId="2" fillId="0" borderId="0" xfId="2" applyFont="1"/>
    <xf numFmtId="44" fontId="2" fillId="0" borderId="0" xfId="3"/>
    <xf numFmtId="43" fontId="2" fillId="0" borderId="0" xfId="1"/>
    <xf numFmtId="44" fontId="2" fillId="0" borderId="0" xfId="3" applyNumberFormat="1" applyAlignment="1">
      <alignment horizontal="center"/>
    </xf>
    <xf numFmtId="166" fontId="2" fillId="0" borderId="0" xfId="1" applyNumberFormat="1" applyAlignment="1">
      <alignment horizontal="center"/>
    </xf>
    <xf numFmtId="44" fontId="2" fillId="0" borderId="7" xfId="3" applyNumberFormat="1" applyFill="1" applyBorder="1" applyAlignment="1">
      <alignment horizontal="center"/>
    </xf>
    <xf numFmtId="166" fontId="2" fillId="0" borderId="1" xfId="1" applyNumberFormat="1" applyFill="1" applyBorder="1" applyAlignment="1">
      <alignment horizontal="center"/>
    </xf>
    <xf numFmtId="0" fontId="6" fillId="0" borderId="0" xfId="2" applyFont="1" applyBorder="1" applyAlignment="1">
      <alignment horizontal="center"/>
    </xf>
    <xf numFmtId="44" fontId="2" fillId="0" borderId="0" xfId="3" applyNumberFormat="1"/>
    <xf numFmtId="166" fontId="2" fillId="0" borderId="0" xfId="1" applyNumberFormat="1"/>
    <xf numFmtId="43" fontId="2" fillId="0" borderId="0" xfId="2" applyNumberFormat="1" applyBorder="1" applyAlignment="1">
      <alignment horizontal="center"/>
    </xf>
    <xf numFmtId="43" fontId="2" fillId="0" borderId="0" xfId="2" applyNumberFormat="1" applyFill="1" applyBorder="1" applyAlignment="1">
      <alignment horizontal="center"/>
    </xf>
    <xf numFmtId="43" fontId="2" fillId="0" borderId="0" xfId="2" applyNumberFormat="1" applyFont="1" applyBorder="1" applyAlignment="1">
      <alignment horizontal="center"/>
    </xf>
    <xf numFmtId="167" fontId="2" fillId="0" borderId="0" xfId="4" applyFont="1"/>
    <xf numFmtId="167" fontId="8" fillId="0" borderId="0" xfId="4" applyFont="1" applyAlignment="1">
      <alignment horizontal="center"/>
    </xf>
    <xf numFmtId="167" fontId="2" fillId="0" borderId="0" xfId="4" applyFont="1" applyAlignment="1">
      <alignment horizontal="right"/>
    </xf>
    <xf numFmtId="167" fontId="9" fillId="0" borderId="8" xfId="4" applyFont="1" applyBorder="1" applyAlignment="1">
      <alignment horizontal="center"/>
    </xf>
    <xf numFmtId="164" fontId="10" fillId="0" borderId="8" xfId="4" applyNumberFormat="1" applyFont="1" applyBorder="1" applyAlignment="1" applyProtection="1">
      <alignment horizontal="center"/>
      <protection locked="0"/>
    </xf>
    <xf numFmtId="167" fontId="2" fillId="0" borderId="8" xfId="4" applyFont="1" applyBorder="1"/>
    <xf numFmtId="0" fontId="2" fillId="0" borderId="0" xfId="2" applyFill="1" applyAlignment="1">
      <alignment horizontal="right"/>
    </xf>
    <xf numFmtId="0" fontId="2" fillId="0" borderId="0" xfId="2" applyFont="1" applyFill="1"/>
    <xf numFmtId="0" fontId="0" fillId="0" borderId="0" xfId="2" applyFont="1" applyFill="1"/>
    <xf numFmtId="43" fontId="2" fillId="0" borderId="0" xfId="2" applyNumberFormat="1" applyFont="1" applyFill="1" applyBorder="1" applyAlignment="1">
      <alignment horizontal="center"/>
    </xf>
    <xf numFmtId="49" fontId="2" fillId="0" borderId="5" xfId="2" applyNumberForma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49" fontId="2" fillId="0" borderId="6" xfId="2" applyNumberFormat="1" applyFill="1" applyBorder="1" applyAlignment="1">
      <alignment horizontal="center"/>
    </xf>
    <xf numFmtId="49" fontId="2" fillId="0" borderId="4" xfId="2" applyNumberFormat="1" applyFill="1" applyBorder="1" applyAlignment="1">
      <alignment horizontal="center"/>
    </xf>
    <xf numFmtId="43" fontId="2" fillId="0" borderId="0" xfId="1" applyFont="1" applyFill="1" applyBorder="1"/>
    <xf numFmtId="0" fontId="2" fillId="2" borderId="0" xfId="2" applyFont="1" applyFill="1"/>
    <xf numFmtId="43" fontId="2" fillId="3" borderId="0" xfId="2" applyNumberFormat="1" applyFill="1" applyBorder="1" applyAlignment="1">
      <alignment horizontal="center"/>
    </xf>
    <xf numFmtId="43" fontId="3" fillId="3" borderId="9" xfId="1" applyFont="1" applyFill="1" applyBorder="1"/>
    <xf numFmtId="0" fontId="0" fillId="2" borderId="0" xfId="2" applyFont="1" applyFill="1"/>
  </cellXfs>
  <cellStyles count="7">
    <cellStyle name="Comma" xfId="1" builtinId="3"/>
    <cellStyle name="Currency 2" xfId="3"/>
    <cellStyle name="Normal" xfId="0" builtinId="0"/>
    <cellStyle name="Normal 2" xfId="6"/>
    <cellStyle name="Normal 3" xfId="2"/>
    <cellStyle name="Normal 4" xfId="5"/>
    <cellStyle name="Normal_MD 1140-1310 Bk of America 2004" xfId="4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67236</xdr:rowOff>
    </xdr:from>
    <xdr:to>
      <xdr:col>5</xdr:col>
      <xdr:colOff>799774</xdr:colOff>
      <xdr:row>81</xdr:row>
      <xdr:rowOff>25307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46677"/>
          <a:ext cx="5696745" cy="46869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\P_Drive\Departments%20&amp;%20Divisions\Accounting%20Departments\GenAcct\GL%20Acct\WORK%202\LEDGERS%202007\2530.31\Jan%202007%202530.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balance"/>
      <sheetName val="3500"/>
      <sheetName val="3510"/>
      <sheetName val="3590"/>
      <sheetName val="3600"/>
      <sheetName val="3690"/>
      <sheetName val="3730"/>
      <sheetName val="3760"/>
      <sheetName val="A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85"/>
  <sheetViews>
    <sheetView tabSelected="1" zoomScale="85" zoomScaleNormal="85" workbookViewId="0">
      <selection activeCell="F16" sqref="F16"/>
    </sheetView>
  </sheetViews>
  <sheetFormatPr defaultRowHeight="12.75"/>
  <cols>
    <col min="1" max="1" width="12.85546875" style="2" customWidth="1"/>
    <col min="2" max="12" width="15.140625" style="2" customWidth="1"/>
    <col min="13" max="13" width="13.140625" style="2" bestFit="1" customWidth="1"/>
    <col min="14" max="14" width="15" style="2" bestFit="1" customWidth="1"/>
    <col min="15" max="15" width="9.28515625" style="2" bestFit="1" customWidth="1"/>
    <col min="16" max="256" width="9.140625" style="2"/>
    <col min="257" max="257" width="12.85546875" style="2" customWidth="1"/>
    <col min="258" max="268" width="15.140625" style="2" customWidth="1"/>
    <col min="269" max="269" width="12.85546875" style="2" bestFit="1" customWidth="1"/>
    <col min="270" max="270" width="14.42578125" style="2" bestFit="1" customWidth="1"/>
    <col min="271" max="271" width="9.28515625" style="2" bestFit="1" customWidth="1"/>
    <col min="272" max="512" width="9.140625" style="2"/>
    <col min="513" max="513" width="12.85546875" style="2" customWidth="1"/>
    <col min="514" max="524" width="15.140625" style="2" customWidth="1"/>
    <col min="525" max="525" width="12.85546875" style="2" bestFit="1" customWidth="1"/>
    <col min="526" max="526" width="14.42578125" style="2" bestFit="1" customWidth="1"/>
    <col min="527" max="527" width="9.28515625" style="2" bestFit="1" customWidth="1"/>
    <col min="528" max="768" width="9.140625" style="2"/>
    <col min="769" max="769" width="12.85546875" style="2" customWidth="1"/>
    <col min="770" max="780" width="15.140625" style="2" customWidth="1"/>
    <col min="781" max="781" width="12.85546875" style="2" bestFit="1" customWidth="1"/>
    <col min="782" max="782" width="14.42578125" style="2" bestFit="1" customWidth="1"/>
    <col min="783" max="783" width="9.28515625" style="2" bestFit="1" customWidth="1"/>
    <col min="784" max="1024" width="9.140625" style="2"/>
    <col min="1025" max="1025" width="12.85546875" style="2" customWidth="1"/>
    <col min="1026" max="1036" width="15.140625" style="2" customWidth="1"/>
    <col min="1037" max="1037" width="12.85546875" style="2" bestFit="1" customWidth="1"/>
    <col min="1038" max="1038" width="14.42578125" style="2" bestFit="1" customWidth="1"/>
    <col min="1039" max="1039" width="9.28515625" style="2" bestFit="1" customWidth="1"/>
    <col min="1040" max="1280" width="9.140625" style="2"/>
    <col min="1281" max="1281" width="12.85546875" style="2" customWidth="1"/>
    <col min="1282" max="1292" width="15.140625" style="2" customWidth="1"/>
    <col min="1293" max="1293" width="12.85546875" style="2" bestFit="1" customWidth="1"/>
    <col min="1294" max="1294" width="14.42578125" style="2" bestFit="1" customWidth="1"/>
    <col min="1295" max="1295" width="9.28515625" style="2" bestFit="1" customWidth="1"/>
    <col min="1296" max="1536" width="9.140625" style="2"/>
    <col min="1537" max="1537" width="12.85546875" style="2" customWidth="1"/>
    <col min="1538" max="1548" width="15.140625" style="2" customWidth="1"/>
    <col min="1549" max="1549" width="12.85546875" style="2" bestFit="1" customWidth="1"/>
    <col min="1550" max="1550" width="14.42578125" style="2" bestFit="1" customWidth="1"/>
    <col min="1551" max="1551" width="9.28515625" style="2" bestFit="1" customWidth="1"/>
    <col min="1552" max="1792" width="9.140625" style="2"/>
    <col min="1793" max="1793" width="12.85546875" style="2" customWidth="1"/>
    <col min="1794" max="1804" width="15.140625" style="2" customWidth="1"/>
    <col min="1805" max="1805" width="12.85546875" style="2" bestFit="1" customWidth="1"/>
    <col min="1806" max="1806" width="14.42578125" style="2" bestFit="1" customWidth="1"/>
    <col min="1807" max="1807" width="9.28515625" style="2" bestFit="1" customWidth="1"/>
    <col min="1808" max="2048" width="9.140625" style="2"/>
    <col min="2049" max="2049" width="12.85546875" style="2" customWidth="1"/>
    <col min="2050" max="2060" width="15.140625" style="2" customWidth="1"/>
    <col min="2061" max="2061" width="12.85546875" style="2" bestFit="1" customWidth="1"/>
    <col min="2062" max="2062" width="14.42578125" style="2" bestFit="1" customWidth="1"/>
    <col min="2063" max="2063" width="9.28515625" style="2" bestFit="1" customWidth="1"/>
    <col min="2064" max="2304" width="9.140625" style="2"/>
    <col min="2305" max="2305" width="12.85546875" style="2" customWidth="1"/>
    <col min="2306" max="2316" width="15.140625" style="2" customWidth="1"/>
    <col min="2317" max="2317" width="12.85546875" style="2" bestFit="1" customWidth="1"/>
    <col min="2318" max="2318" width="14.42578125" style="2" bestFit="1" customWidth="1"/>
    <col min="2319" max="2319" width="9.28515625" style="2" bestFit="1" customWidth="1"/>
    <col min="2320" max="2560" width="9.140625" style="2"/>
    <col min="2561" max="2561" width="12.85546875" style="2" customWidth="1"/>
    <col min="2562" max="2572" width="15.140625" style="2" customWidth="1"/>
    <col min="2573" max="2573" width="12.85546875" style="2" bestFit="1" customWidth="1"/>
    <col min="2574" max="2574" width="14.42578125" style="2" bestFit="1" customWidth="1"/>
    <col min="2575" max="2575" width="9.28515625" style="2" bestFit="1" customWidth="1"/>
    <col min="2576" max="2816" width="9.140625" style="2"/>
    <col min="2817" max="2817" width="12.85546875" style="2" customWidth="1"/>
    <col min="2818" max="2828" width="15.140625" style="2" customWidth="1"/>
    <col min="2829" max="2829" width="12.85546875" style="2" bestFit="1" customWidth="1"/>
    <col min="2830" max="2830" width="14.42578125" style="2" bestFit="1" customWidth="1"/>
    <col min="2831" max="2831" width="9.28515625" style="2" bestFit="1" customWidth="1"/>
    <col min="2832" max="3072" width="9.140625" style="2"/>
    <col min="3073" max="3073" width="12.85546875" style="2" customWidth="1"/>
    <col min="3074" max="3084" width="15.140625" style="2" customWidth="1"/>
    <col min="3085" max="3085" width="12.85546875" style="2" bestFit="1" customWidth="1"/>
    <col min="3086" max="3086" width="14.42578125" style="2" bestFit="1" customWidth="1"/>
    <col min="3087" max="3087" width="9.28515625" style="2" bestFit="1" customWidth="1"/>
    <col min="3088" max="3328" width="9.140625" style="2"/>
    <col min="3329" max="3329" width="12.85546875" style="2" customWidth="1"/>
    <col min="3330" max="3340" width="15.140625" style="2" customWidth="1"/>
    <col min="3341" max="3341" width="12.85546875" style="2" bestFit="1" customWidth="1"/>
    <col min="3342" max="3342" width="14.42578125" style="2" bestFit="1" customWidth="1"/>
    <col min="3343" max="3343" width="9.28515625" style="2" bestFit="1" customWidth="1"/>
    <col min="3344" max="3584" width="9.140625" style="2"/>
    <col min="3585" max="3585" width="12.85546875" style="2" customWidth="1"/>
    <col min="3586" max="3596" width="15.140625" style="2" customWidth="1"/>
    <col min="3597" max="3597" width="12.85546875" style="2" bestFit="1" customWidth="1"/>
    <col min="3598" max="3598" width="14.42578125" style="2" bestFit="1" customWidth="1"/>
    <col min="3599" max="3599" width="9.28515625" style="2" bestFit="1" customWidth="1"/>
    <col min="3600" max="3840" width="9.140625" style="2"/>
    <col min="3841" max="3841" width="12.85546875" style="2" customWidth="1"/>
    <col min="3842" max="3852" width="15.140625" style="2" customWidth="1"/>
    <col min="3853" max="3853" width="12.85546875" style="2" bestFit="1" customWidth="1"/>
    <col min="3854" max="3854" width="14.42578125" style="2" bestFit="1" customWidth="1"/>
    <col min="3855" max="3855" width="9.28515625" style="2" bestFit="1" customWidth="1"/>
    <col min="3856" max="4096" width="9.140625" style="2"/>
    <col min="4097" max="4097" width="12.85546875" style="2" customWidth="1"/>
    <col min="4098" max="4108" width="15.140625" style="2" customWidth="1"/>
    <col min="4109" max="4109" width="12.85546875" style="2" bestFit="1" customWidth="1"/>
    <col min="4110" max="4110" width="14.42578125" style="2" bestFit="1" customWidth="1"/>
    <col min="4111" max="4111" width="9.28515625" style="2" bestFit="1" customWidth="1"/>
    <col min="4112" max="4352" width="9.140625" style="2"/>
    <col min="4353" max="4353" width="12.85546875" style="2" customWidth="1"/>
    <col min="4354" max="4364" width="15.140625" style="2" customWidth="1"/>
    <col min="4365" max="4365" width="12.85546875" style="2" bestFit="1" customWidth="1"/>
    <col min="4366" max="4366" width="14.42578125" style="2" bestFit="1" customWidth="1"/>
    <col min="4367" max="4367" width="9.28515625" style="2" bestFit="1" customWidth="1"/>
    <col min="4368" max="4608" width="9.140625" style="2"/>
    <col min="4609" max="4609" width="12.85546875" style="2" customWidth="1"/>
    <col min="4610" max="4620" width="15.140625" style="2" customWidth="1"/>
    <col min="4621" max="4621" width="12.85546875" style="2" bestFit="1" customWidth="1"/>
    <col min="4622" max="4622" width="14.42578125" style="2" bestFit="1" customWidth="1"/>
    <col min="4623" max="4623" width="9.28515625" style="2" bestFit="1" customWidth="1"/>
    <col min="4624" max="4864" width="9.140625" style="2"/>
    <col min="4865" max="4865" width="12.85546875" style="2" customWidth="1"/>
    <col min="4866" max="4876" width="15.140625" style="2" customWidth="1"/>
    <col min="4877" max="4877" width="12.85546875" style="2" bestFit="1" customWidth="1"/>
    <col min="4878" max="4878" width="14.42578125" style="2" bestFit="1" customWidth="1"/>
    <col min="4879" max="4879" width="9.28515625" style="2" bestFit="1" customWidth="1"/>
    <col min="4880" max="5120" width="9.140625" style="2"/>
    <col min="5121" max="5121" width="12.85546875" style="2" customWidth="1"/>
    <col min="5122" max="5132" width="15.140625" style="2" customWidth="1"/>
    <col min="5133" max="5133" width="12.85546875" style="2" bestFit="1" customWidth="1"/>
    <col min="5134" max="5134" width="14.42578125" style="2" bestFit="1" customWidth="1"/>
    <col min="5135" max="5135" width="9.28515625" style="2" bestFit="1" customWidth="1"/>
    <col min="5136" max="5376" width="9.140625" style="2"/>
    <col min="5377" max="5377" width="12.85546875" style="2" customWidth="1"/>
    <col min="5378" max="5388" width="15.140625" style="2" customWidth="1"/>
    <col min="5389" max="5389" width="12.85546875" style="2" bestFit="1" customWidth="1"/>
    <col min="5390" max="5390" width="14.42578125" style="2" bestFit="1" customWidth="1"/>
    <col min="5391" max="5391" width="9.28515625" style="2" bestFit="1" customWidth="1"/>
    <col min="5392" max="5632" width="9.140625" style="2"/>
    <col min="5633" max="5633" width="12.85546875" style="2" customWidth="1"/>
    <col min="5634" max="5644" width="15.140625" style="2" customWidth="1"/>
    <col min="5645" max="5645" width="12.85546875" style="2" bestFit="1" customWidth="1"/>
    <col min="5646" max="5646" width="14.42578125" style="2" bestFit="1" customWidth="1"/>
    <col min="5647" max="5647" width="9.28515625" style="2" bestFit="1" customWidth="1"/>
    <col min="5648" max="5888" width="9.140625" style="2"/>
    <col min="5889" max="5889" width="12.85546875" style="2" customWidth="1"/>
    <col min="5890" max="5900" width="15.140625" style="2" customWidth="1"/>
    <col min="5901" max="5901" width="12.85546875" style="2" bestFit="1" customWidth="1"/>
    <col min="5902" max="5902" width="14.42578125" style="2" bestFit="1" customWidth="1"/>
    <col min="5903" max="5903" width="9.28515625" style="2" bestFit="1" customWidth="1"/>
    <col min="5904" max="6144" width="9.140625" style="2"/>
    <col min="6145" max="6145" width="12.85546875" style="2" customWidth="1"/>
    <col min="6146" max="6156" width="15.140625" style="2" customWidth="1"/>
    <col min="6157" max="6157" width="12.85546875" style="2" bestFit="1" customWidth="1"/>
    <col min="6158" max="6158" width="14.42578125" style="2" bestFit="1" customWidth="1"/>
    <col min="6159" max="6159" width="9.28515625" style="2" bestFit="1" customWidth="1"/>
    <col min="6160" max="6400" width="9.140625" style="2"/>
    <col min="6401" max="6401" width="12.85546875" style="2" customWidth="1"/>
    <col min="6402" max="6412" width="15.140625" style="2" customWidth="1"/>
    <col min="6413" max="6413" width="12.85546875" style="2" bestFit="1" customWidth="1"/>
    <col min="6414" max="6414" width="14.42578125" style="2" bestFit="1" customWidth="1"/>
    <col min="6415" max="6415" width="9.28515625" style="2" bestFit="1" customWidth="1"/>
    <col min="6416" max="6656" width="9.140625" style="2"/>
    <col min="6657" max="6657" width="12.85546875" style="2" customWidth="1"/>
    <col min="6658" max="6668" width="15.140625" style="2" customWidth="1"/>
    <col min="6669" max="6669" width="12.85546875" style="2" bestFit="1" customWidth="1"/>
    <col min="6670" max="6670" width="14.42578125" style="2" bestFit="1" customWidth="1"/>
    <col min="6671" max="6671" width="9.28515625" style="2" bestFit="1" customWidth="1"/>
    <col min="6672" max="6912" width="9.140625" style="2"/>
    <col min="6913" max="6913" width="12.85546875" style="2" customWidth="1"/>
    <col min="6914" max="6924" width="15.140625" style="2" customWidth="1"/>
    <col min="6925" max="6925" width="12.85546875" style="2" bestFit="1" customWidth="1"/>
    <col min="6926" max="6926" width="14.42578125" style="2" bestFit="1" customWidth="1"/>
    <col min="6927" max="6927" width="9.28515625" style="2" bestFit="1" customWidth="1"/>
    <col min="6928" max="7168" width="9.140625" style="2"/>
    <col min="7169" max="7169" width="12.85546875" style="2" customWidth="1"/>
    <col min="7170" max="7180" width="15.140625" style="2" customWidth="1"/>
    <col min="7181" max="7181" width="12.85546875" style="2" bestFit="1" customWidth="1"/>
    <col min="7182" max="7182" width="14.42578125" style="2" bestFit="1" customWidth="1"/>
    <col min="7183" max="7183" width="9.28515625" style="2" bestFit="1" customWidth="1"/>
    <col min="7184" max="7424" width="9.140625" style="2"/>
    <col min="7425" max="7425" width="12.85546875" style="2" customWidth="1"/>
    <col min="7426" max="7436" width="15.140625" style="2" customWidth="1"/>
    <col min="7437" max="7437" width="12.85546875" style="2" bestFit="1" customWidth="1"/>
    <col min="7438" max="7438" width="14.42578125" style="2" bestFit="1" customWidth="1"/>
    <col min="7439" max="7439" width="9.28515625" style="2" bestFit="1" customWidth="1"/>
    <col min="7440" max="7680" width="9.140625" style="2"/>
    <col min="7681" max="7681" width="12.85546875" style="2" customWidth="1"/>
    <col min="7682" max="7692" width="15.140625" style="2" customWidth="1"/>
    <col min="7693" max="7693" width="12.85546875" style="2" bestFit="1" customWidth="1"/>
    <col min="7694" max="7694" width="14.42578125" style="2" bestFit="1" customWidth="1"/>
    <col min="7695" max="7695" width="9.28515625" style="2" bestFit="1" customWidth="1"/>
    <col min="7696" max="7936" width="9.140625" style="2"/>
    <col min="7937" max="7937" width="12.85546875" style="2" customWidth="1"/>
    <col min="7938" max="7948" width="15.140625" style="2" customWidth="1"/>
    <col min="7949" max="7949" width="12.85546875" style="2" bestFit="1" customWidth="1"/>
    <col min="7950" max="7950" width="14.42578125" style="2" bestFit="1" customWidth="1"/>
    <col min="7951" max="7951" width="9.28515625" style="2" bestFit="1" customWidth="1"/>
    <col min="7952" max="8192" width="9.140625" style="2"/>
    <col min="8193" max="8193" width="12.85546875" style="2" customWidth="1"/>
    <col min="8194" max="8204" width="15.140625" style="2" customWidth="1"/>
    <col min="8205" max="8205" width="12.85546875" style="2" bestFit="1" customWidth="1"/>
    <col min="8206" max="8206" width="14.42578125" style="2" bestFit="1" customWidth="1"/>
    <col min="8207" max="8207" width="9.28515625" style="2" bestFit="1" customWidth="1"/>
    <col min="8208" max="8448" width="9.140625" style="2"/>
    <col min="8449" max="8449" width="12.85546875" style="2" customWidth="1"/>
    <col min="8450" max="8460" width="15.140625" style="2" customWidth="1"/>
    <col min="8461" max="8461" width="12.85546875" style="2" bestFit="1" customWidth="1"/>
    <col min="8462" max="8462" width="14.42578125" style="2" bestFit="1" customWidth="1"/>
    <col min="8463" max="8463" width="9.28515625" style="2" bestFit="1" customWidth="1"/>
    <col min="8464" max="8704" width="9.140625" style="2"/>
    <col min="8705" max="8705" width="12.85546875" style="2" customWidth="1"/>
    <col min="8706" max="8716" width="15.140625" style="2" customWidth="1"/>
    <col min="8717" max="8717" width="12.85546875" style="2" bestFit="1" customWidth="1"/>
    <col min="8718" max="8718" width="14.42578125" style="2" bestFit="1" customWidth="1"/>
    <col min="8719" max="8719" width="9.28515625" style="2" bestFit="1" customWidth="1"/>
    <col min="8720" max="8960" width="9.140625" style="2"/>
    <col min="8961" max="8961" width="12.85546875" style="2" customWidth="1"/>
    <col min="8962" max="8972" width="15.140625" style="2" customWidth="1"/>
    <col min="8973" max="8973" width="12.85546875" style="2" bestFit="1" customWidth="1"/>
    <col min="8974" max="8974" width="14.42578125" style="2" bestFit="1" customWidth="1"/>
    <col min="8975" max="8975" width="9.28515625" style="2" bestFit="1" customWidth="1"/>
    <col min="8976" max="9216" width="9.140625" style="2"/>
    <col min="9217" max="9217" width="12.85546875" style="2" customWidth="1"/>
    <col min="9218" max="9228" width="15.140625" style="2" customWidth="1"/>
    <col min="9229" max="9229" width="12.85546875" style="2" bestFit="1" customWidth="1"/>
    <col min="9230" max="9230" width="14.42578125" style="2" bestFit="1" customWidth="1"/>
    <col min="9231" max="9231" width="9.28515625" style="2" bestFit="1" customWidth="1"/>
    <col min="9232" max="9472" width="9.140625" style="2"/>
    <col min="9473" max="9473" width="12.85546875" style="2" customWidth="1"/>
    <col min="9474" max="9484" width="15.140625" style="2" customWidth="1"/>
    <col min="9485" max="9485" width="12.85546875" style="2" bestFit="1" customWidth="1"/>
    <col min="9486" max="9486" width="14.42578125" style="2" bestFit="1" customWidth="1"/>
    <col min="9487" max="9487" width="9.28515625" style="2" bestFit="1" customWidth="1"/>
    <col min="9488" max="9728" width="9.140625" style="2"/>
    <col min="9729" max="9729" width="12.85546875" style="2" customWidth="1"/>
    <col min="9730" max="9740" width="15.140625" style="2" customWidth="1"/>
    <col min="9741" max="9741" width="12.85546875" style="2" bestFit="1" customWidth="1"/>
    <col min="9742" max="9742" width="14.42578125" style="2" bestFit="1" customWidth="1"/>
    <col min="9743" max="9743" width="9.28515625" style="2" bestFit="1" customWidth="1"/>
    <col min="9744" max="9984" width="9.140625" style="2"/>
    <col min="9985" max="9985" width="12.85546875" style="2" customWidth="1"/>
    <col min="9986" max="9996" width="15.140625" style="2" customWidth="1"/>
    <col min="9997" max="9997" width="12.85546875" style="2" bestFit="1" customWidth="1"/>
    <col min="9998" max="9998" width="14.42578125" style="2" bestFit="1" customWidth="1"/>
    <col min="9999" max="9999" width="9.28515625" style="2" bestFit="1" customWidth="1"/>
    <col min="10000" max="10240" width="9.140625" style="2"/>
    <col min="10241" max="10241" width="12.85546875" style="2" customWidth="1"/>
    <col min="10242" max="10252" width="15.140625" style="2" customWidth="1"/>
    <col min="10253" max="10253" width="12.85546875" style="2" bestFit="1" customWidth="1"/>
    <col min="10254" max="10254" width="14.42578125" style="2" bestFit="1" customWidth="1"/>
    <col min="10255" max="10255" width="9.28515625" style="2" bestFit="1" customWidth="1"/>
    <col min="10256" max="10496" width="9.140625" style="2"/>
    <col min="10497" max="10497" width="12.85546875" style="2" customWidth="1"/>
    <col min="10498" max="10508" width="15.140625" style="2" customWidth="1"/>
    <col min="10509" max="10509" width="12.85546875" style="2" bestFit="1" customWidth="1"/>
    <col min="10510" max="10510" width="14.42578125" style="2" bestFit="1" customWidth="1"/>
    <col min="10511" max="10511" width="9.28515625" style="2" bestFit="1" customWidth="1"/>
    <col min="10512" max="10752" width="9.140625" style="2"/>
    <col min="10753" max="10753" width="12.85546875" style="2" customWidth="1"/>
    <col min="10754" max="10764" width="15.140625" style="2" customWidth="1"/>
    <col min="10765" max="10765" width="12.85546875" style="2" bestFit="1" customWidth="1"/>
    <col min="10766" max="10766" width="14.42578125" style="2" bestFit="1" customWidth="1"/>
    <col min="10767" max="10767" width="9.28515625" style="2" bestFit="1" customWidth="1"/>
    <col min="10768" max="11008" width="9.140625" style="2"/>
    <col min="11009" max="11009" width="12.85546875" style="2" customWidth="1"/>
    <col min="11010" max="11020" width="15.140625" style="2" customWidth="1"/>
    <col min="11021" max="11021" width="12.85546875" style="2" bestFit="1" customWidth="1"/>
    <col min="11022" max="11022" width="14.42578125" style="2" bestFit="1" customWidth="1"/>
    <col min="11023" max="11023" width="9.28515625" style="2" bestFit="1" customWidth="1"/>
    <col min="11024" max="11264" width="9.140625" style="2"/>
    <col min="11265" max="11265" width="12.85546875" style="2" customWidth="1"/>
    <col min="11266" max="11276" width="15.140625" style="2" customWidth="1"/>
    <col min="11277" max="11277" width="12.85546875" style="2" bestFit="1" customWidth="1"/>
    <col min="11278" max="11278" width="14.42578125" style="2" bestFit="1" customWidth="1"/>
    <col min="11279" max="11279" width="9.28515625" style="2" bestFit="1" customWidth="1"/>
    <col min="11280" max="11520" width="9.140625" style="2"/>
    <col min="11521" max="11521" width="12.85546875" style="2" customWidth="1"/>
    <col min="11522" max="11532" width="15.140625" style="2" customWidth="1"/>
    <col min="11533" max="11533" width="12.85546875" style="2" bestFit="1" customWidth="1"/>
    <col min="11534" max="11534" width="14.42578125" style="2" bestFit="1" customWidth="1"/>
    <col min="11535" max="11535" width="9.28515625" style="2" bestFit="1" customWidth="1"/>
    <col min="11536" max="11776" width="9.140625" style="2"/>
    <col min="11777" max="11777" width="12.85546875" style="2" customWidth="1"/>
    <col min="11778" max="11788" width="15.140625" style="2" customWidth="1"/>
    <col min="11789" max="11789" width="12.85546875" style="2" bestFit="1" customWidth="1"/>
    <col min="11790" max="11790" width="14.42578125" style="2" bestFit="1" customWidth="1"/>
    <col min="11791" max="11791" width="9.28515625" style="2" bestFit="1" customWidth="1"/>
    <col min="11792" max="12032" width="9.140625" style="2"/>
    <col min="12033" max="12033" width="12.85546875" style="2" customWidth="1"/>
    <col min="12034" max="12044" width="15.140625" style="2" customWidth="1"/>
    <col min="12045" max="12045" width="12.85546875" style="2" bestFit="1" customWidth="1"/>
    <col min="12046" max="12046" width="14.42578125" style="2" bestFit="1" customWidth="1"/>
    <col min="12047" max="12047" width="9.28515625" style="2" bestFit="1" customWidth="1"/>
    <col min="12048" max="12288" width="9.140625" style="2"/>
    <col min="12289" max="12289" width="12.85546875" style="2" customWidth="1"/>
    <col min="12290" max="12300" width="15.140625" style="2" customWidth="1"/>
    <col min="12301" max="12301" width="12.85546875" style="2" bestFit="1" customWidth="1"/>
    <col min="12302" max="12302" width="14.42578125" style="2" bestFit="1" customWidth="1"/>
    <col min="12303" max="12303" width="9.28515625" style="2" bestFit="1" customWidth="1"/>
    <col min="12304" max="12544" width="9.140625" style="2"/>
    <col min="12545" max="12545" width="12.85546875" style="2" customWidth="1"/>
    <col min="12546" max="12556" width="15.140625" style="2" customWidth="1"/>
    <col min="12557" max="12557" width="12.85546875" style="2" bestFit="1" customWidth="1"/>
    <col min="12558" max="12558" width="14.42578125" style="2" bestFit="1" customWidth="1"/>
    <col min="12559" max="12559" width="9.28515625" style="2" bestFit="1" customWidth="1"/>
    <col min="12560" max="12800" width="9.140625" style="2"/>
    <col min="12801" max="12801" width="12.85546875" style="2" customWidth="1"/>
    <col min="12802" max="12812" width="15.140625" style="2" customWidth="1"/>
    <col min="12813" max="12813" width="12.85546875" style="2" bestFit="1" customWidth="1"/>
    <col min="12814" max="12814" width="14.42578125" style="2" bestFit="1" customWidth="1"/>
    <col min="12815" max="12815" width="9.28515625" style="2" bestFit="1" customWidth="1"/>
    <col min="12816" max="13056" width="9.140625" style="2"/>
    <col min="13057" max="13057" width="12.85546875" style="2" customWidth="1"/>
    <col min="13058" max="13068" width="15.140625" style="2" customWidth="1"/>
    <col min="13069" max="13069" width="12.85546875" style="2" bestFit="1" customWidth="1"/>
    <col min="13070" max="13070" width="14.42578125" style="2" bestFit="1" customWidth="1"/>
    <col min="13071" max="13071" width="9.28515625" style="2" bestFit="1" customWidth="1"/>
    <col min="13072" max="13312" width="9.140625" style="2"/>
    <col min="13313" max="13313" width="12.85546875" style="2" customWidth="1"/>
    <col min="13314" max="13324" width="15.140625" style="2" customWidth="1"/>
    <col min="13325" max="13325" width="12.85546875" style="2" bestFit="1" customWidth="1"/>
    <col min="13326" max="13326" width="14.42578125" style="2" bestFit="1" customWidth="1"/>
    <col min="13327" max="13327" width="9.28515625" style="2" bestFit="1" customWidth="1"/>
    <col min="13328" max="13568" width="9.140625" style="2"/>
    <col min="13569" max="13569" width="12.85546875" style="2" customWidth="1"/>
    <col min="13570" max="13580" width="15.140625" style="2" customWidth="1"/>
    <col min="13581" max="13581" width="12.85546875" style="2" bestFit="1" customWidth="1"/>
    <col min="13582" max="13582" width="14.42578125" style="2" bestFit="1" customWidth="1"/>
    <col min="13583" max="13583" width="9.28515625" style="2" bestFit="1" customWidth="1"/>
    <col min="13584" max="13824" width="9.140625" style="2"/>
    <col min="13825" max="13825" width="12.85546875" style="2" customWidth="1"/>
    <col min="13826" max="13836" width="15.140625" style="2" customWidth="1"/>
    <col min="13837" max="13837" width="12.85546875" style="2" bestFit="1" customWidth="1"/>
    <col min="13838" max="13838" width="14.42578125" style="2" bestFit="1" customWidth="1"/>
    <col min="13839" max="13839" width="9.28515625" style="2" bestFit="1" customWidth="1"/>
    <col min="13840" max="14080" width="9.140625" style="2"/>
    <col min="14081" max="14081" width="12.85546875" style="2" customWidth="1"/>
    <col min="14082" max="14092" width="15.140625" style="2" customWidth="1"/>
    <col min="14093" max="14093" width="12.85546875" style="2" bestFit="1" customWidth="1"/>
    <col min="14094" max="14094" width="14.42578125" style="2" bestFit="1" customWidth="1"/>
    <col min="14095" max="14095" width="9.28515625" style="2" bestFit="1" customWidth="1"/>
    <col min="14096" max="14336" width="9.140625" style="2"/>
    <col min="14337" max="14337" width="12.85546875" style="2" customWidth="1"/>
    <col min="14338" max="14348" width="15.140625" style="2" customWidth="1"/>
    <col min="14349" max="14349" width="12.85546875" style="2" bestFit="1" customWidth="1"/>
    <col min="14350" max="14350" width="14.42578125" style="2" bestFit="1" customWidth="1"/>
    <col min="14351" max="14351" width="9.28515625" style="2" bestFit="1" customWidth="1"/>
    <col min="14352" max="14592" width="9.140625" style="2"/>
    <col min="14593" max="14593" width="12.85546875" style="2" customWidth="1"/>
    <col min="14594" max="14604" width="15.140625" style="2" customWidth="1"/>
    <col min="14605" max="14605" width="12.85546875" style="2" bestFit="1" customWidth="1"/>
    <col min="14606" max="14606" width="14.42578125" style="2" bestFit="1" customWidth="1"/>
    <col min="14607" max="14607" width="9.28515625" style="2" bestFit="1" customWidth="1"/>
    <col min="14608" max="14848" width="9.140625" style="2"/>
    <col min="14849" max="14849" width="12.85546875" style="2" customWidth="1"/>
    <col min="14850" max="14860" width="15.140625" style="2" customWidth="1"/>
    <col min="14861" max="14861" width="12.85546875" style="2" bestFit="1" customWidth="1"/>
    <col min="14862" max="14862" width="14.42578125" style="2" bestFit="1" customWidth="1"/>
    <col min="14863" max="14863" width="9.28515625" style="2" bestFit="1" customWidth="1"/>
    <col min="14864" max="15104" width="9.140625" style="2"/>
    <col min="15105" max="15105" width="12.85546875" style="2" customWidth="1"/>
    <col min="15106" max="15116" width="15.140625" style="2" customWidth="1"/>
    <col min="15117" max="15117" width="12.85546875" style="2" bestFit="1" customWidth="1"/>
    <col min="15118" max="15118" width="14.42578125" style="2" bestFit="1" customWidth="1"/>
    <col min="15119" max="15119" width="9.28515625" style="2" bestFit="1" customWidth="1"/>
    <col min="15120" max="15360" width="9.140625" style="2"/>
    <col min="15361" max="15361" width="12.85546875" style="2" customWidth="1"/>
    <col min="15362" max="15372" width="15.140625" style="2" customWidth="1"/>
    <col min="15373" max="15373" width="12.85546875" style="2" bestFit="1" customWidth="1"/>
    <col min="15374" max="15374" width="14.42578125" style="2" bestFit="1" customWidth="1"/>
    <col min="15375" max="15375" width="9.28515625" style="2" bestFit="1" customWidth="1"/>
    <col min="15376" max="15616" width="9.140625" style="2"/>
    <col min="15617" max="15617" width="12.85546875" style="2" customWidth="1"/>
    <col min="15618" max="15628" width="15.140625" style="2" customWidth="1"/>
    <col min="15629" max="15629" width="12.85546875" style="2" bestFit="1" customWidth="1"/>
    <col min="15630" max="15630" width="14.42578125" style="2" bestFit="1" customWidth="1"/>
    <col min="15631" max="15631" width="9.28515625" style="2" bestFit="1" customWidth="1"/>
    <col min="15632" max="15872" width="9.140625" style="2"/>
    <col min="15873" max="15873" width="12.85546875" style="2" customWidth="1"/>
    <col min="15874" max="15884" width="15.140625" style="2" customWidth="1"/>
    <col min="15885" max="15885" width="12.85546875" style="2" bestFit="1" customWidth="1"/>
    <col min="15886" max="15886" width="14.42578125" style="2" bestFit="1" customWidth="1"/>
    <col min="15887" max="15887" width="9.28515625" style="2" bestFit="1" customWidth="1"/>
    <col min="15888" max="16128" width="9.140625" style="2"/>
    <col min="16129" max="16129" width="12.85546875" style="2" customWidth="1"/>
    <col min="16130" max="16140" width="15.140625" style="2" customWidth="1"/>
    <col min="16141" max="16141" width="12.85546875" style="2" bestFit="1" customWidth="1"/>
    <col min="16142" max="16142" width="14.42578125" style="2" bestFit="1" customWidth="1"/>
    <col min="16143" max="16143" width="9.28515625" style="2" bestFit="1" customWidth="1"/>
    <col min="16144" max="16384" width="9.140625" style="2"/>
  </cols>
  <sheetData>
    <row r="1" spans="1:12">
      <c r="A1" s="1" t="s">
        <v>8</v>
      </c>
    </row>
    <row r="2" spans="1:12">
      <c r="A2" s="1" t="s">
        <v>9</v>
      </c>
    </row>
    <row r="3" spans="1:12" ht="13.5" thickBot="1">
      <c r="A3" s="1" t="s">
        <v>6</v>
      </c>
      <c r="G3" s="2" t="s">
        <v>10</v>
      </c>
      <c r="I3" s="3" t="s">
        <v>11</v>
      </c>
      <c r="J3" s="3" t="s">
        <v>12</v>
      </c>
    </row>
    <row r="4" spans="1:12">
      <c r="A4" s="1" t="s">
        <v>4</v>
      </c>
      <c r="G4" s="36" t="s">
        <v>41</v>
      </c>
      <c r="H4" s="34"/>
      <c r="I4" s="4">
        <v>29867</v>
      </c>
      <c r="J4" s="4"/>
      <c r="L4" s="5"/>
    </row>
    <row r="5" spans="1:12">
      <c r="A5" s="1"/>
      <c r="G5" s="35" t="s">
        <v>33</v>
      </c>
      <c r="H5" s="34"/>
      <c r="I5" s="4"/>
      <c r="J5" s="4">
        <v>29867</v>
      </c>
      <c r="K5" s="2" t="s">
        <v>35</v>
      </c>
      <c r="L5" s="5"/>
    </row>
    <row r="6" spans="1:12">
      <c r="A6" s="1"/>
      <c r="G6" s="36" t="s">
        <v>41</v>
      </c>
      <c r="H6" s="34"/>
      <c r="I6" s="4">
        <v>8162</v>
      </c>
      <c r="J6" s="4"/>
      <c r="L6" s="5"/>
    </row>
    <row r="7" spans="1:12">
      <c r="A7" s="1"/>
      <c r="G7" s="35" t="s">
        <v>33</v>
      </c>
      <c r="H7" s="34"/>
      <c r="I7" s="4"/>
      <c r="J7" s="4">
        <v>8162</v>
      </c>
      <c r="K7" s="2" t="s">
        <v>36</v>
      </c>
      <c r="L7" s="5"/>
    </row>
    <row r="8" spans="1:12">
      <c r="A8" s="1"/>
      <c r="G8" s="35" t="s">
        <v>34</v>
      </c>
      <c r="H8" s="34"/>
      <c r="I8" s="4">
        <v>38029</v>
      </c>
      <c r="J8" s="4"/>
      <c r="L8" s="5"/>
    </row>
    <row r="9" spans="1:12">
      <c r="A9" s="1"/>
      <c r="G9" s="36" t="s">
        <v>42</v>
      </c>
      <c r="H9" s="34"/>
      <c r="I9" s="4"/>
      <c r="J9" s="4">
        <v>38029</v>
      </c>
      <c r="L9" s="5"/>
    </row>
    <row r="10" spans="1:12" ht="13.5" thickBot="1">
      <c r="A10" s="7"/>
      <c r="B10" s="8"/>
      <c r="C10" s="9"/>
      <c r="D10" s="6"/>
      <c r="I10" s="10">
        <f>SUM(I4:I9)</f>
        <v>76058</v>
      </c>
      <c r="J10" s="10">
        <f>SUM(J4:J9)</f>
        <v>76058</v>
      </c>
      <c r="K10" s="4">
        <f>I10-J10</f>
        <v>0</v>
      </c>
    </row>
    <row r="11" spans="1:12">
      <c r="A11" s="7"/>
      <c r="B11" s="6"/>
      <c r="C11" s="6"/>
      <c r="D11" s="6"/>
    </row>
    <row r="12" spans="1:12" ht="27.75">
      <c r="A12" s="1"/>
      <c r="B12" s="11"/>
      <c r="G12" s="12"/>
    </row>
    <row r="13" spans="1:12">
      <c r="G13" s="1" t="s">
        <v>13</v>
      </c>
      <c r="H13" s="1"/>
      <c r="J13" s="13">
        <v>40178</v>
      </c>
    </row>
    <row r="14" spans="1:12">
      <c r="A14" s="14" t="s">
        <v>14</v>
      </c>
      <c r="G14" s="1" t="s">
        <v>15</v>
      </c>
      <c r="H14" s="1"/>
      <c r="J14" s="13">
        <v>45504</v>
      </c>
    </row>
    <row r="15" spans="1:12">
      <c r="A15" s="1"/>
    </row>
    <row r="16" spans="1:12">
      <c r="A16" s="15" t="s">
        <v>38</v>
      </c>
      <c r="D16" s="16">
        <v>6624360</v>
      </c>
    </row>
    <row r="17" spans="1:15">
      <c r="A17" s="15" t="s">
        <v>39</v>
      </c>
      <c r="C17" s="16"/>
      <c r="D17" s="17">
        <v>38029</v>
      </c>
    </row>
    <row r="18" spans="1:15">
      <c r="A18" s="15" t="s">
        <v>40</v>
      </c>
      <c r="C18" s="16"/>
      <c r="D18" s="17">
        <v>6711.53</v>
      </c>
    </row>
    <row r="19" spans="1:15">
      <c r="A19" s="15"/>
      <c r="C19" s="16"/>
      <c r="D19" s="17"/>
    </row>
    <row r="20" spans="1:15">
      <c r="A20" s="15" t="s">
        <v>37</v>
      </c>
      <c r="C20" s="16"/>
      <c r="D20" s="17">
        <v>602.47</v>
      </c>
    </row>
    <row r="21" spans="1:15" ht="13.5" thickBot="1">
      <c r="A21" s="1"/>
      <c r="N21" s="18" t="s">
        <v>16</v>
      </c>
      <c r="O21" s="19"/>
    </row>
    <row r="22" spans="1:15" ht="13.5" thickBot="1">
      <c r="B22" s="41" t="s">
        <v>17</v>
      </c>
      <c r="C22" s="38" t="s">
        <v>18</v>
      </c>
      <c r="D22" s="38" t="s">
        <v>19</v>
      </c>
      <c r="E22" s="38" t="s">
        <v>20</v>
      </c>
      <c r="F22" s="38" t="s">
        <v>21</v>
      </c>
      <c r="G22" s="38" t="s">
        <v>22</v>
      </c>
      <c r="H22" s="38" t="s">
        <v>23</v>
      </c>
      <c r="I22" s="38" t="s">
        <v>24</v>
      </c>
      <c r="J22" s="38" t="s">
        <v>25</v>
      </c>
      <c r="K22" s="38" t="s">
        <v>26</v>
      </c>
      <c r="L22" s="38" t="s">
        <v>27</v>
      </c>
      <c r="M22" s="40" t="s">
        <v>28</v>
      </c>
      <c r="N22" s="20" t="s">
        <v>29</v>
      </c>
      <c r="O22" s="21" t="s">
        <v>30</v>
      </c>
    </row>
    <row r="23" spans="1:15" hidden="1">
      <c r="B23" s="39">
        <v>1</v>
      </c>
      <c r="C23" s="22">
        <v>2</v>
      </c>
      <c r="D23" s="39">
        <v>3</v>
      </c>
      <c r="E23" s="22">
        <v>4</v>
      </c>
      <c r="F23" s="22">
        <v>5</v>
      </c>
      <c r="G23" s="22">
        <v>6</v>
      </c>
      <c r="H23" s="22">
        <v>7</v>
      </c>
      <c r="I23" s="22">
        <v>8</v>
      </c>
      <c r="J23" s="22">
        <v>9</v>
      </c>
      <c r="K23" s="22">
        <v>10</v>
      </c>
      <c r="L23" s="39">
        <v>11</v>
      </c>
      <c r="M23" s="22">
        <v>12</v>
      </c>
      <c r="N23" s="23"/>
      <c r="O23" s="24"/>
    </row>
    <row r="24" spans="1:15">
      <c r="B24" s="39"/>
      <c r="C24" s="22"/>
      <c r="D24" s="39"/>
      <c r="E24" s="22"/>
      <c r="F24" s="22"/>
      <c r="G24" s="22"/>
      <c r="H24" s="22"/>
      <c r="I24" s="22"/>
      <c r="J24" s="22"/>
      <c r="K24" s="22"/>
      <c r="L24" s="39"/>
      <c r="M24" s="22"/>
      <c r="N24" s="23"/>
      <c r="O24" s="24"/>
    </row>
    <row r="25" spans="1:15">
      <c r="A25" s="2">
        <v>2008</v>
      </c>
      <c r="B25" s="26"/>
      <c r="C25" s="25"/>
      <c r="D25" s="26"/>
      <c r="E25" s="25"/>
      <c r="F25" s="25"/>
      <c r="G25" s="25"/>
      <c r="H25" s="25"/>
      <c r="I25" s="25"/>
      <c r="J25" s="25"/>
      <c r="K25" s="25"/>
      <c r="L25" s="26"/>
      <c r="M25" s="25"/>
      <c r="N25" s="23"/>
      <c r="O25" s="24">
        <f t="shared" ref="O25:O30" si="0">+N25/$D$17</f>
        <v>0</v>
      </c>
    </row>
    <row r="26" spans="1:15">
      <c r="A26" s="2">
        <f>+A25+1</f>
        <v>2009</v>
      </c>
      <c r="B26" s="26"/>
      <c r="C26" s="25"/>
      <c r="D26" s="26"/>
      <c r="E26" s="25"/>
      <c r="F26" s="25"/>
      <c r="H26" s="25"/>
      <c r="I26" s="25"/>
      <c r="J26" s="25"/>
      <c r="K26" s="25"/>
      <c r="L26" s="26"/>
      <c r="M26" s="25">
        <f>+D16</f>
        <v>6624360</v>
      </c>
      <c r="N26" s="23">
        <f>M26-D16</f>
        <v>0</v>
      </c>
      <c r="O26" s="24">
        <f t="shared" si="0"/>
        <v>0</v>
      </c>
    </row>
    <row r="27" spans="1:15">
      <c r="A27" s="2">
        <f>+A26+1</f>
        <v>2010</v>
      </c>
      <c r="B27" s="26">
        <f>M26-$D$17</f>
        <v>6586331</v>
      </c>
      <c r="C27" s="25">
        <f t="shared" ref="C27:M27" si="1">+B27-$D$17</f>
        <v>6548302</v>
      </c>
      <c r="D27" s="26">
        <f t="shared" si="1"/>
        <v>6510273</v>
      </c>
      <c r="E27" s="25">
        <f>+D27-$D$17</f>
        <v>6472244</v>
      </c>
      <c r="F27" s="25">
        <f t="shared" si="1"/>
        <v>6434215</v>
      </c>
      <c r="G27" s="25">
        <f t="shared" si="1"/>
        <v>6396186</v>
      </c>
      <c r="H27" s="25">
        <f t="shared" si="1"/>
        <v>6358157</v>
      </c>
      <c r="I27" s="25">
        <f t="shared" si="1"/>
        <v>6320128</v>
      </c>
      <c r="J27" s="25">
        <f t="shared" si="1"/>
        <v>6282099</v>
      </c>
      <c r="K27" s="25">
        <f t="shared" si="1"/>
        <v>6244070</v>
      </c>
      <c r="L27" s="26">
        <f t="shared" si="1"/>
        <v>6206041</v>
      </c>
      <c r="M27" s="25">
        <f t="shared" si="1"/>
        <v>6168012</v>
      </c>
      <c r="N27" s="23">
        <f>+M27-M26</f>
        <v>-456348</v>
      </c>
      <c r="O27" s="24">
        <f t="shared" si="0"/>
        <v>-12</v>
      </c>
    </row>
    <row r="28" spans="1:15">
      <c r="A28" s="2">
        <f>+A27+1</f>
        <v>2011</v>
      </c>
      <c r="B28" s="26">
        <f>+M27-$D$17</f>
        <v>6129983</v>
      </c>
      <c r="C28" s="25">
        <f t="shared" ref="C28:M28" si="2">+B28-$D$17</f>
        <v>6091954</v>
      </c>
      <c r="D28" s="26">
        <f t="shared" si="2"/>
        <v>6053925</v>
      </c>
      <c r="E28" s="25">
        <f t="shared" si="2"/>
        <v>6015896</v>
      </c>
      <c r="F28" s="25">
        <f t="shared" si="2"/>
        <v>5977867</v>
      </c>
      <c r="G28" s="26">
        <f t="shared" si="2"/>
        <v>5939838</v>
      </c>
      <c r="H28" s="26">
        <f t="shared" si="2"/>
        <v>5901809</v>
      </c>
      <c r="I28" s="26">
        <f t="shared" si="2"/>
        <v>5863780</v>
      </c>
      <c r="J28" s="26">
        <f t="shared" si="2"/>
        <v>5825751</v>
      </c>
      <c r="K28" s="26">
        <f t="shared" si="2"/>
        <v>5787722</v>
      </c>
      <c r="L28" s="26">
        <f t="shared" si="2"/>
        <v>5749693</v>
      </c>
      <c r="M28" s="26">
        <f t="shared" si="2"/>
        <v>5711664</v>
      </c>
      <c r="N28" s="23">
        <f>+M28-M27</f>
        <v>-456348</v>
      </c>
      <c r="O28" s="24">
        <f t="shared" si="0"/>
        <v>-12</v>
      </c>
    </row>
    <row r="29" spans="1:15">
      <c r="A29" s="2">
        <f>+A28+1</f>
        <v>2012</v>
      </c>
      <c r="B29" s="26">
        <f>+M28-$D$17</f>
        <v>5673635</v>
      </c>
      <c r="C29" s="25">
        <f>+B29-$D$17</f>
        <v>5635606</v>
      </c>
      <c r="D29" s="26">
        <f>+C29-$D$17-D20</f>
        <v>5596974.5300000003</v>
      </c>
      <c r="E29" s="27">
        <f t="shared" ref="E29:M29" si="3">+D29-$D$17</f>
        <v>5558945.5300000003</v>
      </c>
      <c r="F29" s="27">
        <f t="shared" si="3"/>
        <v>5520916.5300000003</v>
      </c>
      <c r="G29" s="27">
        <f t="shared" si="3"/>
        <v>5482887.5300000003</v>
      </c>
      <c r="H29" s="27">
        <f t="shared" si="3"/>
        <v>5444858.5300000003</v>
      </c>
      <c r="I29" s="27">
        <f t="shared" si="3"/>
        <v>5406829.5300000003</v>
      </c>
      <c r="J29" s="27">
        <f t="shared" si="3"/>
        <v>5368800.5300000003</v>
      </c>
      <c r="K29" s="27">
        <f t="shared" si="3"/>
        <v>5330771.53</v>
      </c>
      <c r="L29" s="37">
        <f t="shared" si="3"/>
        <v>5292742.53</v>
      </c>
      <c r="M29" s="27">
        <f t="shared" si="3"/>
        <v>5254713.53</v>
      </c>
      <c r="N29" s="23">
        <f>+M29-M28</f>
        <v>-456950.46999999974</v>
      </c>
      <c r="O29" s="24">
        <f t="shared" si="0"/>
        <v>-12.015842383444207</v>
      </c>
    </row>
    <row r="30" spans="1:15">
      <c r="A30" s="2">
        <f>+A29+1</f>
        <v>2013</v>
      </c>
      <c r="B30" s="37">
        <f>+M29-$D$17</f>
        <v>5216684.53</v>
      </c>
      <c r="C30" s="27">
        <f>+B30-$D$17</f>
        <v>5178655.53</v>
      </c>
      <c r="D30" s="37">
        <f>+C30-$D$17</f>
        <v>5140626.53</v>
      </c>
      <c r="E30" s="27">
        <f>+D30-$D$17</f>
        <v>5102597.53</v>
      </c>
      <c r="F30" s="27">
        <f>+E30-$D$17</f>
        <v>5064568.53</v>
      </c>
      <c r="G30" s="27">
        <f t="shared" ref="G30:M30" si="4">+F30-$D$17</f>
        <v>5026539.53</v>
      </c>
      <c r="H30" s="27">
        <f t="shared" si="4"/>
        <v>4988510.53</v>
      </c>
      <c r="I30" s="27">
        <f t="shared" si="4"/>
        <v>4950481.53</v>
      </c>
      <c r="J30" s="27">
        <f t="shared" si="4"/>
        <v>4912452.53</v>
      </c>
      <c r="K30" s="27">
        <f t="shared" si="4"/>
        <v>4874423.53</v>
      </c>
      <c r="L30" s="37">
        <f t="shared" si="4"/>
        <v>4836394.53</v>
      </c>
      <c r="M30" s="27">
        <f t="shared" si="4"/>
        <v>4798365.53</v>
      </c>
      <c r="N30" s="23">
        <f>+M30-M29</f>
        <v>-456348</v>
      </c>
      <c r="O30" s="24">
        <f t="shared" si="0"/>
        <v>-12</v>
      </c>
    </row>
    <row r="31" spans="1:15">
      <c r="A31" s="2">
        <f t="shared" ref="A31:A41" si="5">+A30+1</f>
        <v>2014</v>
      </c>
      <c r="B31" s="37">
        <f t="shared" ref="B31:B32" si="6">+M30-$D$17</f>
        <v>4760336.53</v>
      </c>
      <c r="C31" s="27">
        <f t="shared" ref="C31:M31" si="7">+B31-$D$17</f>
        <v>4722307.53</v>
      </c>
      <c r="D31" s="37">
        <f t="shared" si="7"/>
        <v>4684278.53</v>
      </c>
      <c r="E31" s="27">
        <f t="shared" si="7"/>
        <v>4646249.53</v>
      </c>
      <c r="F31" s="27">
        <f t="shared" si="7"/>
        <v>4608220.53</v>
      </c>
      <c r="G31" s="27">
        <f t="shared" si="7"/>
        <v>4570191.53</v>
      </c>
      <c r="H31" s="27">
        <f t="shared" si="7"/>
        <v>4532162.53</v>
      </c>
      <c r="I31" s="27">
        <f t="shared" si="7"/>
        <v>4494133.53</v>
      </c>
      <c r="J31" s="27">
        <f t="shared" si="7"/>
        <v>4456104.53</v>
      </c>
      <c r="K31" s="37">
        <f t="shared" si="7"/>
        <v>4418075.53</v>
      </c>
      <c r="L31" s="37">
        <f t="shared" si="7"/>
        <v>4380046.53</v>
      </c>
      <c r="M31" s="26">
        <f t="shared" si="7"/>
        <v>4342017.53</v>
      </c>
      <c r="N31" s="23">
        <f t="shared" ref="N31:N41" si="8">+M31-M30</f>
        <v>-456348</v>
      </c>
      <c r="O31" s="24">
        <f t="shared" ref="O31:O41" si="9">+N31/$D$17</f>
        <v>-12</v>
      </c>
    </row>
    <row r="32" spans="1:15">
      <c r="A32" s="2">
        <f t="shared" si="5"/>
        <v>2015</v>
      </c>
      <c r="B32" s="37">
        <f t="shared" si="6"/>
        <v>4303988.53</v>
      </c>
      <c r="C32" s="27">
        <f t="shared" ref="C32:M32" si="10">+B32-$D$17</f>
        <v>4265959.53</v>
      </c>
      <c r="D32" s="37">
        <f t="shared" si="10"/>
        <v>4227930.53</v>
      </c>
      <c r="E32" s="27">
        <f t="shared" si="10"/>
        <v>4189901.5300000003</v>
      </c>
      <c r="F32" s="37">
        <f t="shared" si="10"/>
        <v>4151872.5300000003</v>
      </c>
      <c r="G32" s="27">
        <f t="shared" si="10"/>
        <v>4113843.5300000003</v>
      </c>
      <c r="H32" s="27">
        <f t="shared" si="10"/>
        <v>4075814.5300000003</v>
      </c>
      <c r="I32" s="27">
        <f t="shared" si="10"/>
        <v>4037785.5300000003</v>
      </c>
      <c r="J32" s="27">
        <f t="shared" si="10"/>
        <v>3999756.5300000003</v>
      </c>
      <c r="K32" s="37">
        <f t="shared" si="10"/>
        <v>3961727.5300000003</v>
      </c>
      <c r="L32" s="26">
        <f t="shared" si="10"/>
        <v>3923698.5300000003</v>
      </c>
      <c r="M32" s="26">
        <f t="shared" si="10"/>
        <v>3885669.5300000003</v>
      </c>
      <c r="N32" s="23">
        <f t="shared" si="8"/>
        <v>-456348</v>
      </c>
      <c r="O32" s="24">
        <f t="shared" si="9"/>
        <v>-12</v>
      </c>
    </row>
    <row r="33" spans="1:15">
      <c r="A33" s="2">
        <f t="shared" si="5"/>
        <v>2016</v>
      </c>
      <c r="B33" s="37">
        <f t="shared" ref="B33:B41" si="11">+M32-$D$17</f>
        <v>3847640.5300000003</v>
      </c>
      <c r="C33" s="26">
        <f t="shared" ref="C33:M33" si="12">+B33-$D$17</f>
        <v>3809611.5300000003</v>
      </c>
      <c r="D33" s="26">
        <f t="shared" si="12"/>
        <v>3771582.5300000003</v>
      </c>
      <c r="E33" s="26">
        <f t="shared" si="12"/>
        <v>3733553.5300000003</v>
      </c>
      <c r="F33" s="26">
        <f t="shared" si="12"/>
        <v>3695524.5300000003</v>
      </c>
      <c r="G33" s="26">
        <f t="shared" si="12"/>
        <v>3657495.5300000003</v>
      </c>
      <c r="H33" s="26">
        <f t="shared" si="12"/>
        <v>3619466.5300000003</v>
      </c>
      <c r="I33" s="26">
        <f t="shared" si="12"/>
        <v>3581437.5300000003</v>
      </c>
      <c r="J33" s="37">
        <f t="shared" si="12"/>
        <v>3543408.5300000003</v>
      </c>
      <c r="K33" s="26">
        <f t="shared" si="12"/>
        <v>3505379.5300000003</v>
      </c>
      <c r="L33" s="26">
        <f t="shared" si="12"/>
        <v>3467350.5300000003</v>
      </c>
      <c r="M33" s="26">
        <f t="shared" si="12"/>
        <v>3429321.5300000003</v>
      </c>
      <c r="N33" s="23">
        <f t="shared" si="8"/>
        <v>-456348</v>
      </c>
      <c r="O33" s="24">
        <f t="shared" si="9"/>
        <v>-12</v>
      </c>
    </row>
    <row r="34" spans="1:15">
      <c r="A34" s="2">
        <f t="shared" si="5"/>
        <v>2017</v>
      </c>
      <c r="B34" s="26">
        <f t="shared" si="11"/>
        <v>3391292.5300000003</v>
      </c>
      <c r="C34" s="26">
        <f t="shared" ref="C34:M34" si="13">+B34-$D$17</f>
        <v>3353263.5300000003</v>
      </c>
      <c r="D34" s="26">
        <f t="shared" si="13"/>
        <v>3315234.5300000003</v>
      </c>
      <c r="E34" s="26">
        <f t="shared" si="13"/>
        <v>3277205.5300000003</v>
      </c>
      <c r="F34" s="26">
        <f t="shared" si="13"/>
        <v>3239176.5300000003</v>
      </c>
      <c r="G34" s="26">
        <f t="shared" si="13"/>
        <v>3201147.5300000003</v>
      </c>
      <c r="H34" s="26">
        <f t="shared" si="13"/>
        <v>3163118.5300000003</v>
      </c>
      <c r="I34" s="26">
        <f t="shared" si="13"/>
        <v>3125089.5300000003</v>
      </c>
      <c r="J34" s="26">
        <f t="shared" si="13"/>
        <v>3087060.5300000003</v>
      </c>
      <c r="K34" s="26">
        <f t="shared" si="13"/>
        <v>3049031.5300000003</v>
      </c>
      <c r="L34" s="26">
        <f t="shared" si="13"/>
        <v>3011002.5300000003</v>
      </c>
      <c r="M34" s="26">
        <f t="shared" si="13"/>
        <v>2972973.5300000003</v>
      </c>
      <c r="N34" s="23">
        <f t="shared" si="8"/>
        <v>-456348</v>
      </c>
      <c r="O34" s="24">
        <f t="shared" si="9"/>
        <v>-12</v>
      </c>
    </row>
    <row r="35" spans="1:15">
      <c r="A35" s="2">
        <f t="shared" si="5"/>
        <v>2018</v>
      </c>
      <c r="B35" s="26">
        <f t="shared" si="11"/>
        <v>2934944.5300000003</v>
      </c>
      <c r="C35" s="26">
        <f t="shared" ref="C35:M35" si="14">+B35-$D$17</f>
        <v>2896915.5300000003</v>
      </c>
      <c r="D35" s="26">
        <f t="shared" si="14"/>
        <v>2858886.5300000003</v>
      </c>
      <c r="E35" s="26">
        <f t="shared" si="14"/>
        <v>2820857.5300000003</v>
      </c>
      <c r="F35" s="26">
        <f t="shared" si="14"/>
        <v>2782828.5300000003</v>
      </c>
      <c r="G35" s="26">
        <f t="shared" si="14"/>
        <v>2744799.5300000003</v>
      </c>
      <c r="H35" s="26">
        <f t="shared" si="14"/>
        <v>2706770.5300000003</v>
      </c>
      <c r="I35" s="26">
        <f t="shared" si="14"/>
        <v>2668741.5300000003</v>
      </c>
      <c r="J35" s="26">
        <f t="shared" si="14"/>
        <v>2630712.5300000003</v>
      </c>
      <c r="K35" s="26">
        <f t="shared" si="14"/>
        <v>2592683.5300000003</v>
      </c>
      <c r="L35" s="26">
        <f t="shared" si="14"/>
        <v>2554654.5300000003</v>
      </c>
      <c r="M35" s="26">
        <f t="shared" si="14"/>
        <v>2516625.5300000003</v>
      </c>
      <c r="N35" s="23">
        <f t="shared" si="8"/>
        <v>-456348</v>
      </c>
      <c r="O35" s="24">
        <f t="shared" si="9"/>
        <v>-12</v>
      </c>
    </row>
    <row r="36" spans="1:15">
      <c r="A36" s="2">
        <f t="shared" si="5"/>
        <v>2019</v>
      </c>
      <c r="B36" s="25">
        <f t="shared" si="11"/>
        <v>2478596.5300000003</v>
      </c>
      <c r="C36" s="25">
        <f t="shared" ref="C36:M36" si="15">+B36-$D$17</f>
        <v>2440567.5300000003</v>
      </c>
      <c r="D36" s="26">
        <f t="shared" si="15"/>
        <v>2402538.5300000003</v>
      </c>
      <c r="E36" s="25">
        <f t="shared" si="15"/>
        <v>2364509.5300000003</v>
      </c>
      <c r="F36" s="25">
        <f t="shared" si="15"/>
        <v>2326480.5300000003</v>
      </c>
      <c r="G36" s="26">
        <f t="shared" si="15"/>
        <v>2288451.5300000003</v>
      </c>
      <c r="H36" s="25">
        <f t="shared" si="15"/>
        <v>2250422.5300000003</v>
      </c>
      <c r="I36" s="25">
        <f t="shared" si="15"/>
        <v>2212393.5300000003</v>
      </c>
      <c r="J36" s="25">
        <f t="shared" si="15"/>
        <v>2174364.5300000003</v>
      </c>
      <c r="K36" s="25">
        <f t="shared" si="15"/>
        <v>2136335.5300000003</v>
      </c>
      <c r="L36" s="25">
        <f t="shared" si="15"/>
        <v>2098306.5300000003</v>
      </c>
      <c r="M36" s="25">
        <f t="shared" si="15"/>
        <v>2060277.5300000003</v>
      </c>
      <c r="N36" s="23">
        <f t="shared" si="8"/>
        <v>-456348</v>
      </c>
      <c r="O36" s="24">
        <f t="shared" si="9"/>
        <v>-12</v>
      </c>
    </row>
    <row r="37" spans="1:15">
      <c r="A37" s="2">
        <f t="shared" si="5"/>
        <v>2020</v>
      </c>
      <c r="B37" s="25">
        <f t="shared" si="11"/>
        <v>2022248.5300000003</v>
      </c>
      <c r="C37" s="25">
        <f t="shared" ref="C37:M37" si="16">+B37-$D$17</f>
        <v>1984219.5300000003</v>
      </c>
      <c r="D37" s="26">
        <f t="shared" si="16"/>
        <v>1946190.5300000003</v>
      </c>
      <c r="E37" s="25">
        <f t="shared" si="16"/>
        <v>1908161.5300000003</v>
      </c>
      <c r="F37" s="26">
        <f t="shared" si="16"/>
        <v>1870132.5300000003</v>
      </c>
      <c r="G37" s="26">
        <f t="shared" si="16"/>
        <v>1832103.5300000003</v>
      </c>
      <c r="H37" s="26">
        <f t="shared" si="16"/>
        <v>1794074.5300000003</v>
      </c>
      <c r="I37" s="26">
        <f t="shared" si="16"/>
        <v>1756045.5300000003</v>
      </c>
      <c r="J37" s="26">
        <f t="shared" si="16"/>
        <v>1718016.5300000003</v>
      </c>
      <c r="K37" s="26">
        <f t="shared" si="16"/>
        <v>1679987.5300000003</v>
      </c>
      <c r="L37" s="26">
        <f t="shared" si="16"/>
        <v>1641958.5300000003</v>
      </c>
      <c r="M37" s="26">
        <f t="shared" si="16"/>
        <v>1603929.5300000003</v>
      </c>
      <c r="N37" s="23">
        <f t="shared" si="8"/>
        <v>-456348</v>
      </c>
      <c r="O37" s="24">
        <f t="shared" si="9"/>
        <v>-12</v>
      </c>
    </row>
    <row r="38" spans="1:15">
      <c r="A38" s="2">
        <f t="shared" si="5"/>
        <v>2021</v>
      </c>
      <c r="B38" s="26">
        <f t="shared" si="11"/>
        <v>1565900.5300000003</v>
      </c>
      <c r="C38" s="26">
        <f t="shared" ref="C38:M38" si="17">+B38-$D$17</f>
        <v>1527871.5300000003</v>
      </c>
      <c r="D38" s="26">
        <f t="shared" si="17"/>
        <v>1489842.5300000003</v>
      </c>
      <c r="E38" s="26">
        <f t="shared" si="17"/>
        <v>1451813.5300000003</v>
      </c>
      <c r="F38" s="26">
        <f t="shared" si="17"/>
        <v>1413784.5300000003</v>
      </c>
      <c r="G38" s="26">
        <f t="shared" si="17"/>
        <v>1375755.5300000003</v>
      </c>
      <c r="H38" s="26">
        <f t="shared" si="17"/>
        <v>1337726.5300000003</v>
      </c>
      <c r="I38" s="26">
        <f t="shared" si="17"/>
        <v>1299697.5300000003</v>
      </c>
      <c r="J38" s="26">
        <f t="shared" si="17"/>
        <v>1261668.5300000003</v>
      </c>
      <c r="K38" s="26">
        <f t="shared" si="17"/>
        <v>1223639.5300000003</v>
      </c>
      <c r="L38" s="26">
        <f t="shared" si="17"/>
        <v>1185610.5300000003</v>
      </c>
      <c r="M38" s="44">
        <f t="shared" si="17"/>
        <v>1147581.5300000003</v>
      </c>
      <c r="N38" s="23">
        <f t="shared" si="8"/>
        <v>-456348</v>
      </c>
      <c r="O38" s="24">
        <f t="shared" si="9"/>
        <v>-12</v>
      </c>
    </row>
    <row r="39" spans="1:15">
      <c r="A39" s="2">
        <f t="shared" si="5"/>
        <v>2022</v>
      </c>
      <c r="B39" s="25">
        <f t="shared" si="11"/>
        <v>1109552.5300000003</v>
      </c>
      <c r="C39" s="25">
        <f t="shared" ref="C39:M39" si="18">+B39-$D$17</f>
        <v>1071523.5300000003</v>
      </c>
      <c r="D39" s="25">
        <f t="shared" si="18"/>
        <v>1033494.5300000003</v>
      </c>
      <c r="E39" s="25">
        <f t="shared" si="18"/>
        <v>995465.53000000026</v>
      </c>
      <c r="F39" s="25">
        <f t="shared" si="18"/>
        <v>957436.53000000026</v>
      </c>
      <c r="G39" s="25">
        <f t="shared" si="18"/>
        <v>919407.53000000026</v>
      </c>
      <c r="H39" s="25">
        <f t="shared" si="18"/>
        <v>881378.53000000026</v>
      </c>
      <c r="I39" s="25">
        <f t="shared" si="18"/>
        <v>843349.53000000026</v>
      </c>
      <c r="J39" s="25">
        <f t="shared" si="18"/>
        <v>805320.53000000026</v>
      </c>
      <c r="K39" s="25">
        <f t="shared" si="18"/>
        <v>767291.53000000026</v>
      </c>
      <c r="L39" s="25">
        <f t="shared" si="18"/>
        <v>729262.53000000026</v>
      </c>
      <c r="M39" s="25">
        <f t="shared" si="18"/>
        <v>691233.53000000026</v>
      </c>
      <c r="N39" s="23">
        <f t="shared" si="8"/>
        <v>-456348</v>
      </c>
      <c r="O39" s="24">
        <f t="shared" si="9"/>
        <v>-12</v>
      </c>
    </row>
    <row r="40" spans="1:15">
      <c r="A40" s="2">
        <f t="shared" si="5"/>
        <v>2023</v>
      </c>
      <c r="B40" s="25">
        <f t="shared" si="11"/>
        <v>653204.53000000026</v>
      </c>
      <c r="C40" s="25">
        <f t="shared" ref="C40:M40" si="19">+B40-$D$17</f>
        <v>615175.53000000026</v>
      </c>
      <c r="D40" s="25">
        <f t="shared" si="19"/>
        <v>577146.53000000026</v>
      </c>
      <c r="E40" s="25">
        <f t="shared" si="19"/>
        <v>539117.53000000026</v>
      </c>
      <c r="F40" s="25">
        <f t="shared" si="19"/>
        <v>501088.53000000026</v>
      </c>
      <c r="G40" s="25">
        <f t="shared" si="19"/>
        <v>463059.53000000026</v>
      </c>
      <c r="H40" s="25">
        <f t="shared" si="19"/>
        <v>425030.53000000026</v>
      </c>
      <c r="I40" s="25">
        <f t="shared" si="19"/>
        <v>387001.53000000026</v>
      </c>
      <c r="J40" s="25">
        <f t="shared" si="19"/>
        <v>348972.53000000026</v>
      </c>
      <c r="K40" s="25">
        <f t="shared" si="19"/>
        <v>310943.53000000026</v>
      </c>
      <c r="L40" s="25">
        <f t="shared" si="19"/>
        <v>272914.53000000026</v>
      </c>
      <c r="M40" s="25">
        <f t="shared" si="19"/>
        <v>234885.53000000026</v>
      </c>
      <c r="N40" s="23">
        <f t="shared" si="8"/>
        <v>-456348</v>
      </c>
      <c r="O40" s="24">
        <f t="shared" si="9"/>
        <v>-12</v>
      </c>
    </row>
    <row r="41" spans="1:15">
      <c r="A41" s="2">
        <f t="shared" si="5"/>
        <v>2024</v>
      </c>
      <c r="B41" s="25">
        <f t="shared" si="11"/>
        <v>196856.53000000026</v>
      </c>
      <c r="C41" s="25">
        <f t="shared" ref="C41:G41" si="20">+B41-$D$17</f>
        <v>158827.53000000026</v>
      </c>
      <c r="D41" s="25">
        <f t="shared" si="20"/>
        <v>120798.53000000026</v>
      </c>
      <c r="E41" s="25">
        <f t="shared" si="20"/>
        <v>82769.530000000261</v>
      </c>
      <c r="F41" s="25">
        <f t="shared" si="20"/>
        <v>44740.530000000261</v>
      </c>
      <c r="G41" s="25">
        <f t="shared" si="20"/>
        <v>6711.5300000002608</v>
      </c>
      <c r="H41" s="25">
        <f>G41-D18</f>
        <v>2.610249794088304E-10</v>
      </c>
      <c r="I41" s="25"/>
      <c r="J41" s="25"/>
      <c r="K41" s="25"/>
      <c r="L41" s="25"/>
      <c r="M41" s="25"/>
      <c r="N41" s="23">
        <f t="shared" si="8"/>
        <v>-234885.53000000026</v>
      </c>
      <c r="O41" s="24">
        <f t="shared" si="9"/>
        <v>-6.1764845249677949</v>
      </c>
    </row>
    <row r="42" spans="1:1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3"/>
      <c r="O42" s="24"/>
    </row>
    <row r="43" spans="1:1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3">
        <f>SUM(N25:N42)</f>
        <v>-6624360</v>
      </c>
      <c r="O43" s="24">
        <f>+N43/D17</f>
        <v>-174.19232690841201</v>
      </c>
    </row>
    <row r="44" spans="1:1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3"/>
      <c r="O44" s="24"/>
    </row>
    <row r="45" spans="1:15">
      <c r="K45" s="28"/>
      <c r="L45" s="29" t="s">
        <v>31</v>
      </c>
      <c r="M45" s="29" t="s">
        <v>32</v>
      </c>
    </row>
    <row r="46" spans="1:15">
      <c r="K46" s="30" t="s">
        <v>7</v>
      </c>
      <c r="L46" s="31" t="s">
        <v>43</v>
      </c>
      <c r="M46" s="32">
        <f ca="1">NOW()</f>
        <v>44732.540199074072</v>
      </c>
    </row>
    <row r="47" spans="1:15">
      <c r="K47" s="30" t="s">
        <v>5</v>
      </c>
      <c r="L47" s="33"/>
      <c r="M47" s="33"/>
    </row>
    <row r="48" spans="1:15">
      <c r="A48" s="2" t="s">
        <v>3</v>
      </c>
    </row>
    <row r="49" spans="1:9">
      <c r="A49" s="2" t="s">
        <v>2</v>
      </c>
    </row>
    <row r="51" spans="1:9">
      <c r="B51" s="2" t="s">
        <v>1</v>
      </c>
      <c r="E51" s="2" t="s">
        <v>0</v>
      </c>
    </row>
    <row r="63" spans="1:9">
      <c r="I63" s="42">
        <v>5292742.53</v>
      </c>
    </row>
    <row r="64" spans="1:9">
      <c r="I64" s="42">
        <v>-4145161</v>
      </c>
    </row>
    <row r="65" spans="9:9" ht="13.5" thickBot="1">
      <c r="I65" s="45">
        <f>SUM(I63:I64)</f>
        <v>1147581.5300000003</v>
      </c>
    </row>
    <row r="66" spans="9:9" ht="13.5" thickTop="1"/>
    <row r="85" spans="1:2">
      <c r="A85" s="46" t="s">
        <v>44</v>
      </c>
      <c r="B85" s="43"/>
    </row>
  </sheetData>
  <pageMargins left="0.25" right="0.25" top="0.75" bottom="0.75" header="0.3" footer="0.3"/>
  <pageSetup scale="50" fitToHeight="0" orientation="landscape" r:id="rId1"/>
  <headerFooter>
    <oddFooter>&amp;Z&amp;F</oddFooter>
  </headerFooter>
  <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 A C T I V E ! 1 5 6 5 1 9 8 4 . 1 < / d o c u m e n t i d >  
     < s e n d e r i d > K E A B E T < / s e n d e r i d >  
     < s e n d e r e m a i l > B K E A T I N G @ G U N S T E R . C O M < / s e n d e r e m a i l >  
     < l a s t m o d i f i e d > 2 0 2 2 - 0 6 - 2 0 T 1 2 : 5 8 : 5 7 . 0 0 0 0 0 0 0 - 0 4 : 0 0 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1720-1823</vt:lpstr>
    </vt:vector>
  </TitlesOfParts>
  <Company>Chesapeake Utilities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Onsomu</dc:creator>
  <cp:lastModifiedBy>Onsomu, Philip</cp:lastModifiedBy>
  <cp:lastPrinted>2021-12-21T20:52:13Z</cp:lastPrinted>
  <dcterms:created xsi:type="dcterms:W3CDTF">2011-08-18T21:19:48Z</dcterms:created>
  <dcterms:modified xsi:type="dcterms:W3CDTF">2022-06-20T16:58:57Z</dcterms:modified>
</cp:coreProperties>
</file>