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25200" windowHeight="11850"/>
  </bookViews>
  <sheets>
    <sheet name="Shee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K17" i="1"/>
  <c r="J7" i="1"/>
  <c r="H29" i="1"/>
  <c r="H28" i="1"/>
  <c r="H27" i="1"/>
  <c r="G28" i="1"/>
  <c r="G27" i="1"/>
  <c r="G26" i="1"/>
  <c r="G25" i="1"/>
  <c r="G24" i="1"/>
  <c r="G23" i="1"/>
  <c r="G22" i="1"/>
  <c r="G21" i="1"/>
  <c r="G20" i="1"/>
  <c r="G19" i="1"/>
  <c r="G18" i="1"/>
  <c r="G17" i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E7" i="1"/>
  <c r="F7" i="1" s="1"/>
  <c r="G7" i="1" s="1"/>
  <c r="H7" i="1" s="1"/>
  <c r="I7" i="1" s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K7" i="1" l="1"/>
  <c r="L7" i="1" s="1"/>
  <c r="M7" i="1" s="1"/>
  <c r="N7" i="1" s="1"/>
  <c r="O7" i="1" s="1"/>
  <c r="P7" i="1" s="1"/>
  <c r="D12" i="1" s="1"/>
  <c r="E12" i="1" s="1"/>
  <c r="F12" i="1" s="1"/>
  <c r="G12" i="1" l="1"/>
  <c r="H12" i="1" s="1"/>
  <c r="I12" i="1" s="1"/>
  <c r="J12" i="1" s="1"/>
  <c r="K12" i="1" s="1"/>
  <c r="L12" i="1" s="1"/>
  <c r="M12" i="1" s="1"/>
  <c r="N12" i="1" s="1"/>
  <c r="O12" i="1" s="1"/>
  <c r="P12" i="1" s="1"/>
</calcChain>
</file>

<file path=xl/sharedStrings.xml><?xml version="1.0" encoding="utf-8"?>
<sst xmlns="http://schemas.openxmlformats.org/spreadsheetml/2006/main" count="19" uniqueCount="16">
  <si>
    <t>Florida Public Utilities Company Consolidated Gas</t>
  </si>
  <si>
    <t>Miscellaneous Intangible Plant</t>
  </si>
  <si>
    <t>303 Amortization reserve</t>
  </si>
  <si>
    <t>13 month average</t>
  </si>
  <si>
    <t>Updated A/C No 303 amortization reserve</t>
  </si>
  <si>
    <t>Variance</t>
  </si>
  <si>
    <t>Reported in MFR G-1 page 13 of 28</t>
  </si>
  <si>
    <t>Reported in MFR G-1 page 14 of 28</t>
  </si>
  <si>
    <t>Amortization</t>
  </si>
  <si>
    <t>Cumulative through 12/31/2021</t>
  </si>
  <si>
    <t>6 months of amortization in 2022</t>
  </si>
  <si>
    <t>True up in June 2022</t>
  </si>
  <si>
    <t xml:space="preserve">Gross </t>
  </si>
  <si>
    <t>Amort rate</t>
  </si>
  <si>
    <t>Monthly amortization</t>
  </si>
  <si>
    <t>8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</si>
</sst>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2" fillId="0" borderId="0" xfId="0" applyNumberFormat="1" applyFont="1" applyAlignment="1">
      <alignment horizontal="center"/>
    </xf>
    <xf numFmtId="0" fontId="3" fillId="0" borderId="0" xfId="0" applyFont="1"/>
    <xf numFmtId="43" fontId="0" fillId="0" borderId="0" xfId="1" applyFont="1"/>
    <xf numFmtId="0" fontId="0" fillId="0" borderId="0" xfId="0" applyFont="1"/>
    <xf numFmtId="43" fontId="0" fillId="0" borderId="1" xfId="0" applyNumberFormat="1" applyFont="1" applyBorder="1"/>
    <xf numFmtId="43" fontId="3" fillId="0" borderId="0" xfId="0" applyNumberFormat="1" applyFont="1"/>
    <xf numFmtId="164" fontId="4" fillId="0" borderId="0" xfId="0" applyNumberFormat="1" applyFont="1" applyAlignment="1">
      <alignment horizontal="center"/>
    </xf>
    <xf numFmtId="43" fontId="0" fillId="0" borderId="0" xfId="0" applyNumberFormat="1"/>
    <xf numFmtId="10" fontId="0" fillId="0" borderId="0" xfId="2" applyNumberFormat="1" applyFont="1"/>
    <xf numFmtId="43" fontId="0" fillId="0" borderId="2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"/>
  <sheetViews>
    <sheetView tabSelected="1" workbookViewId="0">
      <selection activeCell="G16" sqref="G16"/>
    </sheetView>
  </sheetViews>
  <sheetFormatPr defaultRowHeight="15" x14ac:dyDescent="0.25"/>
  <cols>
    <col min="2" max="2" width="38.5703125" bestFit="1" customWidth="1"/>
    <col min="4" max="16" width="12.28515625" bestFit="1" customWidth="1"/>
    <col min="17" max="17" width="16.85546875" bestFit="1" customWidth="1"/>
  </cols>
  <sheetData>
    <row r="2" spans="2:17" x14ac:dyDescent="0.25">
      <c r="B2" t="s">
        <v>0</v>
      </c>
    </row>
    <row r="3" spans="2:17" x14ac:dyDescent="0.25">
      <c r="B3" t="s">
        <v>1</v>
      </c>
    </row>
    <row r="4" spans="2:17" x14ac:dyDescent="0.25">
      <c r="B4" t="s">
        <v>2</v>
      </c>
    </row>
    <row r="5" spans="2:17" ht="15.75" x14ac:dyDescent="0.25">
      <c r="D5" s="1">
        <v>44531</v>
      </c>
      <c r="E5" s="1">
        <v>44562</v>
      </c>
      <c r="F5" s="1">
        <v>44593</v>
      </c>
      <c r="G5" s="1">
        <v>44621</v>
      </c>
      <c r="H5" s="1">
        <v>44652</v>
      </c>
      <c r="I5" s="1">
        <v>44682</v>
      </c>
      <c r="J5" s="1">
        <v>44713</v>
      </c>
      <c r="K5" s="1">
        <v>44743</v>
      </c>
      <c r="L5" s="1">
        <v>44774</v>
      </c>
      <c r="M5" s="1">
        <v>44805</v>
      </c>
      <c r="N5" s="1">
        <v>44835</v>
      </c>
      <c r="O5" s="1">
        <v>44866</v>
      </c>
      <c r="P5" s="1">
        <v>44896</v>
      </c>
      <c r="Q5" s="2" t="s">
        <v>3</v>
      </c>
    </row>
    <row r="6" spans="2:17" x14ac:dyDescent="0.25">
      <c r="B6" t="s">
        <v>6</v>
      </c>
      <c r="D6" s="3">
        <v>-127641.78</v>
      </c>
      <c r="E6" s="3">
        <f>D6</f>
        <v>-127641.78</v>
      </c>
      <c r="F6" s="3">
        <f t="shared" ref="F6:P6" si="0">E6</f>
        <v>-127641.78</v>
      </c>
      <c r="G6" s="3">
        <f t="shared" si="0"/>
        <v>-127641.78</v>
      </c>
      <c r="H6" s="3">
        <f t="shared" si="0"/>
        <v>-127641.78</v>
      </c>
      <c r="I6" s="3">
        <f t="shared" si="0"/>
        <v>-127641.78</v>
      </c>
      <c r="J6" s="3">
        <f t="shared" si="0"/>
        <v>-127641.78</v>
      </c>
      <c r="K6" s="3">
        <f t="shared" si="0"/>
        <v>-127641.78</v>
      </c>
      <c r="L6" s="3">
        <f t="shared" si="0"/>
        <v>-127641.78</v>
      </c>
      <c r="M6" s="3">
        <f t="shared" si="0"/>
        <v>-127641.78</v>
      </c>
      <c r="N6" s="3">
        <f t="shared" si="0"/>
        <v>-127641.78</v>
      </c>
      <c r="O6" s="3">
        <f t="shared" si="0"/>
        <v>-127641.78</v>
      </c>
      <c r="P6" s="3">
        <f t="shared" si="0"/>
        <v>-127641.78</v>
      </c>
      <c r="Q6" s="3">
        <v>-127641.78000000001</v>
      </c>
    </row>
    <row r="7" spans="2:17" x14ac:dyDescent="0.25">
      <c r="B7" t="s">
        <v>4</v>
      </c>
      <c r="D7" s="3">
        <v>-127641.78</v>
      </c>
      <c r="E7" s="3">
        <f>+D7</f>
        <v>-127641.78</v>
      </c>
      <c r="F7" s="3">
        <f t="shared" ref="F7:I7" si="1">+E7</f>
        <v>-127641.78</v>
      </c>
      <c r="G7" s="3">
        <f t="shared" si="1"/>
        <v>-127641.78</v>
      </c>
      <c r="H7" s="3">
        <f t="shared" si="1"/>
        <v>-127641.78</v>
      </c>
      <c r="I7" s="3">
        <f t="shared" si="1"/>
        <v>-127641.78</v>
      </c>
      <c r="J7" s="3">
        <f>+I7-H29</f>
        <v>-208711.78</v>
      </c>
      <c r="K7" s="3">
        <f>+J7-605</f>
        <v>-209316.78</v>
      </c>
      <c r="L7" s="3">
        <f t="shared" ref="L7:P7" si="2">+K7-605</f>
        <v>-209921.78</v>
      </c>
      <c r="M7" s="3">
        <f t="shared" si="2"/>
        <v>-210526.78</v>
      </c>
      <c r="N7" s="3">
        <f t="shared" si="2"/>
        <v>-211131.78</v>
      </c>
      <c r="O7" s="3">
        <f t="shared" si="2"/>
        <v>-211736.78</v>
      </c>
      <c r="P7" s="3">
        <f t="shared" si="2"/>
        <v>-212341.78</v>
      </c>
      <c r="Q7" s="3">
        <v>-172272.16461538462</v>
      </c>
    </row>
    <row r="8" spans="2:17" ht="15.75" thickBot="1" x14ac:dyDescent="0.3">
      <c r="B8" t="s">
        <v>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>
        <v>-44630.38461538461</v>
      </c>
    </row>
    <row r="9" spans="2:17" ht="15.75" thickTop="1" x14ac:dyDescent="0.25"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2:17" ht="15.75" x14ac:dyDescent="0.25">
      <c r="D10" s="7">
        <v>44896</v>
      </c>
      <c r="E10" s="7">
        <v>44927</v>
      </c>
      <c r="F10" s="7">
        <v>44958</v>
      </c>
      <c r="G10" s="7">
        <v>44986</v>
      </c>
      <c r="H10" s="7">
        <v>45017</v>
      </c>
      <c r="I10" s="7">
        <v>45047</v>
      </c>
      <c r="J10" s="7">
        <v>45078</v>
      </c>
      <c r="K10" s="7">
        <v>45108</v>
      </c>
      <c r="L10" s="7">
        <v>45139</v>
      </c>
      <c r="M10" s="7">
        <v>45170</v>
      </c>
      <c r="N10" s="7">
        <v>45200</v>
      </c>
      <c r="O10" s="7">
        <v>45231</v>
      </c>
      <c r="P10" s="7">
        <v>45261</v>
      </c>
      <c r="Q10" s="2" t="s">
        <v>3</v>
      </c>
    </row>
    <row r="11" spans="2:17" x14ac:dyDescent="0.25">
      <c r="B11" t="s">
        <v>7</v>
      </c>
      <c r="D11" s="3">
        <v>-127641.78</v>
      </c>
      <c r="E11" s="3">
        <f t="shared" ref="E11:P11" si="3">D11</f>
        <v>-127641.78</v>
      </c>
      <c r="F11" s="3">
        <f t="shared" si="3"/>
        <v>-127641.78</v>
      </c>
      <c r="G11" s="3">
        <f t="shared" si="3"/>
        <v>-127641.78</v>
      </c>
      <c r="H11" s="3">
        <f t="shared" si="3"/>
        <v>-127641.78</v>
      </c>
      <c r="I11" s="3">
        <f t="shared" si="3"/>
        <v>-127641.78</v>
      </c>
      <c r="J11" s="3">
        <f t="shared" si="3"/>
        <v>-127641.78</v>
      </c>
      <c r="K11" s="3">
        <f t="shared" si="3"/>
        <v>-127641.78</v>
      </c>
      <c r="L11" s="3">
        <f t="shared" si="3"/>
        <v>-127641.78</v>
      </c>
      <c r="M11" s="3">
        <f t="shared" si="3"/>
        <v>-127641.78</v>
      </c>
      <c r="N11" s="3">
        <f t="shared" si="3"/>
        <v>-127641.78</v>
      </c>
      <c r="O11" s="3">
        <f t="shared" si="3"/>
        <v>-127641.78</v>
      </c>
      <c r="P11" s="3">
        <f t="shared" si="3"/>
        <v>-127641.78</v>
      </c>
      <c r="Q11" s="3">
        <v>-127641.78000000001</v>
      </c>
    </row>
    <row r="12" spans="2:17" x14ac:dyDescent="0.25">
      <c r="B12" t="s">
        <v>4</v>
      </c>
      <c r="D12" s="3">
        <f>+P7</f>
        <v>-212341.78</v>
      </c>
      <c r="E12" s="3">
        <f>+D12-605</f>
        <v>-212946.78</v>
      </c>
      <c r="F12" s="3">
        <f>+E12-605</f>
        <v>-213551.78</v>
      </c>
      <c r="G12" s="3">
        <f>(-F12-213641.38)+F12</f>
        <v>-213641.38</v>
      </c>
      <c r="H12" s="3">
        <f>+G12</f>
        <v>-213641.38</v>
      </c>
      <c r="I12" s="3">
        <f>+H12</f>
        <v>-213641.38</v>
      </c>
      <c r="J12" s="3">
        <f t="shared" ref="J12:P12" si="4">+I12</f>
        <v>-213641.38</v>
      </c>
      <c r="K12" s="3">
        <f t="shared" si="4"/>
        <v>-213641.38</v>
      </c>
      <c r="L12" s="3">
        <f t="shared" si="4"/>
        <v>-213641.38</v>
      </c>
      <c r="M12" s="3">
        <f t="shared" si="4"/>
        <v>-213641.38</v>
      </c>
      <c r="N12" s="3">
        <f t="shared" si="4"/>
        <v>-213641.38</v>
      </c>
      <c r="O12" s="3">
        <f t="shared" si="4"/>
        <v>-213641.38</v>
      </c>
      <c r="P12" s="3">
        <f t="shared" si="4"/>
        <v>-213641.38</v>
      </c>
      <c r="Q12" s="3">
        <v>-213481.08769230763</v>
      </c>
    </row>
    <row r="13" spans="2:17" ht="15.75" thickBot="1" x14ac:dyDescent="0.3">
      <c r="B13" t="s">
        <v>5</v>
      </c>
      <c r="Q13" s="5">
        <v>-85839.307692307615</v>
      </c>
    </row>
    <row r="14" spans="2:17" ht="15.75" thickTop="1" x14ac:dyDescent="0.25"/>
    <row r="16" spans="2:17" x14ac:dyDescent="0.25">
      <c r="G16" s="8" t="s">
        <v>8</v>
      </c>
      <c r="H16" s="8"/>
      <c r="I16" t="s">
        <v>12</v>
      </c>
      <c r="J16" t="s">
        <v>13</v>
      </c>
      <c r="K16" t="s">
        <v>14</v>
      </c>
    </row>
    <row r="17" spans="5:11" x14ac:dyDescent="0.25">
      <c r="E17">
        <v>2011</v>
      </c>
      <c r="F17" t="s">
        <v>15</v>
      </c>
      <c r="G17" s="8">
        <f>605*8</f>
        <v>4840</v>
      </c>
      <c r="H17" s="8"/>
      <c r="I17" s="3">
        <v>213641.38</v>
      </c>
      <c r="J17" s="9">
        <v>3.4000000000000002E-2</v>
      </c>
      <c r="K17">
        <f>ROUND((I17*J17)/12,0)</f>
        <v>605</v>
      </c>
    </row>
    <row r="18" spans="5:11" x14ac:dyDescent="0.25">
      <c r="E18">
        <v>2012</v>
      </c>
      <c r="G18" s="8">
        <f>605*12</f>
        <v>7260</v>
      </c>
      <c r="H18" s="8"/>
    </row>
    <row r="19" spans="5:11" x14ac:dyDescent="0.25">
      <c r="E19">
        <v>2013</v>
      </c>
      <c r="G19" s="8">
        <f t="shared" ref="G19:H29" si="5">605*12</f>
        <v>7260</v>
      </c>
      <c r="H19" s="8"/>
    </row>
    <row r="20" spans="5:11" x14ac:dyDescent="0.25">
      <c r="E20">
        <v>2014</v>
      </c>
      <c r="G20" s="8">
        <f t="shared" si="5"/>
        <v>7260</v>
      </c>
      <c r="H20" s="8"/>
    </row>
    <row r="21" spans="5:11" x14ac:dyDescent="0.25">
      <c r="E21">
        <v>2015</v>
      </c>
      <c r="G21" s="8">
        <f t="shared" si="5"/>
        <v>7260</v>
      </c>
      <c r="H21" s="8"/>
    </row>
    <row r="22" spans="5:11" x14ac:dyDescent="0.25">
      <c r="E22">
        <v>2016</v>
      </c>
      <c r="G22" s="8">
        <f t="shared" si="5"/>
        <v>7260</v>
      </c>
      <c r="H22" s="8"/>
    </row>
    <row r="23" spans="5:11" x14ac:dyDescent="0.25">
      <c r="E23">
        <v>2017</v>
      </c>
      <c r="G23" s="8">
        <f t="shared" si="5"/>
        <v>7260</v>
      </c>
      <c r="H23" s="8"/>
    </row>
    <row r="24" spans="5:11" x14ac:dyDescent="0.25">
      <c r="E24">
        <v>2018</v>
      </c>
      <c r="G24" s="8">
        <f t="shared" si="5"/>
        <v>7260</v>
      </c>
      <c r="H24" s="8"/>
    </row>
    <row r="25" spans="5:11" x14ac:dyDescent="0.25">
      <c r="E25">
        <v>2019</v>
      </c>
      <c r="G25" s="8">
        <f t="shared" si="5"/>
        <v>7260</v>
      </c>
      <c r="H25" s="8"/>
    </row>
    <row r="26" spans="5:11" x14ac:dyDescent="0.25">
      <c r="E26">
        <v>2020</v>
      </c>
      <c r="G26" s="8">
        <f t="shared" si="5"/>
        <v>7260</v>
      </c>
      <c r="H26" s="8"/>
    </row>
    <row r="27" spans="5:11" x14ac:dyDescent="0.25">
      <c r="E27">
        <v>2021</v>
      </c>
      <c r="G27" s="8">
        <f t="shared" si="5"/>
        <v>7260</v>
      </c>
      <c r="H27" s="8">
        <f>SUM(G17:G27)</f>
        <v>77440</v>
      </c>
      <c r="I27" t="s">
        <v>9</v>
      </c>
    </row>
    <row r="28" spans="5:11" x14ac:dyDescent="0.25">
      <c r="E28">
        <v>2022</v>
      </c>
      <c r="G28" s="8">
        <f t="shared" si="5"/>
        <v>7260</v>
      </c>
      <c r="H28" s="8">
        <f>+G28/2</f>
        <v>3630</v>
      </c>
      <c r="I28" t="s">
        <v>10</v>
      </c>
      <c r="J28" s="8"/>
    </row>
    <row r="29" spans="5:11" x14ac:dyDescent="0.25">
      <c r="E29">
        <v>2023</v>
      </c>
      <c r="G29" s="8">
        <v>1299.5999999999999</v>
      </c>
      <c r="H29" s="8">
        <f>SUM(H27:H28)</f>
        <v>81070</v>
      </c>
      <c r="I29" t="s">
        <v>11</v>
      </c>
    </row>
    <row r="30" spans="5:11" ht="15.75" thickBot="1" x14ac:dyDescent="0.3">
      <c r="G30" s="10">
        <f>SUM(G17:G29)</f>
        <v>85999.6</v>
      </c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 A C T I V E ! 1 5 6 5 1 9 9 3 . 1 < / d o c u m e n t i d >  
     < s e n d e r i d > K E A B E T < / s e n d e r i d >  
     < s e n d e r e m a i l > B K E A T I N G @ G U N S T E R . C O M < / s e n d e r e m a i l >  
     < l a s t m o d i f i e d > 2 0 2 2 - 0 6 - 1 0 T 1 4 : 2 4 : 3 9 . 0 0 0 0 0 0 0 - 0 4 : 0 0 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2022-06-10T18:04:04Z</dcterms:created>
  <dcterms:modified xsi:type="dcterms:W3CDTF">2022-06-10T18:24:39Z</dcterms:modified>
</cp:coreProperties>
</file>