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epartments &amp; Divisions\Florida Regulatory\Rate Proceedings\2022 Natural Gas 20220067-GU\ROG's and POD's\OPC\ROG's 1-120\Filing Checked files\"/>
    </mc:Choice>
  </mc:AlternateContent>
  <bookViews>
    <workbookView xWindow="0" yWindow="0" windowWidth="14115" windowHeight="11805"/>
  </bookViews>
  <sheets>
    <sheet name="49" sheetId="14" r:id="rId1"/>
  </sheets>
  <definedNames>
    <definedName name="_xlnm._FilterDatabase" localSheetId="0" hidden="1">'49'!$A$6:$J$249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0" i="14" l="1"/>
  <c r="I101" i="14" l="1"/>
  <c r="J101" i="14"/>
  <c r="K101" i="14"/>
  <c r="L101" i="14"/>
  <c r="M101" i="14"/>
  <c r="N101" i="14"/>
  <c r="O101" i="14"/>
  <c r="P101" i="14"/>
  <c r="G101" i="14"/>
  <c r="O94" i="14"/>
  <c r="M94" i="14"/>
  <c r="K94" i="14"/>
  <c r="K95" i="14" s="1"/>
  <c r="J94" i="14"/>
  <c r="I94" i="14"/>
  <c r="H94" i="14"/>
  <c r="G94" i="14"/>
  <c r="O90" i="14"/>
  <c r="M90" i="14"/>
  <c r="K90" i="14"/>
  <c r="J90" i="14"/>
  <c r="I90" i="14"/>
  <c r="H90" i="14"/>
  <c r="G90" i="14"/>
  <c r="K80" i="14"/>
  <c r="M80" i="14"/>
  <c r="O80" i="14"/>
  <c r="J80" i="14"/>
  <c r="K74" i="14"/>
  <c r="M74" i="14"/>
  <c r="O74" i="14"/>
  <c r="J74" i="14"/>
  <c r="O248" i="14"/>
  <c r="O249" i="14" s="1"/>
  <c r="M248" i="14"/>
  <c r="M249" i="14" s="1"/>
  <c r="K248" i="14"/>
  <c r="K249" i="14" s="1"/>
  <c r="J248" i="14"/>
  <c r="J249" i="14" s="1"/>
  <c r="J95" i="14" l="1"/>
  <c r="H95" i="14"/>
  <c r="M95" i="14"/>
  <c r="O95" i="14"/>
  <c r="G95" i="14"/>
  <c r="I95" i="14"/>
  <c r="K81" i="14"/>
  <c r="J81" i="14"/>
  <c r="O81" i="14"/>
  <c r="M81" i="14"/>
  <c r="N15" i="14"/>
  <c r="N16" i="14"/>
  <c r="N17" i="14"/>
  <c r="N14" i="14"/>
  <c r="P15" i="14"/>
  <c r="P17" i="14"/>
  <c r="P14" i="14"/>
  <c r="N75" i="14"/>
  <c r="N76" i="14"/>
  <c r="N77" i="14"/>
  <c r="N67" i="14"/>
  <c r="N68" i="14"/>
  <c r="N69" i="14"/>
  <c r="N70" i="14"/>
  <c r="N71" i="14"/>
  <c r="N36" i="14"/>
  <c r="N78" i="14"/>
  <c r="N72" i="14"/>
  <c r="J31" i="14"/>
  <c r="N31" i="14" s="1"/>
  <c r="L78" i="14"/>
  <c r="P78" i="14" s="1"/>
  <c r="L77" i="14"/>
  <c r="P77" i="14" s="1"/>
  <c r="L76" i="14"/>
  <c r="P76" i="14" s="1"/>
  <c r="L75" i="14"/>
  <c r="L68" i="14"/>
  <c r="L69" i="14"/>
  <c r="P69" i="14" s="1"/>
  <c r="L70" i="14"/>
  <c r="P70" i="14" s="1"/>
  <c r="L71" i="14"/>
  <c r="P71" i="14" s="1"/>
  <c r="L72" i="14"/>
  <c r="P72" i="14" s="1"/>
  <c r="L67" i="14"/>
  <c r="H19" i="14"/>
  <c r="G19" i="14"/>
  <c r="L36" i="14"/>
  <c r="P36" i="14" s="1"/>
  <c r="P193" i="14"/>
  <c r="P194" i="14" s="1"/>
  <c r="P79" i="14"/>
  <c r="P73" i="14"/>
  <c r="K106" i="14"/>
  <c r="K107" i="14" s="1"/>
  <c r="M106" i="14"/>
  <c r="M107" i="14" s="1"/>
  <c r="O106" i="14"/>
  <c r="O107" i="14" s="1"/>
  <c r="K242" i="14"/>
  <c r="K243" i="14" s="1"/>
  <c r="M242" i="14"/>
  <c r="M243" i="14" s="1"/>
  <c r="O242" i="14"/>
  <c r="O243" i="14" s="1"/>
  <c r="K220" i="14"/>
  <c r="M220" i="14"/>
  <c r="O220" i="14"/>
  <c r="K216" i="14"/>
  <c r="M216" i="14"/>
  <c r="O216" i="14"/>
  <c r="K210" i="14"/>
  <c r="M210" i="14"/>
  <c r="O210" i="14"/>
  <c r="K208" i="14"/>
  <c r="M208" i="14"/>
  <c r="O208" i="14"/>
  <c r="K202" i="14"/>
  <c r="M202" i="14"/>
  <c r="O202" i="14"/>
  <c r="K200" i="14"/>
  <c r="M200" i="14"/>
  <c r="O200" i="14"/>
  <c r="K194" i="14"/>
  <c r="L194" i="14"/>
  <c r="M194" i="14"/>
  <c r="O194" i="14"/>
  <c r="K192" i="14"/>
  <c r="M192" i="14"/>
  <c r="O192" i="14"/>
  <c r="K180" i="14"/>
  <c r="K181" i="14" s="1"/>
  <c r="M180" i="14"/>
  <c r="M181" i="14" s="1"/>
  <c r="O180" i="14"/>
  <c r="O181" i="14" s="1"/>
  <c r="K174" i="14"/>
  <c r="M174" i="14"/>
  <c r="O174" i="14"/>
  <c r="K172" i="14"/>
  <c r="M172" i="14"/>
  <c r="O172" i="14"/>
  <c r="K166" i="14"/>
  <c r="K167" i="14" s="1"/>
  <c r="M166" i="14"/>
  <c r="M167" i="14" s="1"/>
  <c r="O166" i="14"/>
  <c r="O167" i="14" s="1"/>
  <c r="K162" i="14"/>
  <c r="M162" i="14"/>
  <c r="O162" i="14"/>
  <c r="K158" i="14"/>
  <c r="M158" i="14"/>
  <c r="O158" i="14"/>
  <c r="K148" i="14"/>
  <c r="M148" i="14"/>
  <c r="O148" i="14"/>
  <c r="K129" i="14"/>
  <c r="M129" i="14"/>
  <c r="O129" i="14"/>
  <c r="K131" i="14"/>
  <c r="M131" i="14"/>
  <c r="O131" i="14"/>
  <c r="K136" i="14"/>
  <c r="M136" i="14"/>
  <c r="O136" i="14"/>
  <c r="K138" i="14"/>
  <c r="M138" i="14"/>
  <c r="O138" i="14"/>
  <c r="K144" i="14"/>
  <c r="M144" i="14"/>
  <c r="O144" i="14"/>
  <c r="L8" i="14"/>
  <c r="P8" i="14" s="1"/>
  <c r="G167" i="14"/>
  <c r="H167" i="14"/>
  <c r="I167" i="14"/>
  <c r="K154" i="14"/>
  <c r="L154" i="14"/>
  <c r="M154" i="14"/>
  <c r="N154" i="14"/>
  <c r="O154" i="14"/>
  <c r="P154" i="14"/>
  <c r="K110" i="14"/>
  <c r="L110" i="14"/>
  <c r="M110" i="14"/>
  <c r="O110" i="14"/>
  <c r="I84" i="14"/>
  <c r="I85" i="14" s="1"/>
  <c r="J84" i="14"/>
  <c r="J85" i="14" s="1"/>
  <c r="K84" i="14"/>
  <c r="K85" i="14" s="1"/>
  <c r="M84" i="14"/>
  <c r="M85" i="14" s="1"/>
  <c r="O84" i="14"/>
  <c r="O85" i="14" s="1"/>
  <c r="L241" i="14"/>
  <c r="P241" i="14" s="1"/>
  <c r="L240" i="14"/>
  <c r="P240" i="14" s="1"/>
  <c r="L239" i="14"/>
  <c r="K226" i="14"/>
  <c r="K227" i="14" s="1"/>
  <c r="M226" i="14"/>
  <c r="M227" i="14" s="1"/>
  <c r="O226" i="14"/>
  <c r="O227" i="14" s="1"/>
  <c r="L225" i="14"/>
  <c r="P225" i="14" s="1"/>
  <c r="L224" i="14"/>
  <c r="P224" i="14" s="1"/>
  <c r="L223" i="14"/>
  <c r="P223" i="14" s="1"/>
  <c r="L222" i="14"/>
  <c r="P222" i="14" s="1"/>
  <c r="L219" i="14"/>
  <c r="P219" i="14" s="1"/>
  <c r="L218" i="14"/>
  <c r="P218" i="14" s="1"/>
  <c r="L217" i="14"/>
  <c r="P217" i="14" s="1"/>
  <c r="L215" i="14"/>
  <c r="P215" i="14" s="1"/>
  <c r="L214" i="14"/>
  <c r="P214" i="14" s="1"/>
  <c r="L213" i="14"/>
  <c r="P213" i="14" s="1"/>
  <c r="L212" i="14"/>
  <c r="L209" i="14"/>
  <c r="P209" i="14" s="1"/>
  <c r="P210" i="14" s="1"/>
  <c r="L207" i="14"/>
  <c r="P207" i="14" s="1"/>
  <c r="L206" i="14"/>
  <c r="P206" i="14" s="1"/>
  <c r="L205" i="14"/>
  <c r="P205" i="14" s="1"/>
  <c r="L204" i="14"/>
  <c r="L201" i="14"/>
  <c r="P201" i="14" s="1"/>
  <c r="P202" i="14" s="1"/>
  <c r="L199" i="14"/>
  <c r="P199" i="14" s="1"/>
  <c r="L198" i="14"/>
  <c r="P198" i="14" s="1"/>
  <c r="L197" i="14"/>
  <c r="P197" i="14" s="1"/>
  <c r="L196" i="14"/>
  <c r="P196" i="14" s="1"/>
  <c r="L191" i="14"/>
  <c r="P191" i="14" s="1"/>
  <c r="L190" i="14"/>
  <c r="P190" i="14" s="1"/>
  <c r="L189" i="14"/>
  <c r="P189" i="14" s="1"/>
  <c r="L188" i="14"/>
  <c r="P188" i="14" s="1"/>
  <c r="L187" i="14"/>
  <c r="P187" i="14" s="1"/>
  <c r="L184" i="14"/>
  <c r="L183" i="14"/>
  <c r="P183" i="14" s="1"/>
  <c r="L182" i="14"/>
  <c r="P182" i="14" s="1"/>
  <c r="L179" i="14"/>
  <c r="P179" i="14" s="1"/>
  <c r="L178" i="14"/>
  <c r="P178" i="14" s="1"/>
  <c r="L177" i="14"/>
  <c r="P177" i="14" s="1"/>
  <c r="L176" i="14"/>
  <c r="L173" i="14"/>
  <c r="P173" i="14" s="1"/>
  <c r="P174" i="14" s="1"/>
  <c r="L171" i="14"/>
  <c r="P171" i="14" s="1"/>
  <c r="L170" i="14"/>
  <c r="P170" i="14" s="1"/>
  <c r="L169" i="14"/>
  <c r="P169" i="14" s="1"/>
  <c r="L168" i="14"/>
  <c r="P168" i="14" s="1"/>
  <c r="L165" i="14"/>
  <c r="P165" i="14" s="1"/>
  <c r="L164" i="14"/>
  <c r="L161" i="14"/>
  <c r="P161" i="14" s="1"/>
  <c r="L160" i="14"/>
  <c r="P160" i="14" s="1"/>
  <c r="L159" i="14"/>
  <c r="L157" i="14"/>
  <c r="P157" i="14" s="1"/>
  <c r="L156" i="14"/>
  <c r="P156" i="14" s="1"/>
  <c r="L155" i="14"/>
  <c r="P155" i="14" s="1"/>
  <c r="L152" i="14"/>
  <c r="P152" i="14" s="1"/>
  <c r="L151" i="14"/>
  <c r="P151" i="14" s="1"/>
  <c r="L150" i="14"/>
  <c r="P150" i="14" s="1"/>
  <c r="L147" i="14"/>
  <c r="P147" i="14" s="1"/>
  <c r="L146" i="14"/>
  <c r="P146" i="14" s="1"/>
  <c r="L145" i="14"/>
  <c r="P145" i="14" s="1"/>
  <c r="L143" i="14"/>
  <c r="P143" i="14" s="1"/>
  <c r="L142" i="14"/>
  <c r="P142" i="14" s="1"/>
  <c r="L141" i="14"/>
  <c r="P141" i="14" s="1"/>
  <c r="L140" i="14"/>
  <c r="P140" i="14" s="1"/>
  <c r="L137" i="14"/>
  <c r="L138" i="14" s="1"/>
  <c r="L135" i="14"/>
  <c r="P135" i="14" s="1"/>
  <c r="L134" i="14"/>
  <c r="P134" i="14" s="1"/>
  <c r="L133" i="14"/>
  <c r="P133" i="14" s="1"/>
  <c r="L130" i="14"/>
  <c r="P130" i="14" s="1"/>
  <c r="P131" i="14" s="1"/>
  <c r="L128" i="14"/>
  <c r="P128" i="14" s="1"/>
  <c r="L127" i="14"/>
  <c r="P127" i="14" s="1"/>
  <c r="L126" i="14"/>
  <c r="K124" i="14"/>
  <c r="K125" i="14" s="1"/>
  <c r="M124" i="14"/>
  <c r="M125" i="14" s="1"/>
  <c r="O124" i="14"/>
  <c r="O125" i="14" s="1"/>
  <c r="L123" i="14"/>
  <c r="P123" i="14" s="1"/>
  <c r="L122" i="14"/>
  <c r="P122" i="14" s="1"/>
  <c r="L121" i="14"/>
  <c r="P121" i="14" s="1"/>
  <c r="L120" i="14"/>
  <c r="P120" i="14" s="1"/>
  <c r="K118" i="14"/>
  <c r="M118" i="14"/>
  <c r="O118" i="14"/>
  <c r="K116" i="14"/>
  <c r="M116" i="14"/>
  <c r="O116" i="14"/>
  <c r="L117" i="14"/>
  <c r="P117" i="14" s="1"/>
  <c r="L115" i="14"/>
  <c r="P115" i="14" s="1"/>
  <c r="L114" i="14"/>
  <c r="P114" i="14" s="1"/>
  <c r="L113" i="14"/>
  <c r="P113" i="14" s="1"/>
  <c r="L112" i="14"/>
  <c r="P112" i="14" s="1"/>
  <c r="L111" i="14"/>
  <c r="L108" i="14"/>
  <c r="P108" i="14" s="1"/>
  <c r="L105" i="14"/>
  <c r="P105" i="14" s="1"/>
  <c r="L104" i="14"/>
  <c r="P104" i="14" s="1"/>
  <c r="L103" i="14"/>
  <c r="P103" i="14" s="1"/>
  <c r="L102" i="14"/>
  <c r="P102" i="14" s="1"/>
  <c r="L99" i="14"/>
  <c r="P99" i="14" s="1"/>
  <c r="L98" i="14"/>
  <c r="P98" i="14" s="1"/>
  <c r="L97" i="14"/>
  <c r="P97" i="14" s="1"/>
  <c r="L96" i="14"/>
  <c r="P96" i="14" s="1"/>
  <c r="L89" i="14"/>
  <c r="P89" i="14" s="1"/>
  <c r="L88" i="14"/>
  <c r="P88" i="14" s="1"/>
  <c r="L87" i="14"/>
  <c r="P87" i="14" s="1"/>
  <c r="L86" i="14"/>
  <c r="L93" i="14"/>
  <c r="P93" i="14" s="1"/>
  <c r="L92" i="14"/>
  <c r="P92" i="14" s="1"/>
  <c r="L91" i="14"/>
  <c r="L83" i="14"/>
  <c r="P83" i="14" s="1"/>
  <c r="L82" i="14"/>
  <c r="P82" i="14" s="1"/>
  <c r="K65" i="14"/>
  <c r="M65" i="14"/>
  <c r="O65" i="14"/>
  <c r="L64" i="14"/>
  <c r="L65" i="14" s="1"/>
  <c r="K63" i="14"/>
  <c r="M63" i="14"/>
  <c r="O63" i="14"/>
  <c r="L62" i="14"/>
  <c r="P62" i="14" s="1"/>
  <c r="L61" i="14"/>
  <c r="P61" i="14" s="1"/>
  <c r="L60" i="14"/>
  <c r="P60" i="14" s="1"/>
  <c r="L59" i="14"/>
  <c r="I57" i="14"/>
  <c r="J57" i="14"/>
  <c r="K57" i="14"/>
  <c r="K58" i="14" s="1"/>
  <c r="M57" i="14"/>
  <c r="M58" i="14" s="1"/>
  <c r="O57" i="14"/>
  <c r="O58" i="14" s="1"/>
  <c r="L56" i="14"/>
  <c r="P56" i="14" s="1"/>
  <c r="L55" i="14"/>
  <c r="P55" i="14" s="1"/>
  <c r="L54" i="14"/>
  <c r="P54" i="14" s="1"/>
  <c r="L53" i="14"/>
  <c r="I51" i="14"/>
  <c r="J51" i="14"/>
  <c r="K51" i="14"/>
  <c r="M51" i="14"/>
  <c r="O51" i="14"/>
  <c r="L50" i="14"/>
  <c r="P50" i="14" s="1"/>
  <c r="P51" i="14" s="1"/>
  <c r="K49" i="14"/>
  <c r="M49" i="14"/>
  <c r="O49" i="14"/>
  <c r="L48" i="14"/>
  <c r="P48" i="14" s="1"/>
  <c r="L47" i="14"/>
  <c r="P47" i="14" s="1"/>
  <c r="L46" i="14"/>
  <c r="P46" i="14" s="1"/>
  <c r="L45" i="14"/>
  <c r="P45" i="14" s="1"/>
  <c r="K43" i="14"/>
  <c r="K44" i="14" s="1"/>
  <c r="M43" i="14"/>
  <c r="M44" i="14" s="1"/>
  <c r="O43" i="14"/>
  <c r="O44" i="14" s="1"/>
  <c r="L42" i="14"/>
  <c r="P42" i="14" s="1"/>
  <c r="L41" i="14"/>
  <c r="P41" i="14" s="1"/>
  <c r="L40" i="14"/>
  <c r="P40" i="14" s="1"/>
  <c r="L39" i="14"/>
  <c r="P39" i="14" s="1"/>
  <c r="O32" i="14"/>
  <c r="K37" i="14"/>
  <c r="K38" i="14" s="1"/>
  <c r="M37" i="14"/>
  <c r="O37" i="14"/>
  <c r="L35" i="14"/>
  <c r="P35" i="14" s="1"/>
  <c r="L34" i="14"/>
  <c r="P34" i="14" s="1"/>
  <c r="L33" i="14"/>
  <c r="P33" i="14" s="1"/>
  <c r="K32" i="14"/>
  <c r="M32" i="14"/>
  <c r="L30" i="14"/>
  <c r="P30" i="14" s="1"/>
  <c r="L29" i="14"/>
  <c r="P29" i="14" s="1"/>
  <c r="L28" i="14"/>
  <c r="P28" i="14" s="1"/>
  <c r="L25" i="14"/>
  <c r="P25" i="14" s="1"/>
  <c r="L23" i="14"/>
  <c r="P23" i="14" s="1"/>
  <c r="L22" i="14"/>
  <c r="P22" i="14" s="1"/>
  <c r="L21" i="14"/>
  <c r="P21" i="14" s="1"/>
  <c r="L20" i="14"/>
  <c r="P20" i="14" s="1"/>
  <c r="L15" i="14"/>
  <c r="L16" i="14"/>
  <c r="L17" i="14"/>
  <c r="L14" i="14"/>
  <c r="L9" i="14"/>
  <c r="P9" i="14" s="1"/>
  <c r="L10" i="14"/>
  <c r="P10" i="14" s="1"/>
  <c r="L11" i="14"/>
  <c r="P11" i="14" s="1"/>
  <c r="O12" i="14"/>
  <c r="O13" i="14" s="1"/>
  <c r="K12" i="14"/>
  <c r="K13" i="14" s="1"/>
  <c r="M12" i="14"/>
  <c r="M13" i="14" s="1"/>
  <c r="H185" i="14"/>
  <c r="I185" i="14"/>
  <c r="J185" i="14"/>
  <c r="K185" i="14"/>
  <c r="K186" i="14" s="1"/>
  <c r="M185" i="14"/>
  <c r="M186" i="14" s="1"/>
  <c r="O185" i="14"/>
  <c r="O186" i="14" s="1"/>
  <c r="G185" i="14"/>
  <c r="N224" i="14"/>
  <c r="M18" i="14"/>
  <c r="M19" i="14" s="1"/>
  <c r="L235" i="14"/>
  <c r="N235" i="14" s="1"/>
  <c r="L233" i="14"/>
  <c r="P233" i="14" s="1"/>
  <c r="L230" i="14"/>
  <c r="N230" i="14" s="1"/>
  <c r="G237" i="14"/>
  <c r="H237" i="14"/>
  <c r="I237" i="14"/>
  <c r="M237" i="14"/>
  <c r="O237" i="14"/>
  <c r="J237" i="14"/>
  <c r="G232" i="14"/>
  <c r="H232" i="14"/>
  <c r="I232" i="14"/>
  <c r="M232" i="14"/>
  <c r="O232" i="14"/>
  <c r="J232" i="14"/>
  <c r="O38" i="14" l="1"/>
  <c r="M38" i="14"/>
  <c r="P91" i="14"/>
  <c r="P94" i="14" s="1"/>
  <c r="L94" i="14"/>
  <c r="P86" i="14"/>
  <c r="P90" i="14" s="1"/>
  <c r="L90" i="14"/>
  <c r="P75" i="14"/>
  <c r="P80" i="14" s="1"/>
  <c r="L80" i="14"/>
  <c r="P67" i="14"/>
  <c r="L74" i="14"/>
  <c r="M139" i="14"/>
  <c r="P68" i="14"/>
  <c r="M149" i="14"/>
  <c r="K149" i="14"/>
  <c r="M211" i="14"/>
  <c r="O195" i="14"/>
  <c r="M203" i="14"/>
  <c r="O211" i="14"/>
  <c r="K221" i="14"/>
  <c r="M195" i="14"/>
  <c r="L131" i="14"/>
  <c r="M163" i="14"/>
  <c r="I238" i="14"/>
  <c r="L129" i="14"/>
  <c r="L166" i="14"/>
  <c r="L167" i="14" s="1"/>
  <c r="L208" i="14"/>
  <c r="M132" i="14"/>
  <c r="L31" i="14"/>
  <c r="P31" i="14" s="1"/>
  <c r="O119" i="14"/>
  <c r="L162" i="14"/>
  <c r="G238" i="14"/>
  <c r="O139" i="14"/>
  <c r="P204" i="14"/>
  <c r="P208" i="14" s="1"/>
  <c r="P211" i="14" s="1"/>
  <c r="K66" i="14"/>
  <c r="M119" i="14"/>
  <c r="K195" i="14"/>
  <c r="L49" i="14"/>
  <c r="L57" i="14"/>
  <c r="L58" i="14" s="1"/>
  <c r="L116" i="14"/>
  <c r="K119" i="14"/>
  <c r="L216" i="14"/>
  <c r="K139" i="14"/>
  <c r="P126" i="14"/>
  <c r="P129" i="14" s="1"/>
  <c r="P132" i="14" s="1"/>
  <c r="K52" i="14"/>
  <c r="L63" i="14"/>
  <c r="L66" i="14" s="1"/>
  <c r="P164" i="14"/>
  <c r="P166" i="14" s="1"/>
  <c r="P167" i="14" s="1"/>
  <c r="L180" i="14"/>
  <c r="L181" i="14" s="1"/>
  <c r="L192" i="14"/>
  <c r="L195" i="14" s="1"/>
  <c r="O149" i="14"/>
  <c r="N233" i="14"/>
  <c r="M238" i="14"/>
  <c r="L144" i="14"/>
  <c r="K211" i="14"/>
  <c r="P137" i="14"/>
  <c r="P138" i="14" s="1"/>
  <c r="P43" i="14"/>
  <c r="P44" i="14" s="1"/>
  <c r="P162" i="14"/>
  <c r="O238" i="14"/>
  <c r="L51" i="14"/>
  <c r="P84" i="14"/>
  <c r="P85" i="14" s="1"/>
  <c r="P106" i="14"/>
  <c r="P107" i="14" s="1"/>
  <c r="L202" i="14"/>
  <c r="O52" i="14"/>
  <c r="O66" i="14"/>
  <c r="P158" i="14"/>
  <c r="M221" i="14"/>
  <c r="M52" i="14"/>
  <c r="M66" i="14"/>
  <c r="L242" i="14"/>
  <c r="L243" i="14" s="1"/>
  <c r="K132" i="14"/>
  <c r="P220" i="14"/>
  <c r="P172" i="14"/>
  <c r="P175" i="14" s="1"/>
  <c r="P144" i="14"/>
  <c r="P136" i="14"/>
  <c r="P148" i="14"/>
  <c r="P192" i="14"/>
  <c r="P195" i="14" s="1"/>
  <c r="P200" i="14"/>
  <c r="P203" i="14" s="1"/>
  <c r="L43" i="14"/>
  <c r="L44" i="14" s="1"/>
  <c r="L172" i="14"/>
  <c r="L84" i="14"/>
  <c r="L85" i="14" s="1"/>
  <c r="K163" i="14"/>
  <c r="L174" i="14"/>
  <c r="L220" i="14"/>
  <c r="L106" i="14"/>
  <c r="L107" i="14" s="1"/>
  <c r="P235" i="14"/>
  <c r="P53" i="14"/>
  <c r="P64" i="14"/>
  <c r="P212" i="14"/>
  <c r="H238" i="14"/>
  <c r="L226" i="14"/>
  <c r="L227" i="14" s="1"/>
  <c r="M175" i="14"/>
  <c r="K175" i="14"/>
  <c r="P111" i="14"/>
  <c r="P116" i="14" s="1"/>
  <c r="P176" i="14"/>
  <c r="P180" i="14" s="1"/>
  <c r="P181" i="14" s="1"/>
  <c r="L118" i="14"/>
  <c r="L185" i="14"/>
  <c r="L186" i="14" s="1"/>
  <c r="L124" i="14"/>
  <c r="L125" i="14" s="1"/>
  <c r="L136" i="14"/>
  <c r="L139" i="14" s="1"/>
  <c r="O163" i="14"/>
  <c r="P230" i="14"/>
  <c r="P59" i="14"/>
  <c r="L148" i="14"/>
  <c r="O175" i="14"/>
  <c r="L200" i="14"/>
  <c r="O221" i="14"/>
  <c r="L158" i="14"/>
  <c r="P239" i="14"/>
  <c r="P242" i="14" s="1"/>
  <c r="P243" i="14" s="1"/>
  <c r="L210" i="14"/>
  <c r="O203" i="14"/>
  <c r="P184" i="14"/>
  <c r="P185" i="14" s="1"/>
  <c r="P186" i="14" s="1"/>
  <c r="L37" i="14"/>
  <c r="K203" i="14"/>
  <c r="O132" i="14"/>
  <c r="L12" i="14"/>
  <c r="L13" i="14" s="1"/>
  <c r="J238" i="14"/>
  <c r="P163" i="14" l="1"/>
  <c r="L95" i="14"/>
  <c r="P95" i="14"/>
  <c r="L81" i="14"/>
  <c r="P74" i="14"/>
  <c r="P81" i="14" s="1"/>
  <c r="L32" i="14"/>
  <c r="L38" i="14" s="1"/>
  <c r="L211" i="14"/>
  <c r="L52" i="14"/>
  <c r="L119" i="14"/>
  <c r="L132" i="14"/>
  <c r="L163" i="14"/>
  <c r="L149" i="14"/>
  <c r="L221" i="14"/>
  <c r="P139" i="14"/>
  <c r="P216" i="14"/>
  <c r="P221" i="14" s="1"/>
  <c r="L203" i="14"/>
  <c r="L231" i="14"/>
  <c r="L175" i="14"/>
  <c r="P149" i="14"/>
  <c r="P231" i="14" l="1"/>
  <c r="N231" i="14"/>
  <c r="L236" i="14"/>
  <c r="P236" i="14" l="1"/>
  <c r="N236" i="14"/>
  <c r="K24" i="14" l="1"/>
  <c r="L24" i="14"/>
  <c r="M24" i="14"/>
  <c r="K26" i="14"/>
  <c r="L26" i="14"/>
  <c r="M26" i="14"/>
  <c r="K18" i="14"/>
  <c r="K19" i="14" s="1"/>
  <c r="L18" i="14"/>
  <c r="L19" i="14" s="1"/>
  <c r="J18" i="14"/>
  <c r="J19" i="14" s="1"/>
  <c r="I18" i="14"/>
  <c r="I19" i="14" s="1"/>
  <c r="N20" i="14"/>
  <c r="L245" i="14"/>
  <c r="L246" i="14"/>
  <c r="L247" i="14"/>
  <c r="O16" i="14" l="1"/>
  <c r="P16" i="14" s="1"/>
  <c r="N245" i="14"/>
  <c r="P245" i="14"/>
  <c r="M27" i="14"/>
  <c r="N246" i="14"/>
  <c r="P246" i="14"/>
  <c r="P247" i="14"/>
  <c r="N247" i="14"/>
  <c r="N18" i="14"/>
  <c r="N19" i="14" s="1"/>
  <c r="L27" i="14"/>
  <c r="K27" i="14"/>
  <c r="O18" i="14" l="1"/>
  <c r="O19" i="14" s="1"/>
  <c r="P18" i="14"/>
  <c r="P19" i="14" s="1"/>
  <c r="N8" i="14"/>
  <c r="L244" i="14"/>
  <c r="L248" i="14" s="1"/>
  <c r="L249" i="14" s="1"/>
  <c r="L228" i="14"/>
  <c r="P228" i="14" l="1"/>
  <c r="N228" i="14"/>
  <c r="P244" i="14"/>
  <c r="P248" i="14" s="1"/>
  <c r="P249" i="14" s="1"/>
  <c r="N244" i="14"/>
  <c r="N248" i="14" s="1"/>
  <c r="N249" i="14" s="1"/>
  <c r="H65" i="14" l="1"/>
  <c r="I65" i="14"/>
  <c r="J65" i="14"/>
  <c r="G65" i="14"/>
  <c r="H226" i="14"/>
  <c r="H227" i="14" s="1"/>
  <c r="I226" i="14"/>
  <c r="I227" i="14" s="1"/>
  <c r="J226" i="14"/>
  <c r="J227" i="14" s="1"/>
  <c r="G226" i="14"/>
  <c r="G227" i="14" s="1"/>
  <c r="H210" i="14"/>
  <c r="I210" i="14"/>
  <c r="J210" i="14"/>
  <c r="G210" i="14"/>
  <c r="H208" i="14"/>
  <c r="I208" i="14"/>
  <c r="J208" i="14"/>
  <c r="G208" i="14"/>
  <c r="H202" i="14"/>
  <c r="I202" i="14"/>
  <c r="J202" i="14"/>
  <c r="G202" i="14"/>
  <c r="H200" i="14"/>
  <c r="I200" i="14"/>
  <c r="J200" i="14"/>
  <c r="G200" i="14"/>
  <c r="H194" i="14"/>
  <c r="I194" i="14"/>
  <c r="J194" i="14"/>
  <c r="G194" i="14"/>
  <c r="H192" i="14"/>
  <c r="I192" i="14"/>
  <c r="J192" i="14"/>
  <c r="G192" i="14"/>
  <c r="H186" i="14"/>
  <c r="I186" i="14"/>
  <c r="J186" i="14"/>
  <c r="G186" i="14"/>
  <c r="H154" i="14"/>
  <c r="I154" i="14"/>
  <c r="J154" i="14"/>
  <c r="H124" i="14"/>
  <c r="I124" i="14"/>
  <c r="I125" i="14" s="1"/>
  <c r="J124" i="14"/>
  <c r="J125" i="14" s="1"/>
  <c r="G124" i="14"/>
  <c r="H162" i="14"/>
  <c r="I162" i="14"/>
  <c r="J162" i="14"/>
  <c r="G162" i="14"/>
  <c r="H158" i="14"/>
  <c r="I158" i="14"/>
  <c r="J158" i="14"/>
  <c r="G158" i="14"/>
  <c r="J166" i="14"/>
  <c r="J167" i="14" s="1"/>
  <c r="H174" i="14"/>
  <c r="I174" i="14"/>
  <c r="J174" i="14"/>
  <c r="G174" i="14"/>
  <c r="H172" i="14"/>
  <c r="I172" i="14"/>
  <c r="J172" i="14"/>
  <c r="G172" i="14"/>
  <c r="N241" i="14"/>
  <c r="N240" i="14"/>
  <c r="N239" i="14"/>
  <c r="N225" i="14"/>
  <c r="N223" i="14"/>
  <c r="N222" i="14"/>
  <c r="N219" i="14"/>
  <c r="N218" i="14"/>
  <c r="N217" i="14"/>
  <c r="N215" i="14"/>
  <c r="N214" i="14"/>
  <c r="N213" i="14"/>
  <c r="N212" i="14"/>
  <c r="N209" i="14"/>
  <c r="N210" i="14" s="1"/>
  <c r="N207" i="14"/>
  <c r="N206" i="14"/>
  <c r="N205" i="14"/>
  <c r="N204" i="14"/>
  <c r="N201" i="14"/>
  <c r="N202" i="14" s="1"/>
  <c r="N199" i="14"/>
  <c r="N198" i="14"/>
  <c r="N197" i="14"/>
  <c r="N196" i="14"/>
  <c r="N193" i="14"/>
  <c r="N194" i="14" s="1"/>
  <c r="N189" i="14"/>
  <c r="N190" i="14"/>
  <c r="N191" i="14"/>
  <c r="N188" i="14"/>
  <c r="N187" i="14"/>
  <c r="N182" i="14"/>
  <c r="N184" i="14"/>
  <c r="N183" i="14"/>
  <c r="N179" i="14"/>
  <c r="N178" i="14"/>
  <c r="N177" i="14"/>
  <c r="N176" i="14"/>
  <c r="N173" i="14"/>
  <c r="N174" i="14" s="1"/>
  <c r="N171" i="14"/>
  <c r="N170" i="14"/>
  <c r="N169" i="14"/>
  <c r="N168" i="14"/>
  <c r="N165" i="14"/>
  <c r="N164" i="14"/>
  <c r="N161" i="14"/>
  <c r="N160" i="14"/>
  <c r="N157" i="14"/>
  <c r="N156" i="14"/>
  <c r="N155" i="14"/>
  <c r="N152" i="14"/>
  <c r="N151" i="14"/>
  <c r="N150" i="14"/>
  <c r="N147" i="14"/>
  <c r="N146" i="14"/>
  <c r="N145" i="14"/>
  <c r="N143" i="14"/>
  <c r="N142" i="14"/>
  <c r="N141" i="14"/>
  <c r="N140" i="14"/>
  <c r="N137" i="14"/>
  <c r="N138" i="14" s="1"/>
  <c r="N135" i="14"/>
  <c r="N134" i="14"/>
  <c r="N133" i="14"/>
  <c r="N130" i="14"/>
  <c r="N131" i="14" s="1"/>
  <c r="N128" i="14"/>
  <c r="N127" i="14"/>
  <c r="N126" i="14"/>
  <c r="N123" i="14"/>
  <c r="N122" i="14"/>
  <c r="N121" i="14"/>
  <c r="N120" i="14"/>
  <c r="P118" i="14"/>
  <c r="P119" i="14" s="1"/>
  <c r="N117" i="14"/>
  <c r="N118" i="14" s="1"/>
  <c r="N115" i="14"/>
  <c r="N114" i="14"/>
  <c r="N113" i="14"/>
  <c r="N112" i="14"/>
  <c r="N111" i="14"/>
  <c r="P109" i="14"/>
  <c r="P110" i="14" s="1"/>
  <c r="N108" i="14"/>
  <c r="N109" i="14" s="1"/>
  <c r="N110" i="14" s="1"/>
  <c r="N105" i="14"/>
  <c r="N104" i="14"/>
  <c r="N103" i="14"/>
  <c r="N102" i="14"/>
  <c r="N99" i="14"/>
  <c r="N98" i="14"/>
  <c r="N97" i="14"/>
  <c r="N96" i="14"/>
  <c r="N89" i="14"/>
  <c r="N88" i="14"/>
  <c r="N87" i="14"/>
  <c r="N86" i="14"/>
  <c r="N93" i="14"/>
  <c r="N92" i="14"/>
  <c r="N91" i="14"/>
  <c r="N83" i="14"/>
  <c r="N82" i="14"/>
  <c r="N79" i="14"/>
  <c r="N80" i="14" s="1"/>
  <c r="N73" i="14"/>
  <c r="N74" i="14" s="1"/>
  <c r="P65" i="14"/>
  <c r="N64" i="14"/>
  <c r="N65" i="14" s="1"/>
  <c r="N62" i="14"/>
  <c r="N61" i="14"/>
  <c r="N60" i="14"/>
  <c r="N59" i="14"/>
  <c r="N56" i="14"/>
  <c r="N55" i="14"/>
  <c r="N54" i="14"/>
  <c r="N53" i="14"/>
  <c r="N50" i="14"/>
  <c r="N51" i="14" s="1"/>
  <c r="N46" i="14"/>
  <c r="N47" i="14"/>
  <c r="N48" i="14"/>
  <c r="N45" i="14"/>
  <c r="N40" i="14"/>
  <c r="N41" i="14"/>
  <c r="N42" i="14"/>
  <c r="N39" i="14"/>
  <c r="N34" i="14"/>
  <c r="N35" i="14"/>
  <c r="N33" i="14"/>
  <c r="N30" i="14"/>
  <c r="N29" i="14"/>
  <c r="N28" i="14"/>
  <c r="P26" i="14"/>
  <c r="N25" i="14"/>
  <c r="N21" i="14"/>
  <c r="P24" i="14"/>
  <c r="N22" i="14"/>
  <c r="N23" i="14"/>
  <c r="N9" i="14"/>
  <c r="N10" i="14"/>
  <c r="N11" i="14"/>
  <c r="G153" i="14"/>
  <c r="G154" i="14" s="1"/>
  <c r="H148" i="14"/>
  <c r="I148" i="14"/>
  <c r="J148" i="14"/>
  <c r="G148" i="14"/>
  <c r="H144" i="14"/>
  <c r="I144" i="14"/>
  <c r="J144" i="14"/>
  <c r="G144" i="14"/>
  <c r="J138" i="14"/>
  <c r="I138" i="14"/>
  <c r="H136" i="14"/>
  <c r="H139" i="14" s="1"/>
  <c r="I136" i="14"/>
  <c r="J136" i="14"/>
  <c r="G136" i="14"/>
  <c r="G139" i="14" s="1"/>
  <c r="J131" i="14"/>
  <c r="I131" i="14"/>
  <c r="H129" i="14"/>
  <c r="H132" i="14" s="1"/>
  <c r="I129" i="14"/>
  <c r="J129" i="14"/>
  <c r="G129" i="14"/>
  <c r="G132" i="14" s="1"/>
  <c r="H106" i="14"/>
  <c r="H107" i="14" s="1"/>
  <c r="I106" i="14"/>
  <c r="I107" i="14" s="1"/>
  <c r="J106" i="14"/>
  <c r="J107" i="14" s="1"/>
  <c r="G106" i="14"/>
  <c r="G107" i="14" s="1"/>
  <c r="H100" i="14"/>
  <c r="H101" i="14" s="1"/>
  <c r="H84" i="14"/>
  <c r="H85" i="14" s="1"/>
  <c r="J63" i="14"/>
  <c r="H51" i="14"/>
  <c r="H12" i="14"/>
  <c r="I12" i="14"/>
  <c r="I13" i="14" s="1"/>
  <c r="J12" i="14"/>
  <c r="G12" i="14"/>
  <c r="H180" i="14"/>
  <c r="H181" i="14" s="1"/>
  <c r="I180" i="14"/>
  <c r="I181" i="14" s="1"/>
  <c r="J180" i="14"/>
  <c r="J181" i="14" s="1"/>
  <c r="G180" i="14"/>
  <c r="G181" i="14" s="1"/>
  <c r="I37" i="14"/>
  <c r="I32" i="14"/>
  <c r="I248" i="14"/>
  <c r="I249" i="14" s="1"/>
  <c r="H248" i="14"/>
  <c r="H249" i="14" s="1"/>
  <c r="G248" i="14"/>
  <c r="G249" i="14" s="1"/>
  <c r="J242" i="14"/>
  <c r="J243" i="14" s="1"/>
  <c r="I242" i="14"/>
  <c r="I243" i="14" s="1"/>
  <c r="H242" i="14"/>
  <c r="H243" i="14" s="1"/>
  <c r="G242" i="14"/>
  <c r="G243" i="14" s="1"/>
  <c r="J220" i="14"/>
  <c r="I220" i="14"/>
  <c r="H220" i="14"/>
  <c r="G220" i="14"/>
  <c r="J216" i="14"/>
  <c r="I216" i="14"/>
  <c r="H216" i="14"/>
  <c r="G216" i="14"/>
  <c r="J118" i="14"/>
  <c r="I118" i="14"/>
  <c r="H118" i="14"/>
  <c r="G118" i="14"/>
  <c r="J116" i="14"/>
  <c r="I116" i="14"/>
  <c r="H116" i="14"/>
  <c r="G116" i="14"/>
  <c r="J109" i="14"/>
  <c r="J110" i="14" s="1"/>
  <c r="I109" i="14"/>
  <c r="I110" i="14" s="1"/>
  <c r="H109" i="14"/>
  <c r="H110" i="14" s="1"/>
  <c r="G109" i="14"/>
  <c r="G110" i="14" s="1"/>
  <c r="I80" i="14"/>
  <c r="H80" i="14"/>
  <c r="G80" i="14"/>
  <c r="I74" i="14"/>
  <c r="H74" i="14"/>
  <c r="G74" i="14"/>
  <c r="J58" i="14"/>
  <c r="I58" i="14"/>
  <c r="H57" i="14"/>
  <c r="H58" i="14" s="1"/>
  <c r="G57" i="14"/>
  <c r="G58" i="14" s="1"/>
  <c r="J49" i="14"/>
  <c r="J52" i="14" s="1"/>
  <c r="I49" i="14"/>
  <c r="I52" i="14" s="1"/>
  <c r="H49" i="14"/>
  <c r="G49" i="14"/>
  <c r="G52" i="14" s="1"/>
  <c r="G44" i="14"/>
  <c r="J43" i="14"/>
  <c r="J44" i="14" s="1"/>
  <c r="I43" i="14"/>
  <c r="I44" i="14" s="1"/>
  <c r="H43" i="14"/>
  <c r="H44" i="14" s="1"/>
  <c r="J37" i="14"/>
  <c r="H37" i="14"/>
  <c r="H38" i="14" s="1"/>
  <c r="G37" i="14"/>
  <c r="G38" i="14" s="1"/>
  <c r="J32" i="14"/>
  <c r="H32" i="14"/>
  <c r="G32" i="14"/>
  <c r="J26" i="14"/>
  <c r="H26" i="14"/>
  <c r="H27" i="14" s="1"/>
  <c r="G26" i="14"/>
  <c r="G27" i="14" s="1"/>
  <c r="J24" i="14"/>
  <c r="J38" i="14" l="1"/>
  <c r="I38" i="14"/>
  <c r="N90" i="14"/>
  <c r="N94" i="14"/>
  <c r="N95" i="14" s="1"/>
  <c r="G81" i="14"/>
  <c r="H81" i="14"/>
  <c r="I81" i="14"/>
  <c r="N81" i="14"/>
  <c r="N84" i="14"/>
  <c r="N85" i="14" s="1"/>
  <c r="I139" i="14"/>
  <c r="N242" i="14"/>
  <c r="N243" i="14" s="1"/>
  <c r="I195" i="14"/>
  <c r="I203" i="14"/>
  <c r="H195" i="14"/>
  <c r="H203" i="14"/>
  <c r="J66" i="14"/>
  <c r="J195" i="14"/>
  <c r="J203" i="14"/>
  <c r="N129" i="14"/>
  <c r="N132" i="14" s="1"/>
  <c r="H163" i="14"/>
  <c r="N200" i="14"/>
  <c r="N203" i="14" s="1"/>
  <c r="N124" i="14"/>
  <c r="N125" i="14" s="1"/>
  <c r="N136" i="14"/>
  <c r="N139" i="14" s="1"/>
  <c r="N148" i="14"/>
  <c r="N226" i="14"/>
  <c r="N227" i="14" s="1"/>
  <c r="N49" i="14"/>
  <c r="N52" i="14" s="1"/>
  <c r="N162" i="14"/>
  <c r="H211" i="14"/>
  <c r="N24" i="14"/>
  <c r="N37" i="14"/>
  <c r="N38" i="14" s="1"/>
  <c r="N106" i="14"/>
  <c r="N107" i="14" s="1"/>
  <c r="N166" i="14"/>
  <c r="N167" i="14" s="1"/>
  <c r="N26" i="14"/>
  <c r="N144" i="14"/>
  <c r="N208" i="14"/>
  <c r="N211" i="14" s="1"/>
  <c r="N172" i="14"/>
  <c r="N175" i="14" s="1"/>
  <c r="N220" i="14"/>
  <c r="N57" i="14"/>
  <c r="N58" i="14" s="1"/>
  <c r="N158" i="14"/>
  <c r="N43" i="14"/>
  <c r="N44" i="14" s="1"/>
  <c r="N185" i="14"/>
  <c r="N186" i="14" s="1"/>
  <c r="J211" i="14"/>
  <c r="N116" i="14"/>
  <c r="N119" i="14" s="1"/>
  <c r="N192" i="14"/>
  <c r="N195" i="14" s="1"/>
  <c r="N216" i="14"/>
  <c r="P27" i="14"/>
  <c r="N63" i="14"/>
  <c r="N66" i="14" s="1"/>
  <c r="N180" i="14"/>
  <c r="N181" i="14" s="1"/>
  <c r="I26" i="14"/>
  <c r="G149" i="14"/>
  <c r="J149" i="14"/>
  <c r="I175" i="14"/>
  <c r="J163" i="14"/>
  <c r="G195" i="14"/>
  <c r="G203" i="14"/>
  <c r="J139" i="14"/>
  <c r="I163" i="14"/>
  <c r="I149" i="14"/>
  <c r="H149" i="14"/>
  <c r="J132" i="14"/>
  <c r="I211" i="14"/>
  <c r="I132" i="14"/>
  <c r="J27" i="14"/>
  <c r="G163" i="14"/>
  <c r="G211" i="14"/>
  <c r="J175" i="14"/>
  <c r="P37" i="14"/>
  <c r="P226" i="14"/>
  <c r="P227" i="14" s="1"/>
  <c r="N32" i="14"/>
  <c r="P32" i="14"/>
  <c r="P124" i="14"/>
  <c r="P125" i="14" s="1"/>
  <c r="P49" i="14"/>
  <c r="P52" i="14" s="1"/>
  <c r="P57" i="14"/>
  <c r="P58" i="14" s="1"/>
  <c r="P63" i="14"/>
  <c r="P66" i="14" s="1"/>
  <c r="P12" i="14"/>
  <c r="P13" i="14" s="1"/>
  <c r="N12" i="14"/>
  <c r="N13" i="14" s="1"/>
  <c r="H175" i="14"/>
  <c r="G175" i="14"/>
  <c r="H52" i="14"/>
  <c r="J13" i="14"/>
  <c r="H13" i="14"/>
  <c r="G13" i="14"/>
  <c r="H119" i="14"/>
  <c r="G221" i="14"/>
  <c r="H221" i="14"/>
  <c r="J119" i="14"/>
  <c r="I221" i="14"/>
  <c r="I119" i="14"/>
  <c r="J221" i="14"/>
  <c r="G119" i="14"/>
  <c r="I24" i="14"/>
  <c r="P38" i="14" l="1"/>
  <c r="N163" i="14"/>
  <c r="N27" i="14"/>
  <c r="I27" i="14"/>
  <c r="N149" i="14"/>
  <c r="N221" i="14"/>
  <c r="K232" i="14"/>
  <c r="L229" i="14"/>
  <c r="L234" i="14"/>
  <c r="K237" i="14"/>
  <c r="P229" i="14" l="1"/>
  <c r="P232" i="14" s="1"/>
  <c r="P234" i="14"/>
  <c r="N234" i="14"/>
  <c r="L237" i="14"/>
  <c r="N229" i="14"/>
  <c r="L232" i="14"/>
  <c r="K238" i="14"/>
  <c r="P237" i="14" l="1"/>
  <c r="P238" i="14" s="1"/>
  <c r="N237" i="14"/>
  <c r="L238" i="14"/>
  <c r="N232" i="14"/>
  <c r="N238" i="14" s="1"/>
</calcChain>
</file>

<file path=xl/sharedStrings.xml><?xml version="1.0" encoding="utf-8"?>
<sst xmlns="http://schemas.openxmlformats.org/spreadsheetml/2006/main" count="581" uniqueCount="137">
  <si>
    <t>MG110</t>
  </si>
  <si>
    <t>MK400</t>
  </si>
  <si>
    <t>MG775</t>
  </si>
  <si>
    <t>MG400</t>
  </si>
  <si>
    <t>MG713</t>
  </si>
  <si>
    <t>DV770</t>
  </si>
  <si>
    <t>MG771</t>
  </si>
  <si>
    <t>MG784</t>
  </si>
  <si>
    <t>MG781</t>
  </si>
  <si>
    <t>MG770</t>
  </si>
  <si>
    <t>HR900</t>
  </si>
  <si>
    <t>GV900</t>
  </si>
  <si>
    <t>RA901</t>
  </si>
  <si>
    <t>MG910</t>
  </si>
  <si>
    <t>IA800</t>
  </si>
  <si>
    <t>MG901</t>
  </si>
  <si>
    <t>MG903</t>
  </si>
  <si>
    <t>MG906</t>
  </si>
  <si>
    <t>MG908</t>
  </si>
  <si>
    <t>MG913</t>
  </si>
  <si>
    <t>SP900</t>
  </si>
  <si>
    <t>MG909</t>
  </si>
  <si>
    <t>TM900</t>
  </si>
  <si>
    <t>MG914</t>
  </si>
  <si>
    <t>MG915</t>
  </si>
  <si>
    <t>MG907</t>
  </si>
  <si>
    <t>CM901</t>
  </si>
  <si>
    <t>MG904</t>
  </si>
  <si>
    <t>RA902</t>
  </si>
  <si>
    <t>GM410</t>
  </si>
  <si>
    <t>MG401</t>
  </si>
  <si>
    <t>MG905</t>
  </si>
  <si>
    <t>Dept</t>
  </si>
  <si>
    <t>Capitalized</t>
  </si>
  <si>
    <t>GM-Conservation</t>
  </si>
  <si>
    <t>O&amp;M</t>
  </si>
  <si>
    <t>MG110 Total</t>
  </si>
  <si>
    <t>MG400 Total</t>
  </si>
  <si>
    <t>MG401 Total</t>
  </si>
  <si>
    <t>MK400 Total</t>
  </si>
  <si>
    <t>GM410 Total</t>
  </si>
  <si>
    <t>MG713 Total</t>
  </si>
  <si>
    <t>DV770 Total</t>
  </si>
  <si>
    <t>MG770 Total</t>
  </si>
  <si>
    <t>MG771 Total</t>
  </si>
  <si>
    <t>MG775 Total</t>
  </si>
  <si>
    <t>MG781 Total</t>
  </si>
  <si>
    <t>MG784 Total</t>
  </si>
  <si>
    <t>IA800 Total</t>
  </si>
  <si>
    <t>CM901 Total</t>
  </si>
  <si>
    <t>GV900 Total</t>
  </si>
  <si>
    <t>HR900 Total</t>
  </si>
  <si>
    <t>MG901 Total</t>
  </si>
  <si>
    <t>MG903 Total</t>
  </si>
  <si>
    <t>MG904 Total</t>
  </si>
  <si>
    <t>MG905 Total</t>
  </si>
  <si>
    <t>MG906 Total</t>
  </si>
  <si>
    <t>MG907 Total</t>
  </si>
  <si>
    <t>MG908 Total</t>
  </si>
  <si>
    <t>MG909 Total</t>
  </si>
  <si>
    <t>RA901 Total</t>
  </si>
  <si>
    <t>RA902 Total</t>
  </si>
  <si>
    <t>SP900 Total</t>
  </si>
  <si>
    <t>TM900 Total</t>
  </si>
  <si>
    <t>MG910 Total</t>
  </si>
  <si>
    <t>MG913 Total</t>
  </si>
  <si>
    <t>MG914 Total</t>
  </si>
  <si>
    <t>MG915 Total</t>
  </si>
  <si>
    <t>Title</t>
  </si>
  <si>
    <t>6141-Short-term Cash Bonus</t>
  </si>
  <si>
    <t>6142-Long-term Cash Bonus</t>
  </si>
  <si>
    <t>6143-Stock Bonus</t>
  </si>
  <si>
    <t>6140-Bonus/Incentive Pay</t>
  </si>
  <si>
    <t>5014-Bonus/Incentive Pay</t>
  </si>
  <si>
    <t>6110-Regular Time</t>
  </si>
  <si>
    <t>6149-Other Awards</t>
  </si>
  <si>
    <t>6144-Signing Bonus</t>
  </si>
  <si>
    <t>5011-Regular Time</t>
  </si>
  <si>
    <t>Actual</t>
  </si>
  <si>
    <t>Projected</t>
  </si>
  <si>
    <t>OPC ROG 49</t>
  </si>
  <si>
    <t>Executive Compensation</t>
  </si>
  <si>
    <t>AVP Corporate Communications &amp; Marketing</t>
  </si>
  <si>
    <t>AVP Business Development, RNG and LNG</t>
  </si>
  <si>
    <t>AVP, Communications &amp; Marketing</t>
  </si>
  <si>
    <t>AVP, Business Development and VP Marlin Gas Services</t>
  </si>
  <si>
    <t>AVP, Natural Gas Distribution</t>
  </si>
  <si>
    <t>AVP, Florida Natural Gas Distribution</t>
  </si>
  <si>
    <t>AVP, Corporate Governance</t>
  </si>
  <si>
    <t>VP, Corporate Governance</t>
  </si>
  <si>
    <t>AVP, Human Resources</t>
  </si>
  <si>
    <t>VP, Controller</t>
  </si>
  <si>
    <t>VP Chesapeake Utilities Corporation</t>
  </si>
  <si>
    <t>AVP, Regulatory Affairs and Business Analysis</t>
  </si>
  <si>
    <t>VP, Regulatory Affairs</t>
  </si>
  <si>
    <t>AVP, Regulatory Affairs &amp; Business Analysis</t>
  </si>
  <si>
    <t>President &amp; Chief Executive Officer</t>
  </si>
  <si>
    <t>President, FPU</t>
  </si>
  <si>
    <t>SVP, Chief Operating Officer</t>
  </si>
  <si>
    <t>AVP, Customer Care</t>
  </si>
  <si>
    <t>AVP, Operation Services</t>
  </si>
  <si>
    <t>AVP, Fuel Supply &amp; Logistics</t>
  </si>
  <si>
    <t>AVP Energy Logistics/Pipelines</t>
  </si>
  <si>
    <t>EVP, CFO &amp; Assistant Corporate Secretary</t>
  </si>
  <si>
    <t>EVP, CFO, Treasurer &amp; Assistant Secretary</t>
  </si>
  <si>
    <t>VP, Corporate Controller</t>
  </si>
  <si>
    <t>SVP, Strategic Development</t>
  </si>
  <si>
    <t>EVP, General Counsel, Corp Secretary &amp; Chief Policy Risk Officer</t>
  </si>
  <si>
    <t>Assoc Gen Counsel</t>
  </si>
  <si>
    <t>VP, Chief Information Officer</t>
  </si>
  <si>
    <t>VP, Chief Human Resources Officer</t>
  </si>
  <si>
    <t>VP, Strategic Planning &amp; Development</t>
  </si>
  <si>
    <t>VP, Chief Accounting Officer</t>
  </si>
  <si>
    <t>SVP, Chief Accounting Officer</t>
  </si>
  <si>
    <t>SVP, Unregulated Energy Delivery &amp; Business Development</t>
  </si>
  <si>
    <t>SVP, Chief Development Officer</t>
  </si>
  <si>
    <t>SVP, Pipeline Transmission &amp; Regulated Gas &amp; Electric Distribution</t>
  </si>
  <si>
    <t>SVP and President Florida Business Unit</t>
  </si>
  <si>
    <t>SVP, Unregulated Energy Delivery and Business Development</t>
  </si>
  <si>
    <t>SVP, Regulatory &amp; External Affairs</t>
  </si>
  <si>
    <t>VP Government and Regulatory Affairs</t>
  </si>
  <si>
    <t>VP, Business Development</t>
  </si>
  <si>
    <t>VP, Treasurer</t>
  </si>
  <si>
    <t>FERC Factor 920</t>
  </si>
  <si>
    <t>Adjustments</t>
  </si>
  <si>
    <t>Adjusted</t>
  </si>
  <si>
    <t>DI900</t>
  </si>
  <si>
    <t>DI900 Total</t>
  </si>
  <si>
    <t>AVP, EDI &amp; Engagement</t>
  </si>
  <si>
    <t>Subledger</t>
  </si>
  <si>
    <t>Expense</t>
  </si>
  <si>
    <t>Expense Total</t>
  </si>
  <si>
    <t>Subledger Total</t>
  </si>
  <si>
    <t>Expense/Subledger</t>
  </si>
  <si>
    <t>Account Description</t>
  </si>
  <si>
    <t>O&amp;M or Capitalized</t>
  </si>
  <si>
    <t>The details below present officer wages recorded to O&amp;M expense and capitalized to the balance sheet for the periods of 2018-2021 (and projected amounts for the same costs in 2022 and 2023).  The company did have certain officers who deferred some portion of their wages during the historical years.  The deferred compensation elections do not have an impact on amounts recognized as O&amp;M expense or capitalized to the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</si>
</sst>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1" formatCode="_(* #,##0_);_(* \(#,##0\);_(* &quot;-&quot;_);_(@_)"/>
    <numFmt numFmtId="43" formatCode="_(* #,##0.00_);_(* \(#,##0.00\);_(* &quot;-&quot;??_);_(@_)"/>
    <numFmt numFmtId="164" formatCode="_(* #,##0_);_(* \(#,##0\);_(* &quot;-&quot;??_);_(@_)"/>
    <numFmt numFmtId="165" formatCode="0.0000"/>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0"/>
      <name val="Arial"/>
      <family val="2"/>
    </font>
    <font>
      <sz val="11"/>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rgb="FFCCFF99"/>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0" fontId="4" fillId="0" borderId="0"/>
  </cellStyleXfs>
  <cellXfs count="29">
    <xf numFmtId="0" fontId="0" fillId="0" borderId="0" xfId="0"/>
    <xf numFmtId="0" fontId="1" fillId="0" borderId="0" xfId="0" applyFont="1"/>
    <xf numFmtId="0" fontId="0" fillId="0" borderId="0" xfId="0" applyFill="1"/>
    <xf numFmtId="41" fontId="0" fillId="0" borderId="0" xfId="0" applyNumberFormat="1"/>
    <xf numFmtId="0" fontId="0" fillId="4" borderId="1" xfId="0" applyFill="1" applyBorder="1"/>
    <xf numFmtId="41" fontId="0" fillId="4" borderId="2" xfId="0" applyNumberFormat="1" applyFill="1" applyBorder="1"/>
    <xf numFmtId="41" fontId="0" fillId="4" borderId="3" xfId="0" applyNumberFormat="1" applyFill="1" applyBorder="1"/>
    <xf numFmtId="0" fontId="0" fillId="4" borderId="3" xfId="0" applyFill="1" applyBorder="1"/>
    <xf numFmtId="41" fontId="0" fillId="4" borderId="1" xfId="0" applyNumberFormat="1" applyFill="1" applyBorder="1"/>
    <xf numFmtId="5" fontId="0" fillId="0" borderId="0" xfId="0" applyNumberFormat="1"/>
    <xf numFmtId="0" fontId="0" fillId="3" borderId="0" xfId="0" applyFill="1"/>
    <xf numFmtId="41" fontId="0" fillId="3" borderId="0" xfId="0" applyNumberFormat="1" applyFill="1"/>
    <xf numFmtId="0" fontId="0" fillId="4" borderId="2" xfId="0" applyFill="1" applyBorder="1"/>
    <xf numFmtId="0" fontId="1" fillId="0" borderId="0" xfId="0" applyFont="1" applyAlignment="1">
      <alignment horizontal="center"/>
    </xf>
    <xf numFmtId="0" fontId="1" fillId="2" borderId="0" xfId="0" applyFont="1" applyFill="1"/>
    <xf numFmtId="0" fontId="1" fillId="2" borderId="0" xfId="0" applyFont="1" applyFill="1" applyAlignment="1">
      <alignment horizontal="center"/>
    </xf>
    <xf numFmtId="164" fontId="0" fillId="0" borderId="0" xfId="1" applyNumberFormat="1" applyFont="1"/>
    <xf numFmtId="0" fontId="0" fillId="5" borderId="0" xfId="0" applyFill="1"/>
    <xf numFmtId="0" fontId="3" fillId="0" borderId="0" xfId="0" applyFont="1"/>
    <xf numFmtId="0" fontId="3" fillId="0" borderId="0" xfId="0" applyFont="1" applyFill="1"/>
    <xf numFmtId="0" fontId="3" fillId="6" borderId="0" xfId="0" applyFont="1" applyFill="1"/>
    <xf numFmtId="41" fontId="0" fillId="0" borderId="0" xfId="0" applyNumberFormat="1" applyFill="1"/>
    <xf numFmtId="165" fontId="0" fillId="5" borderId="0" xfId="0" applyNumberFormat="1" applyFill="1"/>
    <xf numFmtId="41" fontId="5" fillId="0" borderId="0" xfId="0" applyNumberFormat="1" applyFont="1"/>
    <xf numFmtId="41" fontId="3" fillId="0" borderId="0" xfId="0" applyNumberFormat="1" applyFont="1"/>
    <xf numFmtId="41" fontId="3" fillId="0" borderId="0" xfId="0" applyNumberFormat="1" applyFont="1" applyFill="1"/>
    <xf numFmtId="0" fontId="5" fillId="0" borderId="0" xfId="0" applyFont="1"/>
    <xf numFmtId="0" fontId="0" fillId="5" borderId="0" xfId="0" applyFill="1" applyAlignment="1">
      <alignment horizontal="center"/>
    </xf>
    <xf numFmtId="0" fontId="0" fillId="0" borderId="0" xfId="0" applyAlignment="1">
      <alignment horizontal="left" wrapText="1"/>
    </xf>
  </cellXfs>
  <cellStyles count="3">
    <cellStyle name="Comma" xfId="1" builtinId="3"/>
    <cellStyle name="Normal" xfId="0" builtinId="0"/>
    <cellStyle name="Normal 2 2 2 2" xfId="2"/>
  </cellStyles>
  <dxfs count="0"/>
  <tableStyles count="0" defaultTableStyle="TableStyleMedium2" defaultPivotStyle="PivotStyleLight16"/>
  <colors>
    <mruColors>
      <color rgb="FFCCFF99"/>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9"/>
  <sheetViews>
    <sheetView tabSelected="1" zoomScale="90" zoomScaleNormal="90" workbookViewId="0">
      <pane ySplit="7" topLeftCell="A8" activePane="bottomLeft" state="frozen"/>
      <selection pane="bottomLeft" activeCell="A8" sqref="A8"/>
    </sheetView>
  </sheetViews>
  <sheetFormatPr defaultRowHeight="15" x14ac:dyDescent="0.25"/>
  <cols>
    <col min="1" max="1" width="9.7109375" customWidth="1"/>
    <col min="2" max="2" width="6.7109375" customWidth="1"/>
    <col min="3" max="3" width="59.7109375" customWidth="1"/>
    <col min="4" max="4" width="18.42578125" customWidth="1"/>
    <col min="5" max="5" width="28.5703125" bestFit="1" customWidth="1"/>
    <col min="6" max="6" width="18.7109375" bestFit="1" customWidth="1"/>
    <col min="7" max="10" width="11.28515625" bestFit="1" customWidth="1"/>
    <col min="11" max="13" width="12.28515625" customWidth="1"/>
    <col min="14" max="16" width="11.28515625" customWidth="1"/>
    <col min="17" max="17" width="26.28515625" bestFit="1" customWidth="1"/>
  </cols>
  <sheetData>
    <row r="1" spans="1:17" x14ac:dyDescent="0.25">
      <c r="A1" s="1" t="s">
        <v>80</v>
      </c>
      <c r="E1" s="26"/>
    </row>
    <row r="2" spans="1:17" x14ac:dyDescent="0.25">
      <c r="A2" s="1" t="s">
        <v>81</v>
      </c>
      <c r="N2" s="27" t="s">
        <v>123</v>
      </c>
      <c r="O2" s="27"/>
      <c r="P2" s="27"/>
    </row>
    <row r="3" spans="1:17" ht="16.899999999999999" customHeight="1" x14ac:dyDescent="0.25">
      <c r="A3" s="28" t="s">
        <v>136</v>
      </c>
      <c r="B3" s="28"/>
      <c r="C3" s="28"/>
      <c r="D3" s="28"/>
      <c r="E3" s="28"/>
      <c r="F3" s="28"/>
      <c r="G3" s="28"/>
      <c r="H3" s="28"/>
      <c r="I3" s="28"/>
      <c r="J3" s="28"/>
      <c r="K3" s="28"/>
      <c r="L3" s="28"/>
      <c r="N3" s="17">
        <v>1.0349999999999999</v>
      </c>
      <c r="O3" s="17"/>
      <c r="P3" s="22">
        <v>1.0712249999999999</v>
      </c>
    </row>
    <row r="4" spans="1:17" x14ac:dyDescent="0.25">
      <c r="A4" s="28"/>
      <c r="B4" s="28"/>
      <c r="C4" s="28"/>
      <c r="D4" s="28"/>
      <c r="E4" s="28"/>
      <c r="F4" s="28"/>
      <c r="G4" s="28"/>
      <c r="H4" s="28"/>
      <c r="I4" s="28"/>
      <c r="J4" s="28"/>
      <c r="K4" s="28"/>
      <c r="L4" s="28"/>
    </row>
    <row r="6" spans="1:17" x14ac:dyDescent="0.25">
      <c r="G6" s="13" t="s">
        <v>78</v>
      </c>
      <c r="H6" s="13" t="s">
        <v>78</v>
      </c>
      <c r="I6" s="13" t="s">
        <v>78</v>
      </c>
      <c r="J6" s="13" t="s">
        <v>78</v>
      </c>
      <c r="K6" s="13" t="s">
        <v>124</v>
      </c>
      <c r="L6" s="13" t="s">
        <v>125</v>
      </c>
      <c r="M6" s="13" t="s">
        <v>124</v>
      </c>
      <c r="N6" s="13" t="s">
        <v>79</v>
      </c>
      <c r="O6" s="13" t="s">
        <v>124</v>
      </c>
      <c r="P6" s="13" t="s">
        <v>79</v>
      </c>
    </row>
    <row r="7" spans="1:17" x14ac:dyDescent="0.25">
      <c r="A7" s="14" t="s">
        <v>32</v>
      </c>
      <c r="B7" s="14"/>
      <c r="C7" s="14" t="s">
        <v>68</v>
      </c>
      <c r="D7" s="14" t="s">
        <v>133</v>
      </c>
      <c r="E7" s="14" t="s">
        <v>134</v>
      </c>
      <c r="F7" s="14" t="s">
        <v>135</v>
      </c>
      <c r="G7" s="15">
        <v>2018</v>
      </c>
      <c r="H7" s="15">
        <v>2019</v>
      </c>
      <c r="I7" s="15">
        <v>2020</v>
      </c>
      <c r="J7" s="15">
        <v>2021</v>
      </c>
      <c r="K7" s="15">
        <v>2021</v>
      </c>
      <c r="L7" s="15">
        <v>2021</v>
      </c>
      <c r="M7" s="15">
        <v>2022</v>
      </c>
      <c r="N7" s="15">
        <v>2022</v>
      </c>
      <c r="O7" s="15"/>
      <c r="P7" s="15">
        <v>2023</v>
      </c>
    </row>
    <row r="8" spans="1:17" x14ac:dyDescent="0.25">
      <c r="A8" t="s">
        <v>26</v>
      </c>
      <c r="B8">
        <v>2020</v>
      </c>
      <c r="C8" t="s">
        <v>84</v>
      </c>
      <c r="D8" t="s">
        <v>130</v>
      </c>
      <c r="E8" t="s">
        <v>74</v>
      </c>
      <c r="F8" t="s">
        <v>35</v>
      </c>
      <c r="G8" s="3"/>
      <c r="H8" s="3"/>
      <c r="I8" s="3">
        <v>37970.06</v>
      </c>
      <c r="J8" s="3">
        <v>39016.520000000004</v>
      </c>
      <c r="K8" s="3"/>
      <c r="L8" s="3">
        <f>SUM(J8:K8)</f>
        <v>39016.520000000004</v>
      </c>
      <c r="M8" s="3"/>
      <c r="N8" s="3">
        <f>+J8*$N$3</f>
        <v>40382.0982</v>
      </c>
      <c r="O8" s="3"/>
      <c r="P8" s="3">
        <f>+L8*$P$3</f>
        <v>41795.471637000002</v>
      </c>
    </row>
    <row r="9" spans="1:17" x14ac:dyDescent="0.25">
      <c r="B9">
        <v>2021</v>
      </c>
      <c r="C9" t="s">
        <v>82</v>
      </c>
      <c r="E9" t="s">
        <v>69</v>
      </c>
      <c r="F9" t="s">
        <v>35</v>
      </c>
      <c r="G9" s="3"/>
      <c r="H9" s="3"/>
      <c r="I9" s="3">
        <v>9157.69</v>
      </c>
      <c r="J9" s="3">
        <v>12022.739999999996</v>
      </c>
      <c r="K9" s="3"/>
      <c r="L9" s="3">
        <f t="shared" ref="L9:L11" si="0">SUM(J9:K9)</f>
        <v>12022.739999999996</v>
      </c>
      <c r="M9" s="3"/>
      <c r="N9" s="3">
        <f>+J9*$N$3</f>
        <v>12443.535899999995</v>
      </c>
      <c r="O9" s="3"/>
      <c r="P9" s="3">
        <f>+L9*$P$3</f>
        <v>12879.059656499994</v>
      </c>
    </row>
    <row r="10" spans="1:17" x14ac:dyDescent="0.25">
      <c r="E10" t="s">
        <v>70</v>
      </c>
      <c r="F10" t="s">
        <v>35</v>
      </c>
      <c r="G10" s="3"/>
      <c r="H10" s="3"/>
      <c r="I10" s="3">
        <v>17917.2</v>
      </c>
      <c r="J10" s="3">
        <v>6036.9300000000021</v>
      </c>
      <c r="K10" s="3"/>
      <c r="L10" s="3">
        <f t="shared" si="0"/>
        <v>6036.9300000000021</v>
      </c>
      <c r="M10" s="3"/>
      <c r="N10" s="3">
        <f>+J10*$N$3</f>
        <v>6248.2225500000013</v>
      </c>
      <c r="O10" s="3"/>
      <c r="P10" s="3">
        <f>+L10*$P$3</f>
        <v>6466.9103392500019</v>
      </c>
    </row>
    <row r="11" spans="1:17" x14ac:dyDescent="0.25">
      <c r="E11" t="s">
        <v>71</v>
      </c>
      <c r="F11" t="s">
        <v>35</v>
      </c>
      <c r="G11" s="3"/>
      <c r="H11" s="3"/>
      <c r="I11" s="3">
        <v>3145.7</v>
      </c>
      <c r="J11" s="3">
        <v>8272.7499999999982</v>
      </c>
      <c r="K11" s="3"/>
      <c r="L11" s="3">
        <f t="shared" si="0"/>
        <v>8272.7499999999982</v>
      </c>
      <c r="M11" s="3"/>
      <c r="N11" s="3">
        <f>+J11*$N$3</f>
        <v>8562.2962499999976</v>
      </c>
      <c r="O11" s="3"/>
      <c r="P11" s="3">
        <f>+L11*$P$3</f>
        <v>8861.9766187499972</v>
      </c>
    </row>
    <row r="12" spans="1:17" x14ac:dyDescent="0.25">
      <c r="D12" s="4" t="s">
        <v>131</v>
      </c>
      <c r="E12" s="12"/>
      <c r="F12" s="7"/>
      <c r="G12" s="8">
        <f>SUM(G8:G11)</f>
        <v>0</v>
      </c>
      <c r="H12" s="5">
        <f t="shared" ref="H12:J12" si="1">SUM(H8:H11)</f>
        <v>0</v>
      </c>
      <c r="I12" s="5">
        <f t="shared" si="1"/>
        <v>68190.649999999994</v>
      </c>
      <c r="J12" s="6">
        <f t="shared" si="1"/>
        <v>65348.94</v>
      </c>
      <c r="K12" s="6">
        <f t="shared" ref="K12" si="2">SUM(K8:K11)</f>
        <v>0</v>
      </c>
      <c r="L12" s="6">
        <f t="shared" ref="L12" si="3">SUM(L8:L11)</f>
        <v>65348.94</v>
      </c>
      <c r="M12" s="6">
        <f t="shared" ref="M12" si="4">SUM(M8:M11)</f>
        <v>0</v>
      </c>
      <c r="N12" s="6">
        <f t="shared" ref="N12:O12" si="5">SUM(N8:N11)</f>
        <v>67636.152899999986</v>
      </c>
      <c r="O12" s="6">
        <f t="shared" si="5"/>
        <v>0</v>
      </c>
      <c r="P12" s="6">
        <f t="shared" ref="P12" si="6">SUM(P8:P11)</f>
        <v>70003.418251499999</v>
      </c>
    </row>
    <row r="13" spans="1:17" x14ac:dyDescent="0.25">
      <c r="A13" s="10" t="s">
        <v>49</v>
      </c>
      <c r="B13" s="10"/>
      <c r="C13" s="10"/>
      <c r="D13" s="10"/>
      <c r="E13" s="10"/>
      <c r="F13" s="10"/>
      <c r="G13" s="11">
        <f>+G12</f>
        <v>0</v>
      </c>
      <c r="H13" s="11">
        <f t="shared" ref="H13:P13" si="7">+H12</f>
        <v>0</v>
      </c>
      <c r="I13" s="11">
        <f t="shared" si="7"/>
        <v>68190.649999999994</v>
      </c>
      <c r="J13" s="11">
        <f t="shared" si="7"/>
        <v>65348.94</v>
      </c>
      <c r="K13" s="11">
        <f t="shared" ref="K13:M13" si="8">+K12</f>
        <v>0</v>
      </c>
      <c r="L13" s="11">
        <f t="shared" si="8"/>
        <v>65348.94</v>
      </c>
      <c r="M13" s="11">
        <f t="shared" si="8"/>
        <v>0</v>
      </c>
      <c r="N13" s="11">
        <f t="shared" si="7"/>
        <v>67636.152899999986</v>
      </c>
      <c r="O13" s="11">
        <f t="shared" ref="O13" si="9">+O12</f>
        <v>0</v>
      </c>
      <c r="P13" s="11">
        <f t="shared" si="7"/>
        <v>70003.418251499999</v>
      </c>
    </row>
    <row r="14" spans="1:17" x14ac:dyDescent="0.25">
      <c r="A14" t="s">
        <v>126</v>
      </c>
      <c r="B14">
        <v>2022</v>
      </c>
      <c r="C14" t="s">
        <v>128</v>
      </c>
      <c r="D14" t="s">
        <v>130</v>
      </c>
      <c r="E14" t="s">
        <v>74</v>
      </c>
      <c r="F14" t="s">
        <v>35</v>
      </c>
      <c r="G14" s="3"/>
      <c r="H14" s="3"/>
      <c r="I14" s="9"/>
      <c r="J14" s="3"/>
      <c r="K14" s="3"/>
      <c r="L14" s="3">
        <f>SUM(J14:K14)</f>
        <v>0</v>
      </c>
      <c r="M14" s="3">
        <v>18271.304347826088</v>
      </c>
      <c r="N14" s="3">
        <f>+M14</f>
        <v>18271.304347826088</v>
      </c>
      <c r="O14" s="3">
        <v>37821.599999999999</v>
      </c>
      <c r="P14" s="3">
        <f>+O14</f>
        <v>37821.599999999999</v>
      </c>
      <c r="Q14" s="2"/>
    </row>
    <row r="15" spans="1:17" x14ac:dyDescent="0.25">
      <c r="E15" t="s">
        <v>69</v>
      </c>
      <c r="F15" t="s">
        <v>35</v>
      </c>
      <c r="G15" s="3"/>
      <c r="H15" s="3"/>
      <c r="I15" s="3"/>
      <c r="J15" s="3"/>
      <c r="K15" s="3"/>
      <c r="L15" s="3">
        <f t="shared" ref="L15:L17" si="10">SUM(J15:K15)</f>
        <v>0</v>
      </c>
      <c r="M15" s="3">
        <v>4119.130434782609</v>
      </c>
      <c r="N15" s="3">
        <f t="shared" ref="N15:N17" si="11">+M15</f>
        <v>4119.130434782609</v>
      </c>
      <c r="O15" s="3">
        <v>8526.6</v>
      </c>
      <c r="P15" s="3">
        <f t="shared" ref="P15:P17" si="12">+O15</f>
        <v>8526.6</v>
      </c>
      <c r="Q15" s="2"/>
    </row>
    <row r="16" spans="1:17" x14ac:dyDescent="0.25">
      <c r="E16" t="s">
        <v>70</v>
      </c>
      <c r="F16" t="s">
        <v>35</v>
      </c>
      <c r="G16" s="3"/>
      <c r="H16" s="3"/>
      <c r="I16" s="3"/>
      <c r="J16" s="3"/>
      <c r="K16" s="3"/>
      <c r="L16" s="3">
        <f t="shared" si="10"/>
        <v>0</v>
      </c>
      <c r="M16" s="3"/>
      <c r="N16" s="3">
        <f t="shared" si="11"/>
        <v>0</v>
      </c>
      <c r="O16" s="3">
        <f>SUM(M16:N16)</f>
        <v>0</v>
      </c>
      <c r="P16" s="3">
        <f t="shared" si="12"/>
        <v>0</v>
      </c>
      <c r="Q16" s="2"/>
    </row>
    <row r="17" spans="1:17" x14ac:dyDescent="0.25">
      <c r="E17" t="s">
        <v>71</v>
      </c>
      <c r="F17" t="s">
        <v>35</v>
      </c>
      <c r="G17" s="3"/>
      <c r="H17" s="3"/>
      <c r="I17" s="3"/>
      <c r="J17" s="3"/>
      <c r="K17" s="3"/>
      <c r="L17" s="3">
        <f t="shared" si="10"/>
        <v>0</v>
      </c>
      <c r="M17" s="3">
        <v>6786.782608695652</v>
      </c>
      <c r="N17" s="3">
        <f t="shared" si="11"/>
        <v>6786.782608695652</v>
      </c>
      <c r="O17" s="3">
        <v>14048.64</v>
      </c>
      <c r="P17" s="3">
        <f t="shared" si="12"/>
        <v>14048.64</v>
      </c>
      <c r="Q17" s="2"/>
    </row>
    <row r="18" spans="1:17" x14ac:dyDescent="0.25">
      <c r="D18" s="4" t="s">
        <v>131</v>
      </c>
      <c r="E18" s="12"/>
      <c r="F18" s="7"/>
      <c r="G18" s="8"/>
      <c r="H18" s="5"/>
      <c r="I18" s="5">
        <f>SUM(I14:I17)</f>
        <v>0</v>
      </c>
      <c r="J18" s="6">
        <f>SUM(J14:J17)</f>
        <v>0</v>
      </c>
      <c r="K18" s="6">
        <f t="shared" ref="K18:P18" si="13">SUM(K14:K17)</f>
        <v>0</v>
      </c>
      <c r="L18" s="6">
        <f t="shared" si="13"/>
        <v>0</v>
      </c>
      <c r="M18" s="6">
        <f>SUM(M14:M17)</f>
        <v>29177.217391304348</v>
      </c>
      <c r="N18" s="6">
        <f>SUM(N14:N17)</f>
        <v>29177.217391304348</v>
      </c>
      <c r="O18" s="6">
        <f t="shared" ref="O18" si="14">SUM(O14:O17)</f>
        <v>60396.84</v>
      </c>
      <c r="P18" s="6">
        <f t="shared" si="13"/>
        <v>60396.84</v>
      </c>
      <c r="Q18" s="2"/>
    </row>
    <row r="19" spans="1:17" x14ac:dyDescent="0.25">
      <c r="A19" s="10" t="s">
        <v>127</v>
      </c>
      <c r="B19" s="10"/>
      <c r="C19" s="10"/>
      <c r="D19" s="10"/>
      <c r="E19" s="10"/>
      <c r="F19" s="10"/>
      <c r="G19" s="11">
        <f>+G18</f>
        <v>0</v>
      </c>
      <c r="H19" s="11">
        <f t="shared" ref="H19:P19" si="15">+H18</f>
        <v>0</v>
      </c>
      <c r="I19" s="11">
        <f t="shared" si="15"/>
        <v>0</v>
      </c>
      <c r="J19" s="11">
        <f t="shared" si="15"/>
        <v>0</v>
      </c>
      <c r="K19" s="11">
        <f t="shared" si="15"/>
        <v>0</v>
      </c>
      <c r="L19" s="11">
        <f t="shared" si="15"/>
        <v>0</v>
      </c>
      <c r="M19" s="11">
        <f t="shared" si="15"/>
        <v>29177.217391304348</v>
      </c>
      <c r="N19" s="11">
        <f t="shared" si="15"/>
        <v>29177.217391304348</v>
      </c>
      <c r="O19" s="11">
        <f t="shared" si="15"/>
        <v>60396.84</v>
      </c>
      <c r="P19" s="11">
        <f t="shared" si="15"/>
        <v>60396.84</v>
      </c>
      <c r="Q19" s="2"/>
    </row>
    <row r="20" spans="1:17" x14ac:dyDescent="0.25">
      <c r="A20" t="s">
        <v>5</v>
      </c>
      <c r="B20">
        <v>2020</v>
      </c>
      <c r="C20" t="s">
        <v>85</v>
      </c>
      <c r="D20" t="s">
        <v>130</v>
      </c>
      <c r="E20" t="s">
        <v>74</v>
      </c>
      <c r="F20" t="s">
        <v>35</v>
      </c>
      <c r="G20" s="3"/>
      <c r="H20" s="3"/>
      <c r="I20" s="16">
        <v>31616.159173783326</v>
      </c>
      <c r="J20" s="3">
        <v>33788.358579998458</v>
      </c>
      <c r="K20" s="3"/>
      <c r="L20" s="3">
        <f t="shared" ref="L20:L23" si="16">SUM(J20:K20)</f>
        <v>33788.358579998458</v>
      </c>
      <c r="M20" s="3"/>
      <c r="N20" s="3">
        <f>+J20*$N$3</f>
        <v>34970.951130298403</v>
      </c>
      <c r="O20" s="3"/>
      <c r="P20" s="3">
        <f>+L20*$P$3</f>
        <v>36194.934419858844</v>
      </c>
      <c r="Q20" s="2"/>
    </row>
    <row r="21" spans="1:17" x14ac:dyDescent="0.25">
      <c r="B21">
        <v>2021</v>
      </c>
      <c r="C21" t="s">
        <v>83</v>
      </c>
      <c r="E21" t="s">
        <v>69</v>
      </c>
      <c r="F21" t="s">
        <v>35</v>
      </c>
      <c r="G21" s="3"/>
      <c r="H21" s="3"/>
      <c r="I21" s="3">
        <v>11658.23</v>
      </c>
      <c r="J21" s="3">
        <v>16379.219999999994</v>
      </c>
      <c r="K21" s="3"/>
      <c r="L21" s="3">
        <f t="shared" si="16"/>
        <v>16379.219999999994</v>
      </c>
      <c r="M21" s="3"/>
      <c r="N21" s="3">
        <f>+J21*$N$3</f>
        <v>16952.492699999992</v>
      </c>
      <c r="O21" s="3"/>
      <c r="P21" s="3">
        <f>+L21*$P$3</f>
        <v>17545.82994449999</v>
      </c>
      <c r="Q21" s="2"/>
    </row>
    <row r="22" spans="1:17" x14ac:dyDescent="0.25">
      <c r="E22" t="s">
        <v>70</v>
      </c>
      <c r="F22" t="s">
        <v>35</v>
      </c>
      <c r="G22" s="3"/>
      <c r="H22" s="3"/>
      <c r="I22" s="3">
        <v>22809.620000000006</v>
      </c>
      <c r="J22" s="3">
        <v>8268.4399999999987</v>
      </c>
      <c r="K22" s="3"/>
      <c r="L22" s="3">
        <f t="shared" si="16"/>
        <v>8268.4399999999987</v>
      </c>
      <c r="M22" s="3"/>
      <c r="N22" s="3">
        <f>+J22*$N$3</f>
        <v>8557.8353999999981</v>
      </c>
      <c r="O22" s="3"/>
      <c r="P22" s="3">
        <f>+L22*$P$3</f>
        <v>8857.3596389999984</v>
      </c>
      <c r="Q22" s="2"/>
    </row>
    <row r="23" spans="1:17" x14ac:dyDescent="0.25">
      <c r="E23" t="s">
        <v>71</v>
      </c>
      <c r="F23" t="s">
        <v>35</v>
      </c>
      <c r="G23" s="3"/>
      <c r="H23" s="3"/>
      <c r="I23" s="3">
        <v>4004.0600000000018</v>
      </c>
      <c r="J23" s="3">
        <v>10255.090000000002</v>
      </c>
      <c r="K23" s="3"/>
      <c r="L23" s="3">
        <f t="shared" si="16"/>
        <v>10255.090000000002</v>
      </c>
      <c r="M23" s="3"/>
      <c r="N23" s="3">
        <f>+J23*$N$3</f>
        <v>10614.018150000002</v>
      </c>
      <c r="O23" s="3"/>
      <c r="P23" s="3">
        <f>+L23*$P$3</f>
        <v>10985.50878525</v>
      </c>
      <c r="Q23" s="2"/>
    </row>
    <row r="24" spans="1:17" x14ac:dyDescent="0.25">
      <c r="D24" s="4" t="s">
        <v>131</v>
      </c>
      <c r="E24" s="12"/>
      <c r="F24" s="7"/>
      <c r="G24" s="8"/>
      <c r="H24" s="5"/>
      <c r="I24" s="5">
        <f>SUM(I20:I23)</f>
        <v>70088.069173783326</v>
      </c>
      <c r="J24" s="6">
        <f>SUM(J20:J23)</f>
        <v>68691.108579998443</v>
      </c>
      <c r="K24" s="6">
        <f t="shared" ref="K24:P24" si="17">SUM(K20:K23)</f>
        <v>0</v>
      </c>
      <c r="L24" s="6">
        <f t="shared" si="17"/>
        <v>68691.108579998443</v>
      </c>
      <c r="M24" s="6">
        <f t="shared" si="17"/>
        <v>0</v>
      </c>
      <c r="N24" s="6">
        <f t="shared" si="17"/>
        <v>71095.297380298391</v>
      </c>
      <c r="O24" s="6"/>
      <c r="P24" s="6">
        <f t="shared" si="17"/>
        <v>73583.63278860884</v>
      </c>
      <c r="Q24" s="2"/>
    </row>
    <row r="25" spans="1:17" x14ac:dyDescent="0.25">
      <c r="D25" t="s">
        <v>129</v>
      </c>
      <c r="E25" t="s">
        <v>74</v>
      </c>
      <c r="F25" t="s">
        <v>33</v>
      </c>
      <c r="G25" s="3"/>
      <c r="H25" s="3"/>
      <c r="I25" s="16">
        <v>19287.840826216674</v>
      </c>
      <c r="J25" s="3">
        <v>19225.641420001539</v>
      </c>
      <c r="K25" s="3"/>
      <c r="L25" s="3">
        <f t="shared" ref="L25" si="18">SUM(J25:K25)</f>
        <v>19225.641420001539</v>
      </c>
      <c r="M25" s="3"/>
      <c r="N25" s="3">
        <f>+J25*$N$3</f>
        <v>19898.538869701591</v>
      </c>
      <c r="O25" s="3"/>
      <c r="P25" s="3">
        <f>+L25*$P$3</f>
        <v>20594.987730141147</v>
      </c>
      <c r="Q25" s="2"/>
    </row>
    <row r="26" spans="1:17" x14ac:dyDescent="0.25">
      <c r="D26" s="4" t="s">
        <v>132</v>
      </c>
      <c r="E26" s="12"/>
      <c r="F26" s="7"/>
      <c r="G26" s="8">
        <f>+G25</f>
        <v>0</v>
      </c>
      <c r="H26" s="5">
        <f t="shared" ref="H26:P26" si="19">+H25</f>
        <v>0</v>
      </c>
      <c r="I26" s="5">
        <f t="shared" si="19"/>
        <v>19287.840826216674</v>
      </c>
      <c r="J26" s="6">
        <f t="shared" si="19"/>
        <v>19225.641420001539</v>
      </c>
      <c r="K26" s="6">
        <f t="shared" si="19"/>
        <v>0</v>
      </c>
      <c r="L26" s="6">
        <f t="shared" si="19"/>
        <v>19225.641420001539</v>
      </c>
      <c r="M26" s="6">
        <f t="shared" si="19"/>
        <v>0</v>
      </c>
      <c r="N26" s="6">
        <f t="shared" si="19"/>
        <v>19898.538869701591</v>
      </c>
      <c r="O26" s="6"/>
      <c r="P26" s="6">
        <f t="shared" si="19"/>
        <v>20594.987730141147</v>
      </c>
    </row>
    <row r="27" spans="1:17" x14ac:dyDescent="0.25">
      <c r="A27" s="10" t="s">
        <v>42</v>
      </c>
      <c r="B27" s="10"/>
      <c r="C27" s="10"/>
      <c r="D27" s="10"/>
      <c r="E27" s="10"/>
      <c r="F27" s="10"/>
      <c r="G27" s="11">
        <f>+G24+G26</f>
        <v>0</v>
      </c>
      <c r="H27" s="11">
        <f t="shared" ref="H27" si="20">+H24+H26</f>
        <v>0</v>
      </c>
      <c r="I27" s="11">
        <f>+I24+I26</f>
        <v>89375.91</v>
      </c>
      <c r="J27" s="11">
        <f>+J24+J26</f>
        <v>87916.749999999985</v>
      </c>
      <c r="K27" s="11">
        <f t="shared" ref="K27:P27" si="21">+K24+K26</f>
        <v>0</v>
      </c>
      <c r="L27" s="11">
        <f t="shared" si="21"/>
        <v>87916.749999999985</v>
      </c>
      <c r="M27" s="11">
        <f t="shared" si="21"/>
        <v>0</v>
      </c>
      <c r="N27" s="11">
        <f t="shared" si="21"/>
        <v>90993.836249999978</v>
      </c>
      <c r="O27" s="11"/>
      <c r="P27" s="11">
        <f t="shared" si="21"/>
        <v>94178.620518749987</v>
      </c>
    </row>
    <row r="28" spans="1:17" x14ac:dyDescent="0.25">
      <c r="A28" t="s">
        <v>29</v>
      </c>
      <c r="B28">
        <v>2019</v>
      </c>
      <c r="C28" s="18" t="s">
        <v>87</v>
      </c>
      <c r="D28" t="s">
        <v>130</v>
      </c>
      <c r="E28" t="s">
        <v>74</v>
      </c>
      <c r="F28" t="s">
        <v>35</v>
      </c>
      <c r="G28" s="3"/>
      <c r="H28" s="3">
        <v>44860.103071481382</v>
      </c>
      <c r="I28" s="3">
        <v>67500.477929308559</v>
      </c>
      <c r="J28" s="3"/>
      <c r="K28" s="3"/>
      <c r="L28" s="3">
        <f t="shared" ref="L28:L36" si="22">SUM(J28:K28)</f>
        <v>0</v>
      </c>
      <c r="M28" s="3"/>
      <c r="N28" s="3">
        <f>+J28*$N$3</f>
        <v>0</v>
      </c>
      <c r="O28" s="3"/>
      <c r="P28" s="3">
        <f>+L28*$P$3</f>
        <v>0</v>
      </c>
      <c r="Q28" s="2"/>
    </row>
    <row r="29" spans="1:17" x14ac:dyDescent="0.25">
      <c r="B29">
        <v>2020</v>
      </c>
      <c r="C29" t="s">
        <v>86</v>
      </c>
      <c r="E29" t="s">
        <v>69</v>
      </c>
      <c r="F29" t="s">
        <v>35</v>
      </c>
      <c r="G29" s="3"/>
      <c r="H29" s="3">
        <v>11997.6</v>
      </c>
      <c r="I29" s="3">
        <v>13574.329999999998</v>
      </c>
      <c r="J29" s="3"/>
      <c r="K29" s="3"/>
      <c r="L29" s="3">
        <f t="shared" si="22"/>
        <v>0</v>
      </c>
      <c r="M29" s="3"/>
      <c r="N29" s="3">
        <f>+J29*$N$3</f>
        <v>0</v>
      </c>
      <c r="O29" s="3"/>
      <c r="P29" s="3">
        <f>+L29*$P$3</f>
        <v>0</v>
      </c>
    </row>
    <row r="30" spans="1:17" x14ac:dyDescent="0.25">
      <c r="E30" t="s">
        <v>70</v>
      </c>
      <c r="F30" t="s">
        <v>35</v>
      </c>
      <c r="G30" s="3"/>
      <c r="H30" s="3">
        <v>20342.87999999999</v>
      </c>
      <c r="I30" s="3">
        <v>18317.299999999992</v>
      </c>
      <c r="J30" s="3"/>
      <c r="K30" s="3"/>
      <c r="L30" s="3">
        <f t="shared" si="22"/>
        <v>0</v>
      </c>
      <c r="M30" s="3"/>
      <c r="N30" s="3">
        <f>+J30*$N$3</f>
        <v>0</v>
      </c>
      <c r="O30" s="3"/>
      <c r="P30" s="3">
        <f>+L30*$P$3</f>
        <v>0</v>
      </c>
    </row>
    <row r="31" spans="1:17" x14ac:dyDescent="0.25">
      <c r="E31" t="s">
        <v>71</v>
      </c>
      <c r="F31" t="s">
        <v>35</v>
      </c>
      <c r="G31" s="3"/>
      <c r="H31" s="3"/>
      <c r="I31" s="3">
        <v>4578.2599999999984</v>
      </c>
      <c r="J31" s="3">
        <f>1431</f>
        <v>1431</v>
      </c>
      <c r="K31" s="3"/>
      <c r="L31" s="3">
        <f t="shared" si="22"/>
        <v>1431</v>
      </c>
      <c r="M31" s="21"/>
      <c r="N31" s="24">
        <f>+J31*$N$3</f>
        <v>1481.0849999999998</v>
      </c>
      <c r="O31" s="25"/>
      <c r="P31" s="24">
        <f>+L31*$P$3</f>
        <v>1532.9229749999997</v>
      </c>
    </row>
    <row r="32" spans="1:17" x14ac:dyDescent="0.25">
      <c r="D32" s="4" t="s">
        <v>131</v>
      </c>
      <c r="E32" s="12"/>
      <c r="F32" s="7"/>
      <c r="G32" s="8">
        <f>SUM(G28:G31)</f>
        <v>0</v>
      </c>
      <c r="H32" s="5">
        <f>SUM(H28:H31)</f>
        <v>77200.583071481378</v>
      </c>
      <c r="I32" s="5">
        <f>SUM(I28:I31)</f>
        <v>103970.36792930854</v>
      </c>
      <c r="J32" s="6">
        <f>SUM(J28:J31)</f>
        <v>1431</v>
      </c>
      <c r="K32" s="6">
        <f t="shared" ref="K32:M32" si="23">SUM(K28:K31)</f>
        <v>0</v>
      </c>
      <c r="L32" s="6">
        <f t="shared" si="23"/>
        <v>1431</v>
      </c>
      <c r="M32" s="6">
        <f t="shared" si="23"/>
        <v>0</v>
      </c>
      <c r="N32" s="6">
        <f t="shared" ref="N32:P32" si="24">SUM(N28:N31)</f>
        <v>1481.0849999999998</v>
      </c>
      <c r="O32" s="6">
        <f t="shared" si="24"/>
        <v>0</v>
      </c>
      <c r="P32" s="6">
        <f t="shared" si="24"/>
        <v>1532.9229749999997</v>
      </c>
    </row>
    <row r="33" spans="1:17" x14ac:dyDescent="0.25">
      <c r="D33" t="s">
        <v>129</v>
      </c>
      <c r="E33" t="s">
        <v>74</v>
      </c>
      <c r="F33" t="s">
        <v>33</v>
      </c>
      <c r="G33" s="3"/>
      <c r="H33" s="3">
        <v>57847.89692851861</v>
      </c>
      <c r="I33" s="3">
        <v>72142.522070691426</v>
      </c>
      <c r="J33" s="3"/>
      <c r="K33" s="3"/>
      <c r="L33" s="3">
        <f t="shared" si="22"/>
        <v>0</v>
      </c>
      <c r="M33" s="3"/>
      <c r="N33" s="3">
        <f>+J33*$N$3</f>
        <v>0</v>
      </c>
      <c r="O33" s="3"/>
      <c r="P33" s="3">
        <f>+L33*$P$3</f>
        <v>0</v>
      </c>
      <c r="Q33" s="2"/>
    </row>
    <row r="34" spans="1:17" x14ac:dyDescent="0.25">
      <c r="E34" t="s">
        <v>69</v>
      </c>
      <c r="F34" t="s">
        <v>33</v>
      </c>
      <c r="G34" s="3"/>
      <c r="H34" s="3">
        <v>15496.900000000011</v>
      </c>
      <c r="I34" s="3">
        <v>14510.469999999988</v>
      </c>
      <c r="J34" s="3"/>
      <c r="K34" s="3"/>
      <c r="L34" s="3">
        <f t="shared" si="22"/>
        <v>0</v>
      </c>
      <c r="M34" s="3"/>
      <c r="N34" s="3">
        <f>+J34*$N$3</f>
        <v>0</v>
      </c>
      <c r="O34" s="3"/>
      <c r="P34" s="3">
        <f>+L34*$P$3</f>
        <v>0</v>
      </c>
    </row>
    <row r="35" spans="1:17" x14ac:dyDescent="0.25">
      <c r="E35" t="s">
        <v>70</v>
      </c>
      <c r="F35" t="s">
        <v>33</v>
      </c>
      <c r="G35" s="3"/>
      <c r="H35" s="3">
        <v>26276.21999999999</v>
      </c>
      <c r="I35" s="3">
        <v>19580.530000000002</v>
      </c>
      <c r="J35" s="3"/>
      <c r="K35" s="3"/>
      <c r="L35" s="3">
        <f t="shared" si="22"/>
        <v>0</v>
      </c>
      <c r="M35" s="3"/>
      <c r="N35" s="3">
        <f>+J35*$N$3</f>
        <v>0</v>
      </c>
      <c r="O35" s="3"/>
      <c r="P35" s="3">
        <f>+L35*$P$3</f>
        <v>0</v>
      </c>
    </row>
    <row r="36" spans="1:17" x14ac:dyDescent="0.25">
      <c r="E36" t="s">
        <v>71</v>
      </c>
      <c r="F36" t="s">
        <v>33</v>
      </c>
      <c r="G36" s="3"/>
      <c r="H36" s="3"/>
      <c r="I36" s="3">
        <v>4893.9700000000021</v>
      </c>
      <c r="J36" s="3"/>
      <c r="K36" s="3"/>
      <c r="L36" s="3">
        <f t="shared" si="22"/>
        <v>0</v>
      </c>
      <c r="M36" s="3"/>
      <c r="N36" s="3">
        <f>+J36*$N$3</f>
        <v>0</v>
      </c>
      <c r="O36" s="3"/>
      <c r="P36" s="23">
        <f>+L36*$P$3</f>
        <v>0</v>
      </c>
    </row>
    <row r="37" spans="1:17" x14ac:dyDescent="0.25">
      <c r="D37" s="4" t="s">
        <v>132</v>
      </c>
      <c r="E37" s="12"/>
      <c r="F37" s="7"/>
      <c r="G37" s="8">
        <f>SUM(G33:G36)</f>
        <v>0</v>
      </c>
      <c r="H37" s="5">
        <f>SUM(H33:H36)</f>
        <v>99621.016928518613</v>
      </c>
      <c r="I37" s="5">
        <f>SUM(I33:I36)</f>
        <v>111127.49207069141</v>
      </c>
      <c r="J37" s="6">
        <f>SUM(J33:J36)</f>
        <v>0</v>
      </c>
      <c r="K37" s="6">
        <f t="shared" ref="K37:O37" si="25">SUM(K33:K36)</f>
        <v>0</v>
      </c>
      <c r="L37" s="6">
        <f t="shared" si="25"/>
        <v>0</v>
      </c>
      <c r="M37" s="6">
        <f t="shared" si="25"/>
        <v>0</v>
      </c>
      <c r="N37" s="6">
        <f t="shared" si="25"/>
        <v>0</v>
      </c>
      <c r="O37" s="6">
        <f t="shared" si="25"/>
        <v>0</v>
      </c>
      <c r="P37" s="6">
        <f t="shared" ref="P37" si="26">SUM(P33:P36)</f>
        <v>0</v>
      </c>
    </row>
    <row r="38" spans="1:17" x14ac:dyDescent="0.25">
      <c r="A38" s="10" t="s">
        <v>40</v>
      </c>
      <c r="B38" s="10"/>
      <c r="C38" s="10"/>
      <c r="D38" s="10"/>
      <c r="E38" s="10"/>
      <c r="F38" s="10"/>
      <c r="G38" s="11">
        <f t="shared" ref="G38:L38" si="27">G37+G32</f>
        <v>0</v>
      </c>
      <c r="H38" s="11">
        <f t="shared" si="27"/>
        <v>176821.59999999998</v>
      </c>
      <c r="I38" s="11">
        <f t="shared" si="27"/>
        <v>215097.85999999996</v>
      </c>
      <c r="J38" s="11">
        <f t="shared" si="27"/>
        <v>1431</v>
      </c>
      <c r="K38" s="11">
        <f t="shared" si="27"/>
        <v>0</v>
      </c>
      <c r="L38" s="11">
        <f t="shared" si="27"/>
        <v>1431</v>
      </c>
      <c r="M38" s="11">
        <f t="shared" ref="M38:P38" si="28">M37+M32</f>
        <v>0</v>
      </c>
      <c r="N38" s="11">
        <f t="shared" si="28"/>
        <v>1481.0849999999998</v>
      </c>
      <c r="O38" s="11">
        <f t="shared" si="28"/>
        <v>0</v>
      </c>
      <c r="P38" s="11">
        <f t="shared" si="28"/>
        <v>1532.9229749999997</v>
      </c>
    </row>
    <row r="39" spans="1:17" x14ac:dyDescent="0.25">
      <c r="A39" t="s">
        <v>11</v>
      </c>
      <c r="B39">
        <v>2019</v>
      </c>
      <c r="C39" s="20" t="s">
        <v>88</v>
      </c>
      <c r="D39" t="s">
        <v>130</v>
      </c>
      <c r="E39" t="s">
        <v>74</v>
      </c>
      <c r="F39" t="s">
        <v>35</v>
      </c>
      <c r="G39" s="3"/>
      <c r="H39" s="3">
        <v>31246</v>
      </c>
      <c r="I39" s="3">
        <v>32180</v>
      </c>
      <c r="J39" s="3">
        <v>37234</v>
      </c>
      <c r="K39" s="3"/>
      <c r="L39" s="3">
        <f t="shared" ref="L39:L42" si="29">SUM(J39:K39)</f>
        <v>37234</v>
      </c>
      <c r="M39" s="3"/>
      <c r="N39" s="3">
        <f>+J39*$N$3</f>
        <v>38537.189999999995</v>
      </c>
      <c r="O39" s="3"/>
      <c r="P39" s="3">
        <f>+L39*$P$3</f>
        <v>39885.991649999996</v>
      </c>
      <c r="Q39" s="2"/>
    </row>
    <row r="40" spans="1:17" x14ac:dyDescent="0.25">
      <c r="B40">
        <v>2020</v>
      </c>
      <c r="C40" s="20" t="s">
        <v>88</v>
      </c>
      <c r="E40" t="s">
        <v>69</v>
      </c>
      <c r="F40" t="s">
        <v>35</v>
      </c>
      <c r="G40" s="3"/>
      <c r="H40" s="3">
        <v>8546.2000000000007</v>
      </c>
      <c r="I40" s="3">
        <v>8492.7500000000018</v>
      </c>
      <c r="J40" s="3">
        <v>11774.619999999999</v>
      </c>
      <c r="K40" s="3"/>
      <c r="L40" s="3">
        <f t="shared" si="29"/>
        <v>11774.619999999999</v>
      </c>
      <c r="M40" s="3"/>
      <c r="N40" s="3">
        <f>+J40*$N$3</f>
        <v>12186.731699999998</v>
      </c>
      <c r="O40" s="3"/>
      <c r="P40" s="3">
        <f>+L40*$P$3</f>
        <v>12613.267309499997</v>
      </c>
    </row>
    <row r="41" spans="1:17" x14ac:dyDescent="0.25">
      <c r="B41">
        <v>2021</v>
      </c>
      <c r="C41" t="s">
        <v>89</v>
      </c>
      <c r="E41" t="s">
        <v>70</v>
      </c>
      <c r="F41" t="s">
        <v>35</v>
      </c>
      <c r="G41" s="3"/>
      <c r="H41" s="3">
        <v>16957.500000000004</v>
      </c>
      <c r="I41" s="3">
        <v>9671.98</v>
      </c>
      <c r="J41" s="3">
        <v>3951.2599999999998</v>
      </c>
      <c r="K41" s="3"/>
      <c r="L41" s="3">
        <f t="shared" si="29"/>
        <v>3951.2599999999998</v>
      </c>
      <c r="M41" s="3"/>
      <c r="N41" s="3">
        <f>+J41*$N$3</f>
        <v>4089.5540999999994</v>
      </c>
      <c r="O41" s="3"/>
      <c r="P41" s="3">
        <f>+L41*$P$3</f>
        <v>4232.6884934999989</v>
      </c>
    </row>
    <row r="42" spans="1:17" x14ac:dyDescent="0.25">
      <c r="E42" t="s">
        <v>71</v>
      </c>
      <c r="F42" t="s">
        <v>35</v>
      </c>
      <c r="G42" s="3"/>
      <c r="H42" s="3"/>
      <c r="I42" s="3">
        <v>2576.02</v>
      </c>
      <c r="J42" s="3">
        <v>7882.66</v>
      </c>
      <c r="K42" s="3"/>
      <c r="L42" s="3">
        <f t="shared" si="29"/>
        <v>7882.66</v>
      </c>
      <c r="M42" s="3"/>
      <c r="N42" s="3">
        <f>+J42*$N$3</f>
        <v>8158.5530999999992</v>
      </c>
      <c r="O42" s="3"/>
      <c r="P42" s="3">
        <f>+L42*$P$3</f>
        <v>8444.1024584999996</v>
      </c>
    </row>
    <row r="43" spans="1:17" x14ac:dyDescent="0.25">
      <c r="D43" s="4" t="s">
        <v>131</v>
      </c>
      <c r="E43" s="12"/>
      <c r="F43" s="7"/>
      <c r="G43" s="8"/>
      <c r="H43" s="5">
        <f>SUM(H39:H42)</f>
        <v>56749.7</v>
      </c>
      <c r="I43" s="5">
        <f>SUM(I39:I42)</f>
        <v>52920.749999999993</v>
      </c>
      <c r="J43" s="6">
        <f>SUM(J39:J42)</f>
        <v>60842.539999999994</v>
      </c>
      <c r="K43" s="6">
        <f t="shared" ref="K43:P43" si="30">SUM(K39:K42)</f>
        <v>0</v>
      </c>
      <c r="L43" s="6">
        <f t="shared" si="30"/>
        <v>60842.539999999994</v>
      </c>
      <c r="M43" s="6">
        <f t="shared" si="30"/>
        <v>0</v>
      </c>
      <c r="N43" s="6">
        <f t="shared" si="30"/>
        <v>62972.02889999999</v>
      </c>
      <c r="O43" s="6">
        <f t="shared" si="30"/>
        <v>0</v>
      </c>
      <c r="P43" s="6">
        <f t="shared" si="30"/>
        <v>65176.049911499991</v>
      </c>
    </row>
    <row r="44" spans="1:17" x14ac:dyDescent="0.25">
      <c r="A44" s="10" t="s">
        <v>50</v>
      </c>
      <c r="B44" s="10"/>
      <c r="C44" s="10"/>
      <c r="D44" s="10"/>
      <c r="E44" s="10"/>
      <c r="F44" s="10"/>
      <c r="G44" s="11">
        <f>+G43</f>
        <v>0</v>
      </c>
      <c r="H44" s="11">
        <f t="shared" ref="H44:P44" si="31">+H43</f>
        <v>56749.7</v>
      </c>
      <c r="I44" s="11">
        <f t="shared" si="31"/>
        <v>52920.749999999993</v>
      </c>
      <c r="J44" s="11">
        <f t="shared" si="31"/>
        <v>60842.539999999994</v>
      </c>
      <c r="K44" s="11">
        <f t="shared" si="31"/>
        <v>0</v>
      </c>
      <c r="L44" s="11">
        <f t="shared" si="31"/>
        <v>60842.539999999994</v>
      </c>
      <c r="M44" s="11">
        <f t="shared" si="31"/>
        <v>0</v>
      </c>
      <c r="N44" s="11">
        <f t="shared" si="31"/>
        <v>62972.02889999999</v>
      </c>
      <c r="O44" s="11">
        <f t="shared" si="31"/>
        <v>0</v>
      </c>
      <c r="P44" s="11">
        <f t="shared" si="31"/>
        <v>65176.049911499991</v>
      </c>
    </row>
    <row r="45" spans="1:17" x14ac:dyDescent="0.25">
      <c r="A45" t="s">
        <v>10</v>
      </c>
      <c r="B45">
        <v>2018</v>
      </c>
      <c r="C45" s="19" t="s">
        <v>90</v>
      </c>
      <c r="D45" t="s">
        <v>130</v>
      </c>
      <c r="E45" t="s">
        <v>74</v>
      </c>
      <c r="F45" t="s">
        <v>35</v>
      </c>
      <c r="G45" s="3">
        <v>47100</v>
      </c>
      <c r="H45" s="3">
        <v>45787</v>
      </c>
      <c r="I45" s="3">
        <v>46515</v>
      </c>
      <c r="J45" s="3">
        <v>46543</v>
      </c>
      <c r="K45" s="3"/>
      <c r="L45" s="3">
        <f t="shared" ref="L45:L50" si="32">SUM(J45:K45)</f>
        <v>46543</v>
      </c>
      <c r="M45" s="3"/>
      <c r="N45" s="3">
        <f>+J45*$N$3</f>
        <v>48172.004999999997</v>
      </c>
      <c r="O45" s="3"/>
      <c r="P45" s="3">
        <f>+L45*$P$3</f>
        <v>49858.025174999995</v>
      </c>
      <c r="Q45" s="2"/>
    </row>
    <row r="46" spans="1:17" x14ac:dyDescent="0.25">
      <c r="B46">
        <v>2019</v>
      </c>
      <c r="C46" s="18" t="s">
        <v>90</v>
      </c>
      <c r="E46" t="s">
        <v>69</v>
      </c>
      <c r="F46" t="s">
        <v>35</v>
      </c>
      <c r="G46" s="3">
        <v>11365.880000000001</v>
      </c>
      <c r="H46" s="3">
        <v>13015.740000000002</v>
      </c>
      <c r="I46" s="3">
        <v>11628.619999999999</v>
      </c>
      <c r="J46" s="3">
        <v>15138.160000000003</v>
      </c>
      <c r="K46" s="3"/>
      <c r="L46" s="3">
        <f t="shared" si="32"/>
        <v>15138.160000000003</v>
      </c>
      <c r="M46" s="3"/>
      <c r="N46" s="3">
        <f>+J46*$N$3</f>
        <v>15667.995600000002</v>
      </c>
      <c r="O46" s="3"/>
      <c r="P46" s="3">
        <f>+L46*$P$3</f>
        <v>16216.375446000002</v>
      </c>
    </row>
    <row r="47" spans="1:17" x14ac:dyDescent="0.25">
      <c r="B47">
        <v>2020</v>
      </c>
      <c r="C47" t="s">
        <v>90</v>
      </c>
      <c r="E47" t="s">
        <v>70</v>
      </c>
      <c r="F47" t="s">
        <v>35</v>
      </c>
      <c r="G47" s="3">
        <v>10381.329999999998</v>
      </c>
      <c r="H47" s="3">
        <v>16408.440000000002</v>
      </c>
      <c r="I47" s="3">
        <v>10697.720000000001</v>
      </c>
      <c r="J47" s="3">
        <v>5234.84</v>
      </c>
      <c r="K47" s="3"/>
      <c r="L47" s="3">
        <f t="shared" si="32"/>
        <v>5234.84</v>
      </c>
      <c r="M47" s="3"/>
      <c r="N47" s="3">
        <f>+J47*$N$3</f>
        <v>5418.0594000000001</v>
      </c>
      <c r="O47" s="3"/>
      <c r="P47" s="3">
        <f>+L47*$P$3</f>
        <v>5607.6914789999992</v>
      </c>
    </row>
    <row r="48" spans="1:17" x14ac:dyDescent="0.25">
      <c r="B48">
        <v>2021</v>
      </c>
      <c r="C48" t="s">
        <v>90</v>
      </c>
      <c r="E48" t="s">
        <v>71</v>
      </c>
      <c r="F48" t="s">
        <v>35</v>
      </c>
      <c r="G48" s="3"/>
      <c r="H48" s="3"/>
      <c r="I48" s="3">
        <v>3672.3100000000004</v>
      </c>
      <c r="J48" s="3">
        <v>9762.9599999999973</v>
      </c>
      <c r="K48" s="3"/>
      <c r="L48" s="3">
        <f t="shared" si="32"/>
        <v>9762.9599999999973</v>
      </c>
      <c r="M48" s="3"/>
      <c r="N48" s="3">
        <f>+J48*$N$3</f>
        <v>10104.663599999996</v>
      </c>
      <c r="O48" s="3"/>
      <c r="P48" s="3">
        <f>+L48*$P$3</f>
        <v>10458.326825999995</v>
      </c>
    </row>
    <row r="49" spans="1:17" x14ac:dyDescent="0.25">
      <c r="D49" s="4" t="s">
        <v>131</v>
      </c>
      <c r="E49" s="12"/>
      <c r="F49" s="7"/>
      <c r="G49" s="8">
        <f>SUM(G45:G48)</f>
        <v>68847.210000000006</v>
      </c>
      <c r="H49" s="5">
        <f>SUM(H45:H48)</f>
        <v>75211.180000000008</v>
      </c>
      <c r="I49" s="5">
        <f>SUM(I45:I48)</f>
        <v>72513.649999999994</v>
      </c>
      <c r="J49" s="6">
        <f>SUM(J45:J48)</f>
        <v>76678.959999999992</v>
      </c>
      <c r="K49" s="6">
        <f t="shared" ref="K49:O49" si="33">SUM(K45:K48)</f>
        <v>0</v>
      </c>
      <c r="L49" s="6">
        <f t="shared" si="33"/>
        <v>76678.959999999992</v>
      </c>
      <c r="M49" s="6">
        <f t="shared" si="33"/>
        <v>0</v>
      </c>
      <c r="N49" s="6">
        <f t="shared" si="33"/>
        <v>79362.723599999998</v>
      </c>
      <c r="O49" s="6">
        <f t="shared" si="33"/>
        <v>0</v>
      </c>
      <c r="P49" s="6">
        <f t="shared" ref="P49" si="34">SUM(P45:P48)</f>
        <v>82140.418925999984</v>
      </c>
      <c r="Q49" s="2"/>
    </row>
    <row r="50" spans="1:17" x14ac:dyDescent="0.25">
      <c r="D50" t="s">
        <v>129</v>
      </c>
      <c r="E50" t="s">
        <v>74</v>
      </c>
      <c r="F50" t="s">
        <v>33</v>
      </c>
      <c r="G50" s="3"/>
      <c r="H50" s="3">
        <v>310</v>
      </c>
      <c r="I50" s="3"/>
      <c r="J50" s="3"/>
      <c r="K50" s="3"/>
      <c r="L50" s="3">
        <f t="shared" si="32"/>
        <v>0</v>
      </c>
      <c r="M50" s="3"/>
      <c r="N50" s="3">
        <f>+J50*$N$3</f>
        <v>0</v>
      </c>
      <c r="O50" s="3"/>
      <c r="P50" s="3">
        <f>+L50*$P$3</f>
        <v>0</v>
      </c>
      <c r="Q50" s="2"/>
    </row>
    <row r="51" spans="1:17" x14ac:dyDescent="0.25">
      <c r="D51" s="4" t="s">
        <v>132</v>
      </c>
      <c r="E51" s="12"/>
      <c r="F51" s="7"/>
      <c r="G51" s="8"/>
      <c r="H51" s="5">
        <f>+H50</f>
        <v>310</v>
      </c>
      <c r="I51" s="5">
        <f t="shared" ref="I51:O51" si="35">+I50</f>
        <v>0</v>
      </c>
      <c r="J51" s="5">
        <f t="shared" si="35"/>
        <v>0</v>
      </c>
      <c r="K51" s="5">
        <f t="shared" si="35"/>
        <v>0</v>
      </c>
      <c r="L51" s="5">
        <f t="shared" si="35"/>
        <v>0</v>
      </c>
      <c r="M51" s="5">
        <f t="shared" si="35"/>
        <v>0</v>
      </c>
      <c r="N51" s="5">
        <f t="shared" si="35"/>
        <v>0</v>
      </c>
      <c r="O51" s="5">
        <f t="shared" si="35"/>
        <v>0</v>
      </c>
      <c r="P51" s="5">
        <f>+P50</f>
        <v>0</v>
      </c>
    </row>
    <row r="52" spans="1:17" x14ac:dyDescent="0.25">
      <c r="A52" s="10" t="s">
        <v>51</v>
      </c>
      <c r="B52" s="10"/>
      <c r="C52" s="10"/>
      <c r="D52" s="10"/>
      <c r="E52" s="10"/>
      <c r="F52" s="10"/>
      <c r="G52" s="11">
        <f>+G49+G51</f>
        <v>68847.210000000006</v>
      </c>
      <c r="H52" s="11">
        <f>+H49+H51</f>
        <v>75521.180000000008</v>
      </c>
      <c r="I52" s="11">
        <f t="shared" ref="I52:P52" si="36">+I49+I51</f>
        <v>72513.649999999994</v>
      </c>
      <c r="J52" s="11">
        <f t="shared" si="36"/>
        <v>76678.959999999992</v>
      </c>
      <c r="K52" s="11">
        <f t="shared" si="36"/>
        <v>0</v>
      </c>
      <c r="L52" s="11">
        <f t="shared" si="36"/>
        <v>76678.959999999992</v>
      </c>
      <c r="M52" s="11">
        <f t="shared" si="36"/>
        <v>0</v>
      </c>
      <c r="N52" s="11">
        <f t="shared" si="36"/>
        <v>79362.723599999998</v>
      </c>
      <c r="O52" s="11">
        <f t="shared" si="36"/>
        <v>0</v>
      </c>
      <c r="P52" s="11">
        <f t="shared" si="36"/>
        <v>82140.418925999984</v>
      </c>
    </row>
    <row r="53" spans="1:17" x14ac:dyDescent="0.25">
      <c r="A53" t="s">
        <v>14</v>
      </c>
      <c r="B53">
        <v>2018</v>
      </c>
      <c r="C53" s="19" t="s">
        <v>91</v>
      </c>
      <c r="D53" t="s">
        <v>130</v>
      </c>
      <c r="E53" t="s">
        <v>74</v>
      </c>
      <c r="F53" t="s">
        <v>35</v>
      </c>
      <c r="G53" s="3">
        <v>44881</v>
      </c>
      <c r="H53" s="3">
        <v>7128</v>
      </c>
      <c r="I53" s="3"/>
      <c r="J53" s="3"/>
      <c r="K53" s="3"/>
      <c r="L53" s="3">
        <f t="shared" ref="L53:L56" si="37">SUM(J53:K53)</f>
        <v>0</v>
      </c>
      <c r="M53" s="3"/>
      <c r="N53" s="3">
        <f>+J53*$N$3</f>
        <v>0</v>
      </c>
      <c r="O53" s="3"/>
      <c r="P53" s="3">
        <f>+L53*$P$3</f>
        <v>0</v>
      </c>
      <c r="Q53" s="2"/>
    </row>
    <row r="54" spans="1:17" x14ac:dyDescent="0.25">
      <c r="B54">
        <v>2019</v>
      </c>
      <c r="E54" t="s">
        <v>69</v>
      </c>
      <c r="F54" t="s">
        <v>35</v>
      </c>
      <c r="G54" s="3">
        <v>10542.18</v>
      </c>
      <c r="H54" s="3">
        <v>12014.26</v>
      </c>
      <c r="I54" s="3"/>
      <c r="J54" s="3"/>
      <c r="K54" s="3"/>
      <c r="L54" s="3">
        <f t="shared" si="37"/>
        <v>0</v>
      </c>
      <c r="M54" s="3"/>
      <c r="N54" s="3">
        <f>+J54*$N$3</f>
        <v>0</v>
      </c>
      <c r="O54" s="3"/>
      <c r="P54" s="3">
        <f>+L54*$P$3</f>
        <v>0</v>
      </c>
    </row>
    <row r="55" spans="1:17" x14ac:dyDescent="0.25">
      <c r="E55" t="s">
        <v>70</v>
      </c>
      <c r="F55" t="s">
        <v>35</v>
      </c>
      <c r="G55" s="3">
        <v>9980.4399999999987</v>
      </c>
      <c r="H55" s="3">
        <v>4096.6299999999992</v>
      </c>
      <c r="I55" s="3"/>
      <c r="J55" s="3"/>
      <c r="K55" s="3"/>
      <c r="L55" s="3">
        <f t="shared" si="37"/>
        <v>0</v>
      </c>
      <c r="M55" s="3"/>
      <c r="N55" s="3">
        <f>+J55*$N$3</f>
        <v>0</v>
      </c>
      <c r="O55" s="3"/>
      <c r="P55" s="3">
        <f>+L55*$P$3</f>
        <v>0</v>
      </c>
    </row>
    <row r="56" spans="1:17" x14ac:dyDescent="0.25">
      <c r="E56" t="s">
        <v>76</v>
      </c>
      <c r="F56" t="s">
        <v>35</v>
      </c>
      <c r="G56" s="3"/>
      <c r="H56" s="3">
        <v>2350</v>
      </c>
      <c r="I56" s="3"/>
      <c r="J56" s="3"/>
      <c r="K56" s="3"/>
      <c r="L56" s="3">
        <f t="shared" si="37"/>
        <v>0</v>
      </c>
      <c r="M56" s="3"/>
      <c r="N56" s="3">
        <f>+J56*$N$3</f>
        <v>0</v>
      </c>
      <c r="O56" s="3"/>
      <c r="P56" s="3">
        <f>+L56*$P$3</f>
        <v>0</v>
      </c>
    </row>
    <row r="57" spans="1:17" x14ac:dyDescent="0.25">
      <c r="D57" s="4" t="s">
        <v>131</v>
      </c>
      <c r="E57" s="12"/>
      <c r="F57" s="7"/>
      <c r="G57" s="8">
        <f>SUM(G53:G56)</f>
        <v>65403.619999999995</v>
      </c>
      <c r="H57" s="5">
        <f>SUM(H53:H56)</f>
        <v>25588.89</v>
      </c>
      <c r="I57" s="5">
        <f t="shared" ref="I57:O57" si="38">SUM(I53:I56)</f>
        <v>0</v>
      </c>
      <c r="J57" s="5">
        <f t="shared" si="38"/>
        <v>0</v>
      </c>
      <c r="K57" s="5">
        <f t="shared" si="38"/>
        <v>0</v>
      </c>
      <c r="L57" s="5">
        <f t="shared" si="38"/>
        <v>0</v>
      </c>
      <c r="M57" s="5">
        <f t="shared" si="38"/>
        <v>0</v>
      </c>
      <c r="N57" s="5">
        <f t="shared" si="38"/>
        <v>0</v>
      </c>
      <c r="O57" s="5">
        <f t="shared" si="38"/>
        <v>0</v>
      </c>
      <c r="P57" s="6">
        <f t="shared" ref="P57" si="39">SUM(P53:P56)</f>
        <v>0</v>
      </c>
    </row>
    <row r="58" spans="1:17" x14ac:dyDescent="0.25">
      <c r="A58" s="10" t="s">
        <v>48</v>
      </c>
      <c r="B58" s="10"/>
      <c r="C58" s="10"/>
      <c r="D58" s="10"/>
      <c r="E58" s="10"/>
      <c r="F58" s="10"/>
      <c r="G58" s="11">
        <f>+G57</f>
        <v>65403.619999999995</v>
      </c>
      <c r="H58" s="11">
        <f t="shared" ref="H58:P58" si="40">+H57</f>
        <v>25588.89</v>
      </c>
      <c r="I58" s="11">
        <f t="shared" si="40"/>
        <v>0</v>
      </c>
      <c r="J58" s="11">
        <f t="shared" si="40"/>
        <v>0</v>
      </c>
      <c r="K58" s="11">
        <f t="shared" si="40"/>
        <v>0</v>
      </c>
      <c r="L58" s="11">
        <f t="shared" si="40"/>
        <v>0</v>
      </c>
      <c r="M58" s="11">
        <f t="shared" si="40"/>
        <v>0</v>
      </c>
      <c r="N58" s="11">
        <f t="shared" si="40"/>
        <v>0</v>
      </c>
      <c r="O58" s="11">
        <f t="shared" si="40"/>
        <v>0</v>
      </c>
      <c r="P58" s="11">
        <f t="shared" si="40"/>
        <v>0</v>
      </c>
    </row>
    <row r="59" spans="1:17" x14ac:dyDescent="0.25">
      <c r="A59" t="s">
        <v>0</v>
      </c>
      <c r="B59">
        <v>2021</v>
      </c>
      <c r="C59" t="s">
        <v>92</v>
      </c>
      <c r="D59" t="s">
        <v>130</v>
      </c>
      <c r="E59" t="s">
        <v>74</v>
      </c>
      <c r="F59" t="s">
        <v>35</v>
      </c>
      <c r="G59" s="3"/>
      <c r="H59" s="3"/>
      <c r="I59" s="3"/>
      <c r="J59" s="3">
        <v>50063.480000000018</v>
      </c>
      <c r="K59" s="3"/>
      <c r="L59" s="3">
        <f t="shared" ref="L59:L64" si="41">SUM(J59:K59)</f>
        <v>50063.480000000018</v>
      </c>
      <c r="M59" s="3"/>
      <c r="N59" s="3">
        <f>+J59*$N$3</f>
        <v>51815.701800000017</v>
      </c>
      <c r="O59" s="3"/>
      <c r="P59" s="3">
        <f>+L59*$P$3</f>
        <v>53629.25136300001</v>
      </c>
    </row>
    <row r="60" spans="1:17" x14ac:dyDescent="0.25">
      <c r="E60" t="s">
        <v>69</v>
      </c>
      <c r="F60" t="s">
        <v>35</v>
      </c>
      <c r="G60" s="3"/>
      <c r="H60" s="3"/>
      <c r="I60" s="3"/>
      <c r="J60" s="3">
        <v>35015.199999999997</v>
      </c>
      <c r="K60" s="3"/>
      <c r="L60" s="3">
        <f t="shared" si="41"/>
        <v>35015.199999999997</v>
      </c>
      <c r="M60" s="3"/>
      <c r="N60" s="3">
        <f>+J60*$N$3</f>
        <v>36240.731999999996</v>
      </c>
      <c r="O60" s="3"/>
      <c r="P60" s="3">
        <f>+L60*$P$3</f>
        <v>37509.157619999991</v>
      </c>
    </row>
    <row r="61" spans="1:17" x14ac:dyDescent="0.25">
      <c r="E61" t="s">
        <v>70</v>
      </c>
      <c r="F61" t="s">
        <v>35</v>
      </c>
      <c r="G61" s="3"/>
      <c r="H61" s="3"/>
      <c r="I61" s="3"/>
      <c r="J61" s="3">
        <v>18831.559999999994</v>
      </c>
      <c r="K61" s="3"/>
      <c r="L61" s="3">
        <f t="shared" si="41"/>
        <v>18831.559999999994</v>
      </c>
      <c r="M61" s="3"/>
      <c r="N61" s="3">
        <f>+J61*$N$3</f>
        <v>19490.664599999993</v>
      </c>
      <c r="O61" s="3"/>
      <c r="P61" s="3">
        <f>+L61*$P$3</f>
        <v>20172.837860999993</v>
      </c>
    </row>
    <row r="62" spans="1:17" x14ac:dyDescent="0.25">
      <c r="E62" t="s">
        <v>71</v>
      </c>
      <c r="F62" t="s">
        <v>35</v>
      </c>
      <c r="G62" s="3"/>
      <c r="H62" s="3"/>
      <c r="I62" s="3"/>
      <c r="J62" s="3">
        <v>23741.52</v>
      </c>
      <c r="K62" s="3"/>
      <c r="L62" s="3">
        <f t="shared" si="41"/>
        <v>23741.52</v>
      </c>
      <c r="M62" s="3"/>
      <c r="N62" s="3">
        <f>+J62*$N$3</f>
        <v>24572.4732</v>
      </c>
      <c r="O62" s="3"/>
      <c r="P62" s="3">
        <f>+L62*$P$3</f>
        <v>25432.509761999998</v>
      </c>
    </row>
    <row r="63" spans="1:17" x14ac:dyDescent="0.25">
      <c r="D63" s="4" t="s">
        <v>131</v>
      </c>
      <c r="E63" s="12"/>
      <c r="F63" s="7"/>
      <c r="G63" s="8"/>
      <c r="H63" s="5"/>
      <c r="I63" s="5"/>
      <c r="J63" s="6">
        <f>SUM(J59:J62)</f>
        <v>127651.76000000002</v>
      </c>
      <c r="K63" s="6">
        <f t="shared" ref="K63:O63" si="42">SUM(K59:K62)</f>
        <v>0</v>
      </c>
      <c r="L63" s="6">
        <f t="shared" si="42"/>
        <v>127651.76000000002</v>
      </c>
      <c r="M63" s="6">
        <f t="shared" si="42"/>
        <v>0</v>
      </c>
      <c r="N63" s="6">
        <f t="shared" si="42"/>
        <v>132119.5716</v>
      </c>
      <c r="O63" s="6">
        <f t="shared" si="42"/>
        <v>0</v>
      </c>
      <c r="P63" s="6">
        <f t="shared" ref="P63" si="43">SUM(P59:P62)</f>
        <v>136743.75660599998</v>
      </c>
    </row>
    <row r="64" spans="1:17" x14ac:dyDescent="0.25">
      <c r="D64" t="s">
        <v>129</v>
      </c>
      <c r="E64" t="s">
        <v>74</v>
      </c>
      <c r="F64" t="s">
        <v>33</v>
      </c>
      <c r="G64" s="3"/>
      <c r="H64" s="3"/>
      <c r="I64" s="3"/>
      <c r="J64" s="3">
        <v>45710.07</v>
      </c>
      <c r="K64" s="3"/>
      <c r="L64" s="3">
        <f t="shared" si="41"/>
        <v>45710.07</v>
      </c>
      <c r="M64" s="3"/>
      <c r="N64" s="3">
        <f>+J64*$N$3</f>
        <v>47309.922449999998</v>
      </c>
      <c r="O64" s="3"/>
      <c r="P64" s="3">
        <f>+L64*$P$3</f>
        <v>48965.769735749993</v>
      </c>
    </row>
    <row r="65" spans="1:16" x14ac:dyDescent="0.25">
      <c r="D65" s="4" t="s">
        <v>132</v>
      </c>
      <c r="E65" s="12"/>
      <c r="F65" s="7"/>
      <c r="G65" s="8">
        <f>+G64</f>
        <v>0</v>
      </c>
      <c r="H65" s="8">
        <f t="shared" ref="H65:P65" si="44">+H64</f>
        <v>0</v>
      </c>
      <c r="I65" s="8">
        <f t="shared" si="44"/>
        <v>0</v>
      </c>
      <c r="J65" s="8">
        <f t="shared" si="44"/>
        <v>45710.07</v>
      </c>
      <c r="K65" s="8">
        <f t="shared" ref="K65" si="45">+K64</f>
        <v>0</v>
      </c>
      <c r="L65" s="8">
        <f t="shared" ref="L65" si="46">+L64</f>
        <v>45710.07</v>
      </c>
      <c r="M65" s="8">
        <f t="shared" ref="M65" si="47">+M64</f>
        <v>0</v>
      </c>
      <c r="N65" s="8">
        <f t="shared" ref="N65" si="48">+N64</f>
        <v>47309.922449999998</v>
      </c>
      <c r="O65" s="8">
        <f t="shared" ref="O65" si="49">+O64</f>
        <v>0</v>
      </c>
      <c r="P65" s="8">
        <f t="shared" si="44"/>
        <v>48965.769735749993</v>
      </c>
    </row>
    <row r="66" spans="1:16" x14ac:dyDescent="0.25">
      <c r="A66" s="10" t="s">
        <v>36</v>
      </c>
      <c r="B66" s="10"/>
      <c r="C66" s="10"/>
      <c r="D66" s="10"/>
      <c r="E66" s="10"/>
      <c r="F66" s="10"/>
      <c r="G66" s="11"/>
      <c r="H66" s="11"/>
      <c r="I66" s="11"/>
      <c r="J66" s="11">
        <f>+J63+J65</f>
        <v>173361.83000000002</v>
      </c>
      <c r="K66" s="11">
        <f t="shared" ref="K66:P66" si="50">+K63+K65</f>
        <v>0</v>
      </c>
      <c r="L66" s="11">
        <f t="shared" si="50"/>
        <v>173361.83000000002</v>
      </c>
      <c r="M66" s="11">
        <f t="shared" si="50"/>
        <v>0</v>
      </c>
      <c r="N66" s="11">
        <f t="shared" si="50"/>
        <v>179429.49404999998</v>
      </c>
      <c r="O66" s="11">
        <f t="shared" si="50"/>
        <v>0</v>
      </c>
      <c r="P66" s="11">
        <f t="shared" si="50"/>
        <v>185709.52634174997</v>
      </c>
    </row>
    <row r="67" spans="1:16" x14ac:dyDescent="0.25">
      <c r="A67" t="s">
        <v>3</v>
      </c>
      <c r="B67">
        <v>2018</v>
      </c>
      <c r="C67" s="19" t="s">
        <v>94</v>
      </c>
      <c r="D67" t="s">
        <v>130</v>
      </c>
      <c r="E67" t="s">
        <v>77</v>
      </c>
      <c r="F67" t="s">
        <v>34</v>
      </c>
      <c r="G67" s="3">
        <v>2478.89</v>
      </c>
      <c r="H67" s="3">
        <v>7403.3399999999992</v>
      </c>
      <c r="I67" s="3">
        <v>8975.89</v>
      </c>
      <c r="J67" s="3">
        <v>4758.1500000000005</v>
      </c>
      <c r="K67" s="3"/>
      <c r="L67" s="3">
        <f t="shared" ref="L67:L72" si="51">SUM(J67:K67)</f>
        <v>4758.1500000000005</v>
      </c>
      <c r="M67" s="3"/>
      <c r="N67" s="24">
        <f t="shared" ref="N67:N73" si="52">+J67*$N$3</f>
        <v>4924.6852500000005</v>
      </c>
      <c r="O67" s="24"/>
      <c r="P67" s="24">
        <f t="shared" ref="P67:P73" si="53">+L67*$P$3</f>
        <v>5097.04923375</v>
      </c>
    </row>
    <row r="68" spans="1:16" x14ac:dyDescent="0.25">
      <c r="B68">
        <v>2019</v>
      </c>
      <c r="C68" s="20" t="s">
        <v>93</v>
      </c>
      <c r="E68" t="s">
        <v>73</v>
      </c>
      <c r="F68" t="s">
        <v>34</v>
      </c>
      <c r="G68" s="3">
        <v>1241.3600000000001</v>
      </c>
      <c r="H68" s="3">
        <v>6200.4499999999989</v>
      </c>
      <c r="I68" s="3">
        <v>5811.3300000000017</v>
      </c>
      <c r="J68" s="3">
        <v>6227.0499999999975</v>
      </c>
      <c r="K68" s="3"/>
      <c r="L68" s="3">
        <f t="shared" si="51"/>
        <v>6227.0499999999975</v>
      </c>
      <c r="M68" s="3"/>
      <c r="N68" s="24">
        <f t="shared" si="52"/>
        <v>6444.9967499999966</v>
      </c>
      <c r="O68" s="24"/>
      <c r="P68" s="24">
        <f t="shared" si="53"/>
        <v>6670.5716362499961</v>
      </c>
    </row>
    <row r="69" spans="1:16" x14ac:dyDescent="0.25">
      <c r="B69">
        <v>2020</v>
      </c>
      <c r="C69" t="s">
        <v>95</v>
      </c>
      <c r="E69" t="s">
        <v>74</v>
      </c>
      <c r="F69" t="s">
        <v>35</v>
      </c>
      <c r="G69" s="3">
        <v>69585.52999999997</v>
      </c>
      <c r="H69" s="3">
        <v>75839.740000000005</v>
      </c>
      <c r="I69" s="3">
        <v>87963.89</v>
      </c>
      <c r="J69" s="3">
        <v>47581.389999999992</v>
      </c>
      <c r="K69" s="3"/>
      <c r="L69" s="3">
        <f t="shared" si="51"/>
        <v>47581.389999999992</v>
      </c>
      <c r="M69" s="3"/>
      <c r="N69" s="24">
        <f t="shared" si="52"/>
        <v>49246.738649999985</v>
      </c>
      <c r="O69" s="24"/>
      <c r="P69" s="24">
        <f t="shared" si="53"/>
        <v>50970.374502749983</v>
      </c>
    </row>
    <row r="70" spans="1:16" x14ac:dyDescent="0.25">
      <c r="E70" t="s">
        <v>69</v>
      </c>
      <c r="F70" t="s">
        <v>35</v>
      </c>
      <c r="G70" s="3">
        <v>17352.52</v>
      </c>
      <c r="H70" s="3">
        <v>25023.760000000002</v>
      </c>
      <c r="I70" s="3">
        <v>19137.260000000006</v>
      </c>
      <c r="J70" s="3">
        <v>31413.000000000004</v>
      </c>
      <c r="K70" s="3"/>
      <c r="L70" s="3">
        <f t="shared" si="51"/>
        <v>31413.000000000004</v>
      </c>
      <c r="M70" s="3"/>
      <c r="N70" s="24">
        <f t="shared" si="52"/>
        <v>32512.455000000002</v>
      </c>
      <c r="O70" s="24"/>
      <c r="P70" s="24">
        <f t="shared" si="53"/>
        <v>33650.390925</v>
      </c>
    </row>
    <row r="71" spans="1:16" x14ac:dyDescent="0.25">
      <c r="E71" t="s">
        <v>70</v>
      </c>
      <c r="F71" t="s">
        <v>35</v>
      </c>
      <c r="G71" s="3">
        <v>17494.049999999996</v>
      </c>
      <c r="H71" s="3">
        <v>32678.460000000006</v>
      </c>
      <c r="I71" s="3">
        <v>30751.419999999995</v>
      </c>
      <c r="J71" s="3">
        <v>10774.999999999995</v>
      </c>
      <c r="K71" s="3"/>
      <c r="L71" s="3">
        <f t="shared" si="51"/>
        <v>10774.999999999995</v>
      </c>
      <c r="M71" s="3"/>
      <c r="N71" s="24">
        <f t="shared" si="52"/>
        <v>11152.124999999993</v>
      </c>
      <c r="O71" s="24"/>
      <c r="P71" s="24">
        <f t="shared" si="53"/>
        <v>11542.449374999993</v>
      </c>
    </row>
    <row r="72" spans="1:16" x14ac:dyDescent="0.25">
      <c r="E72" t="s">
        <v>71</v>
      </c>
      <c r="F72" t="s">
        <v>35</v>
      </c>
      <c r="G72" s="3"/>
      <c r="H72" s="3"/>
      <c r="I72" s="3">
        <v>6908.8300000000008</v>
      </c>
      <c r="J72" s="3">
        <v>18877.550000000003</v>
      </c>
      <c r="K72" s="3"/>
      <c r="L72" s="3">
        <f t="shared" si="51"/>
        <v>18877.550000000003</v>
      </c>
      <c r="M72" s="3"/>
      <c r="N72" s="24">
        <f t="shared" si="52"/>
        <v>19538.26425</v>
      </c>
      <c r="O72" s="24"/>
      <c r="P72" s="24">
        <f t="shared" si="53"/>
        <v>20222.103498750002</v>
      </c>
    </row>
    <row r="73" spans="1:16" x14ac:dyDescent="0.25">
      <c r="E73" t="s">
        <v>75</v>
      </c>
      <c r="F73" t="s">
        <v>35</v>
      </c>
      <c r="G73" s="3"/>
      <c r="H73" s="3">
        <v>6765</v>
      </c>
      <c r="I73" s="3"/>
      <c r="J73" s="3"/>
      <c r="K73" s="3"/>
      <c r="L73" s="3"/>
      <c r="M73" s="3"/>
      <c r="N73" s="3">
        <f t="shared" si="52"/>
        <v>0</v>
      </c>
      <c r="O73" s="3"/>
      <c r="P73" s="3">
        <f t="shared" si="53"/>
        <v>0</v>
      </c>
    </row>
    <row r="74" spans="1:16" x14ac:dyDescent="0.25">
      <c r="D74" s="4" t="s">
        <v>131</v>
      </c>
      <c r="E74" s="12"/>
      <c r="F74" s="7"/>
      <c r="G74" s="8">
        <f>SUM(G67:G73)</f>
        <v>108152.34999999998</v>
      </c>
      <c r="H74" s="5">
        <f t="shared" ref="H74" si="54">SUM(H67:H73)</f>
        <v>153910.75</v>
      </c>
      <c r="I74" s="5">
        <f>SUM(I67:I73)</f>
        <v>159548.62</v>
      </c>
      <c r="J74" s="6">
        <f>SUM(J67:J73)</f>
        <v>119632.14</v>
      </c>
      <c r="K74" s="6">
        <f t="shared" ref="K74:P74" si="55">SUM(K67:K73)</f>
        <v>0</v>
      </c>
      <c r="L74" s="6">
        <f t="shared" si="55"/>
        <v>119632.14</v>
      </c>
      <c r="M74" s="6">
        <f t="shared" si="55"/>
        <v>0</v>
      </c>
      <c r="N74" s="6">
        <f t="shared" si="55"/>
        <v>123819.26489999998</v>
      </c>
      <c r="O74" s="6">
        <f t="shared" si="55"/>
        <v>0</v>
      </c>
      <c r="P74" s="6">
        <f t="shared" si="55"/>
        <v>128152.93917149998</v>
      </c>
    </row>
    <row r="75" spans="1:16" x14ac:dyDescent="0.25">
      <c r="D75" t="s">
        <v>129</v>
      </c>
      <c r="E75" t="s">
        <v>74</v>
      </c>
      <c r="F75" t="s">
        <v>33</v>
      </c>
      <c r="G75" s="3">
        <v>20185.159999999993</v>
      </c>
      <c r="H75" s="3">
        <v>16281.449999999999</v>
      </c>
      <c r="I75" s="3">
        <v>16156.68</v>
      </c>
      <c r="J75" s="3">
        <v>10467.900000000003</v>
      </c>
      <c r="K75" s="3"/>
      <c r="L75" s="3">
        <f t="shared" ref="L75:L78" si="56">SUM(J75:K75)</f>
        <v>10467.900000000003</v>
      </c>
      <c r="M75" s="3"/>
      <c r="N75" s="24">
        <f t="shared" ref="N75:N77" si="57">+J75*$N$3</f>
        <v>10834.276500000002</v>
      </c>
      <c r="O75" s="24"/>
      <c r="P75" s="24">
        <f t="shared" ref="P75:P77" si="58">+L75*$P$3</f>
        <v>11213.476177500002</v>
      </c>
    </row>
    <row r="76" spans="1:16" x14ac:dyDescent="0.25">
      <c r="E76" t="s">
        <v>69</v>
      </c>
      <c r="F76" t="s">
        <v>33</v>
      </c>
      <c r="G76" s="3">
        <v>5033.5700000000006</v>
      </c>
      <c r="H76" s="3">
        <v>5677.8700000000026</v>
      </c>
      <c r="I76" s="3">
        <v>3515.0099999999989</v>
      </c>
      <c r="J76" s="3">
        <v>6910.8600000000006</v>
      </c>
      <c r="K76" s="3"/>
      <c r="L76" s="3">
        <f t="shared" si="56"/>
        <v>6910.8600000000006</v>
      </c>
      <c r="M76" s="3"/>
      <c r="N76" s="24">
        <f t="shared" si="57"/>
        <v>7152.7401</v>
      </c>
      <c r="O76" s="24"/>
      <c r="P76" s="24">
        <f t="shared" si="58"/>
        <v>7403.0860034999996</v>
      </c>
    </row>
    <row r="77" spans="1:16" x14ac:dyDescent="0.25">
      <c r="E77" t="s">
        <v>70</v>
      </c>
      <c r="F77" t="s">
        <v>33</v>
      </c>
      <c r="G77" s="3">
        <v>5074.5900000000011</v>
      </c>
      <c r="H77" s="3">
        <v>6915.8499999999985</v>
      </c>
      <c r="I77" s="3">
        <v>5648.2200000000039</v>
      </c>
      <c r="J77" s="3">
        <v>2370.5000000000023</v>
      </c>
      <c r="K77" s="3"/>
      <c r="L77" s="3">
        <f t="shared" si="56"/>
        <v>2370.5000000000023</v>
      </c>
      <c r="M77" s="3"/>
      <c r="N77" s="24">
        <f t="shared" si="57"/>
        <v>2453.467500000002</v>
      </c>
      <c r="O77" s="24"/>
      <c r="P77" s="24">
        <f t="shared" si="58"/>
        <v>2539.3388625000021</v>
      </c>
    </row>
    <row r="78" spans="1:16" x14ac:dyDescent="0.25">
      <c r="E78" t="s">
        <v>71</v>
      </c>
      <c r="F78" t="s">
        <v>33</v>
      </c>
      <c r="G78" s="3"/>
      <c r="H78" s="3"/>
      <c r="I78" s="3">
        <v>1297.1699999999996</v>
      </c>
      <c r="J78" s="3">
        <v>3614.8500000000022</v>
      </c>
      <c r="K78" s="3"/>
      <c r="L78" s="3">
        <f t="shared" si="56"/>
        <v>3614.8500000000022</v>
      </c>
      <c r="M78" s="3"/>
      <c r="N78" s="24">
        <f>+J78*$N$3</f>
        <v>3741.3697500000021</v>
      </c>
      <c r="O78" s="24"/>
      <c r="P78" s="24">
        <f>+L78*$P$3</f>
        <v>3872.3176912500021</v>
      </c>
    </row>
    <row r="79" spans="1:16" x14ac:dyDescent="0.25">
      <c r="E79" t="s">
        <v>75</v>
      </c>
      <c r="F79" t="s">
        <v>33</v>
      </c>
      <c r="G79" s="3"/>
      <c r="H79" s="3">
        <v>1320</v>
      </c>
      <c r="I79" s="3"/>
      <c r="J79" s="3"/>
      <c r="K79" s="3"/>
      <c r="L79" s="3"/>
      <c r="M79" s="3"/>
      <c r="N79" s="3">
        <f>+J79*$N$3</f>
        <v>0</v>
      </c>
      <c r="O79" s="3"/>
      <c r="P79" s="3">
        <f>+L79*$P$3</f>
        <v>0</v>
      </c>
    </row>
    <row r="80" spans="1:16" x14ac:dyDescent="0.25">
      <c r="D80" s="4" t="s">
        <v>132</v>
      </c>
      <c r="E80" s="12"/>
      <c r="F80" s="7"/>
      <c r="G80" s="8">
        <f>SUM(G75:G79)</f>
        <v>30293.319999999992</v>
      </c>
      <c r="H80" s="5">
        <f>SUM(H75:H79)</f>
        <v>30195.17</v>
      </c>
      <c r="I80" s="5">
        <f>SUM(I75:I79)</f>
        <v>26617.08</v>
      </c>
      <c r="J80" s="6">
        <f>SUM(J75:J79)</f>
        <v>23364.110000000008</v>
      </c>
      <c r="K80" s="6">
        <f t="shared" ref="K80:P80" si="59">SUM(K75:K79)</f>
        <v>0</v>
      </c>
      <c r="L80" s="6">
        <f t="shared" si="59"/>
        <v>23364.110000000008</v>
      </c>
      <c r="M80" s="6">
        <f t="shared" si="59"/>
        <v>0</v>
      </c>
      <c r="N80" s="6">
        <f t="shared" si="59"/>
        <v>24181.853850000007</v>
      </c>
      <c r="O80" s="6">
        <f t="shared" si="59"/>
        <v>0</v>
      </c>
      <c r="P80" s="6">
        <f t="shared" si="59"/>
        <v>25028.218734750004</v>
      </c>
    </row>
    <row r="81" spans="1:16" x14ac:dyDescent="0.25">
      <c r="A81" s="10" t="s">
        <v>37</v>
      </c>
      <c r="B81" s="10"/>
      <c r="C81" s="10"/>
      <c r="D81" s="10"/>
      <c r="E81" s="10"/>
      <c r="F81" s="10"/>
      <c r="G81" s="11">
        <f>G80+G74</f>
        <v>138445.66999999998</v>
      </c>
      <c r="H81" s="11">
        <f t="shared" ref="H81:P81" si="60">H80+H74</f>
        <v>184105.91999999998</v>
      </c>
      <c r="I81" s="11">
        <f t="shared" si="60"/>
        <v>186165.7</v>
      </c>
      <c r="J81" s="11">
        <f t="shared" si="60"/>
        <v>142996.25</v>
      </c>
      <c r="K81" s="11">
        <f t="shared" si="60"/>
        <v>0</v>
      </c>
      <c r="L81" s="11">
        <f t="shared" si="60"/>
        <v>142996.25</v>
      </c>
      <c r="M81" s="11">
        <f t="shared" si="60"/>
        <v>0</v>
      </c>
      <c r="N81" s="11">
        <f t="shared" si="60"/>
        <v>148001.11874999999</v>
      </c>
      <c r="O81" s="11">
        <f t="shared" si="60"/>
        <v>0</v>
      </c>
      <c r="P81" s="11">
        <f t="shared" si="60"/>
        <v>153181.15790624998</v>
      </c>
    </row>
    <row r="82" spans="1:16" x14ac:dyDescent="0.25">
      <c r="A82" t="s">
        <v>30</v>
      </c>
      <c r="D82" t="s">
        <v>130</v>
      </c>
      <c r="E82" t="s">
        <v>77</v>
      </c>
      <c r="F82" t="s">
        <v>34</v>
      </c>
      <c r="G82" s="3"/>
      <c r="H82" s="3">
        <v>1004.5699999999999</v>
      </c>
      <c r="I82" s="3"/>
      <c r="J82" s="3"/>
      <c r="K82" s="3"/>
      <c r="L82" s="3">
        <f t="shared" ref="L82:L83" si="61">SUM(J82:K82)</f>
        <v>0</v>
      </c>
      <c r="M82" s="3"/>
      <c r="N82" s="3">
        <f>+J82*$N$3</f>
        <v>0</v>
      </c>
      <c r="O82" s="3"/>
      <c r="P82" s="3">
        <f>+L82*$P$3</f>
        <v>0</v>
      </c>
    </row>
    <row r="83" spans="1:16" x14ac:dyDescent="0.25">
      <c r="E83" t="s">
        <v>74</v>
      </c>
      <c r="F83" t="s">
        <v>35</v>
      </c>
      <c r="G83" s="3"/>
      <c r="H83" s="3">
        <v>12769.249999999998</v>
      </c>
      <c r="I83" s="3"/>
      <c r="J83" s="3"/>
      <c r="K83" s="3"/>
      <c r="L83" s="3">
        <f t="shared" si="61"/>
        <v>0</v>
      </c>
      <c r="M83" s="3"/>
      <c r="N83" s="3">
        <f>+J83*$N$3</f>
        <v>0</v>
      </c>
      <c r="O83" s="3"/>
      <c r="P83" s="3">
        <f>+L83*$P$3</f>
        <v>0</v>
      </c>
    </row>
    <row r="84" spans="1:16" x14ac:dyDescent="0.25">
      <c r="D84" s="4" t="s">
        <v>131</v>
      </c>
      <c r="E84" s="12"/>
      <c r="F84" s="7"/>
      <c r="G84" s="8"/>
      <c r="H84" s="5">
        <f>SUM(H82:H83)</f>
        <v>13773.819999999998</v>
      </c>
      <c r="I84" s="5">
        <f t="shared" ref="I84:P84" si="62">SUM(I82:I83)</f>
        <v>0</v>
      </c>
      <c r="J84" s="5">
        <f t="shared" si="62"/>
        <v>0</v>
      </c>
      <c r="K84" s="5">
        <f t="shared" si="62"/>
        <v>0</v>
      </c>
      <c r="L84" s="5">
        <f t="shared" si="62"/>
        <v>0</v>
      </c>
      <c r="M84" s="5">
        <f t="shared" si="62"/>
        <v>0</v>
      </c>
      <c r="N84" s="5">
        <f t="shared" si="62"/>
        <v>0</v>
      </c>
      <c r="O84" s="5">
        <f t="shared" si="62"/>
        <v>0</v>
      </c>
      <c r="P84" s="5">
        <f t="shared" si="62"/>
        <v>0</v>
      </c>
    </row>
    <row r="85" spans="1:16" x14ac:dyDescent="0.25">
      <c r="A85" s="10" t="s">
        <v>38</v>
      </c>
      <c r="B85" s="10"/>
      <c r="C85" s="10"/>
      <c r="D85" s="10"/>
      <c r="E85" s="10"/>
      <c r="F85" s="10"/>
      <c r="G85" s="11"/>
      <c r="H85" s="11">
        <f>+H84</f>
        <v>13773.819999999998</v>
      </c>
      <c r="I85" s="11">
        <f t="shared" ref="I85:P85" si="63">+I84</f>
        <v>0</v>
      </c>
      <c r="J85" s="11">
        <f t="shared" si="63"/>
        <v>0</v>
      </c>
      <c r="K85" s="11">
        <f t="shared" si="63"/>
        <v>0</v>
      </c>
      <c r="L85" s="11">
        <f t="shared" si="63"/>
        <v>0</v>
      </c>
      <c r="M85" s="11">
        <f t="shared" si="63"/>
        <v>0</v>
      </c>
      <c r="N85" s="11">
        <f t="shared" si="63"/>
        <v>0</v>
      </c>
      <c r="O85" s="11">
        <f t="shared" si="63"/>
        <v>0</v>
      </c>
      <c r="P85" s="11">
        <f t="shared" si="63"/>
        <v>0</v>
      </c>
    </row>
    <row r="86" spans="1:16" x14ac:dyDescent="0.25">
      <c r="A86" t="s">
        <v>4</v>
      </c>
      <c r="B86">
        <v>2018</v>
      </c>
      <c r="C86" s="20" t="s">
        <v>97</v>
      </c>
      <c r="D86" t="s">
        <v>130</v>
      </c>
      <c r="E86" t="s">
        <v>74</v>
      </c>
      <c r="F86" t="s">
        <v>35</v>
      </c>
      <c r="G86" s="3">
        <v>114427.39999999998</v>
      </c>
      <c r="H86" s="3">
        <v>112681.04999999999</v>
      </c>
      <c r="I86" s="3"/>
      <c r="J86" s="3"/>
      <c r="K86" s="3"/>
      <c r="L86" s="3">
        <f t="shared" ref="L86:L89" si="64">SUM(J86:K86)</f>
        <v>0</v>
      </c>
      <c r="M86" s="3"/>
      <c r="N86" s="3">
        <f>+J86*$N$3</f>
        <v>0</v>
      </c>
      <c r="O86" s="3"/>
      <c r="P86" s="3">
        <f>+L86*$P$3</f>
        <v>0</v>
      </c>
    </row>
    <row r="87" spans="1:16" x14ac:dyDescent="0.25">
      <c r="B87">
        <v>2019</v>
      </c>
      <c r="C87" s="20" t="s">
        <v>97</v>
      </c>
      <c r="E87" t="s">
        <v>69</v>
      </c>
      <c r="F87" t="s">
        <v>35</v>
      </c>
      <c r="G87" s="3">
        <v>31641.42</v>
      </c>
      <c r="H87" s="3">
        <v>58327.1</v>
      </c>
      <c r="I87" s="3">
        <v>13256</v>
      </c>
      <c r="J87" s="3"/>
      <c r="K87" s="3"/>
      <c r="L87" s="3">
        <f t="shared" si="64"/>
        <v>0</v>
      </c>
      <c r="M87" s="3"/>
      <c r="N87" s="3">
        <f>+J87*$N$3</f>
        <v>0</v>
      </c>
      <c r="O87" s="3"/>
      <c r="P87" s="3">
        <f>+L87*$P$3</f>
        <v>0</v>
      </c>
    </row>
    <row r="88" spans="1:16" x14ac:dyDescent="0.25">
      <c r="B88">
        <v>2020</v>
      </c>
      <c r="C88" s="20" t="s">
        <v>97</v>
      </c>
      <c r="E88" t="s">
        <v>70</v>
      </c>
      <c r="F88" t="s">
        <v>35</v>
      </c>
      <c r="G88" s="3"/>
      <c r="H88" s="3">
        <v>38881.699999999997</v>
      </c>
      <c r="I88" s="3">
        <v>3007.8499999999985</v>
      </c>
      <c r="J88" s="3"/>
      <c r="K88" s="3"/>
      <c r="L88" s="3">
        <f t="shared" si="64"/>
        <v>0</v>
      </c>
      <c r="M88" s="3"/>
      <c r="N88" s="3">
        <f>+J88*$N$3</f>
        <v>0</v>
      </c>
      <c r="O88" s="3"/>
      <c r="P88" s="3">
        <f>+L88*$P$3</f>
        <v>0</v>
      </c>
    </row>
    <row r="89" spans="1:16" x14ac:dyDescent="0.25">
      <c r="E89" t="s">
        <v>71</v>
      </c>
      <c r="F89" t="s">
        <v>35</v>
      </c>
      <c r="G89" s="3">
        <v>89421.750000000015</v>
      </c>
      <c r="H89" s="3">
        <v>130406.1</v>
      </c>
      <c r="I89" s="3"/>
      <c r="J89" s="3"/>
      <c r="K89" s="3"/>
      <c r="L89" s="3">
        <f t="shared" si="64"/>
        <v>0</v>
      </c>
      <c r="M89" s="3"/>
      <c r="N89" s="3">
        <f>+J89*$N$3</f>
        <v>0</v>
      </c>
      <c r="O89" s="3"/>
      <c r="P89" s="3">
        <f>+L89*$P$3</f>
        <v>0</v>
      </c>
    </row>
    <row r="90" spans="1:16" x14ac:dyDescent="0.25">
      <c r="D90" s="4" t="s">
        <v>131</v>
      </c>
      <c r="E90" s="12"/>
      <c r="F90" s="7"/>
      <c r="G90" s="8">
        <f>SUM(G86:G89)</f>
        <v>235490.57</v>
      </c>
      <c r="H90" s="8">
        <f t="shared" ref="H90:P90" si="65">SUM(H86:H89)</f>
        <v>340295.94999999995</v>
      </c>
      <c r="I90" s="8">
        <f t="shared" si="65"/>
        <v>16263.849999999999</v>
      </c>
      <c r="J90" s="8">
        <f t="shared" si="65"/>
        <v>0</v>
      </c>
      <c r="K90" s="8">
        <f t="shared" si="65"/>
        <v>0</v>
      </c>
      <c r="L90" s="8">
        <f t="shared" si="65"/>
        <v>0</v>
      </c>
      <c r="M90" s="8">
        <f t="shared" si="65"/>
        <v>0</v>
      </c>
      <c r="N90" s="8">
        <f t="shared" si="65"/>
        <v>0</v>
      </c>
      <c r="O90" s="8">
        <f t="shared" si="65"/>
        <v>0</v>
      </c>
      <c r="P90" s="8">
        <f t="shared" si="65"/>
        <v>0</v>
      </c>
    </row>
    <row r="91" spans="1:16" x14ac:dyDescent="0.25">
      <c r="D91" t="s">
        <v>129</v>
      </c>
      <c r="E91" t="s">
        <v>74</v>
      </c>
      <c r="F91" t="s">
        <v>33</v>
      </c>
      <c r="G91" s="3">
        <v>17027.87</v>
      </c>
      <c r="H91" s="3">
        <v>-66.349999999999994</v>
      </c>
      <c r="I91" s="3"/>
      <c r="J91" s="3"/>
      <c r="K91" s="3"/>
      <c r="L91" s="3">
        <f t="shared" ref="L91:L93" si="66">SUM(J91:K91)</f>
        <v>0</v>
      </c>
      <c r="M91" s="3"/>
      <c r="N91" s="3">
        <f>+J91*$N$3</f>
        <v>0</v>
      </c>
      <c r="O91" s="3"/>
      <c r="P91" s="3">
        <f>+L91*$P$3</f>
        <v>0</v>
      </c>
    </row>
    <row r="92" spans="1:16" x14ac:dyDescent="0.25">
      <c r="E92" t="s">
        <v>69</v>
      </c>
      <c r="F92" t="s">
        <v>33</v>
      </c>
      <c r="G92" s="3">
        <v>4708.55</v>
      </c>
      <c r="H92" s="3"/>
      <c r="I92" s="3"/>
      <c r="J92" s="3"/>
      <c r="K92" s="3"/>
      <c r="L92" s="3">
        <f t="shared" si="66"/>
        <v>0</v>
      </c>
      <c r="M92" s="3"/>
      <c r="N92" s="3">
        <f>+J92*$N$3</f>
        <v>0</v>
      </c>
      <c r="O92" s="3"/>
      <c r="P92" s="3">
        <f>+L92*$P$3</f>
        <v>0</v>
      </c>
    </row>
    <row r="93" spans="1:16" x14ac:dyDescent="0.25">
      <c r="E93" t="s">
        <v>71</v>
      </c>
      <c r="F93" t="s">
        <v>33</v>
      </c>
      <c r="G93" s="3">
        <v>13306.810000000003</v>
      </c>
      <c r="H93" s="3"/>
      <c r="I93" s="3"/>
      <c r="J93" s="3"/>
      <c r="K93" s="3"/>
      <c r="L93" s="3">
        <f t="shared" si="66"/>
        <v>0</v>
      </c>
      <c r="M93" s="3"/>
      <c r="N93" s="3">
        <f>+J93*$N$3</f>
        <v>0</v>
      </c>
      <c r="O93" s="3"/>
      <c r="P93" s="3">
        <f>+L93*$P$3</f>
        <v>0</v>
      </c>
    </row>
    <row r="94" spans="1:16" x14ac:dyDescent="0.25">
      <c r="D94" s="4" t="s">
        <v>132</v>
      </c>
      <c r="E94" s="12"/>
      <c r="F94" s="7"/>
      <c r="G94" s="8">
        <f>SUM(G91:G93)</f>
        <v>35043.230000000003</v>
      </c>
      <c r="H94" s="8">
        <f t="shared" ref="H94:P94" si="67">SUM(H91:H93)</f>
        <v>-66.349999999999994</v>
      </c>
      <c r="I94" s="8">
        <f t="shared" si="67"/>
        <v>0</v>
      </c>
      <c r="J94" s="8">
        <f t="shared" si="67"/>
        <v>0</v>
      </c>
      <c r="K94" s="8">
        <f t="shared" si="67"/>
        <v>0</v>
      </c>
      <c r="L94" s="8">
        <f t="shared" si="67"/>
        <v>0</v>
      </c>
      <c r="M94" s="8">
        <f t="shared" si="67"/>
        <v>0</v>
      </c>
      <c r="N94" s="8">
        <f t="shared" si="67"/>
        <v>0</v>
      </c>
      <c r="O94" s="8">
        <f t="shared" si="67"/>
        <v>0</v>
      </c>
      <c r="P94" s="8">
        <f t="shared" si="67"/>
        <v>0</v>
      </c>
    </row>
    <row r="95" spans="1:16" x14ac:dyDescent="0.25">
      <c r="A95" s="10" t="s">
        <v>41</v>
      </c>
      <c r="B95" s="10"/>
      <c r="C95" s="10"/>
      <c r="D95" s="10"/>
      <c r="E95" s="10"/>
      <c r="F95" s="10"/>
      <c r="G95" s="11">
        <f>G94+G90</f>
        <v>270533.8</v>
      </c>
      <c r="H95" s="11">
        <f t="shared" ref="H95:P95" si="68">H94+H90</f>
        <v>340229.6</v>
      </c>
      <c r="I95" s="11">
        <f t="shared" si="68"/>
        <v>16263.849999999999</v>
      </c>
      <c r="J95" s="11">
        <f t="shared" si="68"/>
        <v>0</v>
      </c>
      <c r="K95" s="11">
        <f t="shared" si="68"/>
        <v>0</v>
      </c>
      <c r="L95" s="11">
        <f t="shared" si="68"/>
        <v>0</v>
      </c>
      <c r="M95" s="11">
        <f t="shared" si="68"/>
        <v>0</v>
      </c>
      <c r="N95" s="11">
        <f t="shared" si="68"/>
        <v>0</v>
      </c>
      <c r="O95" s="11">
        <f t="shared" si="68"/>
        <v>0</v>
      </c>
      <c r="P95" s="11">
        <f t="shared" si="68"/>
        <v>0</v>
      </c>
    </row>
    <row r="96" spans="1:16" x14ac:dyDescent="0.25">
      <c r="A96" t="s">
        <v>9</v>
      </c>
      <c r="B96">
        <v>2018</v>
      </c>
      <c r="C96" s="19" t="s">
        <v>98</v>
      </c>
      <c r="D96" t="s">
        <v>130</v>
      </c>
      <c r="E96" t="s">
        <v>74</v>
      </c>
      <c r="F96" t="s">
        <v>35</v>
      </c>
      <c r="G96" s="3">
        <v>10462.5</v>
      </c>
      <c r="H96" s="3">
        <v>7541.6399999999994</v>
      </c>
      <c r="I96" s="3"/>
      <c r="J96" s="3"/>
      <c r="K96" s="3"/>
      <c r="L96" s="3">
        <f t="shared" ref="L96:L99" si="69">SUM(J96:K96)</f>
        <v>0</v>
      </c>
      <c r="M96" s="3"/>
      <c r="N96" s="3">
        <f>+J96*$N$3</f>
        <v>0</v>
      </c>
      <c r="O96" s="3"/>
      <c r="P96" s="3">
        <f>+L96*$P$3</f>
        <v>0</v>
      </c>
    </row>
    <row r="97" spans="1:17" x14ac:dyDescent="0.25">
      <c r="B97">
        <v>2019</v>
      </c>
      <c r="C97" s="19" t="s">
        <v>98</v>
      </c>
      <c r="E97" t="s">
        <v>69</v>
      </c>
      <c r="F97" t="s">
        <v>35</v>
      </c>
      <c r="G97" s="3">
        <v>3719.7</v>
      </c>
      <c r="H97" s="3">
        <v>3673.3399999999992</v>
      </c>
      <c r="I97" s="3"/>
      <c r="J97" s="3"/>
      <c r="K97" s="3"/>
      <c r="L97" s="3">
        <f t="shared" si="69"/>
        <v>0</v>
      </c>
      <c r="M97" s="3"/>
      <c r="N97" s="3">
        <f>+J97*$N$3</f>
        <v>0</v>
      </c>
      <c r="O97" s="3"/>
      <c r="P97" s="3">
        <f>+L97*$P$3</f>
        <v>0</v>
      </c>
    </row>
    <row r="98" spans="1:17" x14ac:dyDescent="0.25">
      <c r="E98" t="s">
        <v>71</v>
      </c>
      <c r="F98" t="s">
        <v>35</v>
      </c>
      <c r="G98" s="3">
        <v>8525.9099999999962</v>
      </c>
      <c r="H98" s="3">
        <v>8768.7199999999993</v>
      </c>
      <c r="I98" s="3"/>
      <c r="J98" s="3"/>
      <c r="K98" s="3"/>
      <c r="L98" s="3">
        <f t="shared" si="69"/>
        <v>0</v>
      </c>
      <c r="M98" s="3"/>
      <c r="N98" s="3">
        <f>+J98*$N$3</f>
        <v>0</v>
      </c>
      <c r="O98" s="3"/>
      <c r="P98" s="3">
        <f>+L98*$P$3</f>
        <v>0</v>
      </c>
    </row>
    <row r="99" spans="1:17" x14ac:dyDescent="0.25">
      <c r="E99" t="s">
        <v>76</v>
      </c>
      <c r="F99" t="s">
        <v>35</v>
      </c>
      <c r="H99" s="3">
        <v>67.5</v>
      </c>
      <c r="I99" s="3"/>
      <c r="J99" s="3"/>
      <c r="K99" s="3"/>
      <c r="L99" s="3">
        <f t="shared" si="69"/>
        <v>0</v>
      </c>
      <c r="M99" s="3"/>
      <c r="N99" s="3">
        <f>+J99*$N$3</f>
        <v>0</v>
      </c>
      <c r="O99" s="3"/>
      <c r="P99" s="3">
        <f>+L99*$P$3</f>
        <v>0</v>
      </c>
    </row>
    <row r="100" spans="1:17" x14ac:dyDescent="0.25">
      <c r="D100" s="4" t="s">
        <v>131</v>
      </c>
      <c r="E100" s="12"/>
      <c r="F100" s="7"/>
      <c r="G100" s="5">
        <f>SUM(G96:G98)</f>
        <v>22708.109999999997</v>
      </c>
      <c r="H100" s="5">
        <f>SUM(H96:H99)</f>
        <v>20051.199999999997</v>
      </c>
      <c r="I100" s="5"/>
      <c r="J100" s="6"/>
      <c r="K100" s="6"/>
      <c r="L100" s="6"/>
      <c r="M100" s="6"/>
      <c r="N100" s="6"/>
      <c r="O100" s="6"/>
      <c r="P100" s="6"/>
    </row>
    <row r="101" spans="1:17" x14ac:dyDescent="0.25">
      <c r="A101" s="10" t="s">
        <v>43</v>
      </c>
      <c r="B101" s="10"/>
      <c r="C101" s="10"/>
      <c r="D101" s="10"/>
      <c r="E101" s="10"/>
      <c r="F101" s="10"/>
      <c r="G101" s="11">
        <f>G100</f>
        <v>22708.109999999997</v>
      </c>
      <c r="H101" s="11">
        <f t="shared" ref="H101:P101" si="70">H100</f>
        <v>20051.199999999997</v>
      </c>
      <c r="I101" s="11">
        <f t="shared" si="70"/>
        <v>0</v>
      </c>
      <c r="J101" s="11">
        <f t="shared" si="70"/>
        <v>0</v>
      </c>
      <c r="K101" s="11">
        <f t="shared" si="70"/>
        <v>0</v>
      </c>
      <c r="L101" s="11">
        <f t="shared" si="70"/>
        <v>0</v>
      </c>
      <c r="M101" s="11">
        <f t="shared" si="70"/>
        <v>0</v>
      </c>
      <c r="N101" s="11">
        <f t="shared" si="70"/>
        <v>0</v>
      </c>
      <c r="O101" s="11">
        <f t="shared" si="70"/>
        <v>0</v>
      </c>
      <c r="P101" s="11">
        <f t="shared" si="70"/>
        <v>0</v>
      </c>
    </row>
    <row r="102" spans="1:17" x14ac:dyDescent="0.25">
      <c r="A102" t="s">
        <v>6</v>
      </c>
      <c r="B102">
        <v>2018</v>
      </c>
      <c r="C102" s="19" t="s">
        <v>99</v>
      </c>
      <c r="D102" t="s">
        <v>130</v>
      </c>
      <c r="E102" t="s">
        <v>74</v>
      </c>
      <c r="F102" t="s">
        <v>35</v>
      </c>
      <c r="G102" s="3">
        <v>90028.860000000015</v>
      </c>
      <c r="H102" s="3">
        <v>93349.169999999969</v>
      </c>
      <c r="I102" s="3"/>
      <c r="J102" s="3">
        <v>78036.450000000012</v>
      </c>
      <c r="K102" s="3"/>
      <c r="L102" s="3">
        <f t="shared" ref="L102:L105" si="71">SUM(J102:K102)</f>
        <v>78036.450000000012</v>
      </c>
      <c r="M102" s="3"/>
      <c r="N102" s="3">
        <f>+J102*$N$3</f>
        <v>80767.725750000012</v>
      </c>
      <c r="O102" s="3"/>
      <c r="P102" s="3">
        <f>+L102*$P$3</f>
        <v>83594.596151250007</v>
      </c>
    </row>
    <row r="103" spans="1:17" x14ac:dyDescent="0.25">
      <c r="B103">
        <v>2019</v>
      </c>
      <c r="C103" s="19" t="s">
        <v>99</v>
      </c>
      <c r="E103" t="s">
        <v>69</v>
      </c>
      <c r="F103" t="s">
        <v>35</v>
      </c>
      <c r="G103" s="3">
        <v>24219.160000000007</v>
      </c>
      <c r="H103" s="3">
        <v>25785.229999999996</v>
      </c>
      <c r="I103" s="3"/>
      <c r="J103" s="3">
        <v>23420.929999999993</v>
      </c>
      <c r="K103" s="3"/>
      <c r="L103" s="3">
        <f t="shared" si="71"/>
        <v>23420.929999999993</v>
      </c>
      <c r="M103" s="3"/>
      <c r="N103" s="3">
        <f>+J103*$N$3</f>
        <v>24240.66254999999</v>
      </c>
      <c r="O103" s="3"/>
      <c r="P103" s="3">
        <f>+L103*$P$3</f>
        <v>25089.085739249989</v>
      </c>
    </row>
    <row r="104" spans="1:17" x14ac:dyDescent="0.25">
      <c r="B104">
        <v>2021</v>
      </c>
      <c r="C104" s="19" t="s">
        <v>99</v>
      </c>
      <c r="E104" t="s">
        <v>70</v>
      </c>
      <c r="F104" t="s">
        <v>35</v>
      </c>
      <c r="G104" s="3">
        <v>19832.43</v>
      </c>
      <c r="H104" s="3">
        <v>36031.029999999992</v>
      </c>
      <c r="I104" s="3"/>
      <c r="J104" s="3">
        <v>11910.670000000006</v>
      </c>
      <c r="K104" s="3"/>
      <c r="L104" s="3">
        <f t="shared" si="71"/>
        <v>11910.670000000006</v>
      </c>
      <c r="M104" s="3"/>
      <c r="N104" s="3">
        <f>+J104*$N$3</f>
        <v>12327.543450000005</v>
      </c>
      <c r="O104" s="3"/>
      <c r="P104" s="3">
        <f>+L104*$P$3</f>
        <v>12759.007470750004</v>
      </c>
    </row>
    <row r="105" spans="1:17" x14ac:dyDescent="0.25">
      <c r="E105" t="s">
        <v>71</v>
      </c>
      <c r="F105" t="s">
        <v>35</v>
      </c>
      <c r="G105" s="3"/>
      <c r="H105" s="3"/>
      <c r="I105" s="3"/>
      <c r="J105" s="3">
        <v>16314.499999999996</v>
      </c>
      <c r="K105" s="3"/>
      <c r="L105" s="3">
        <f t="shared" si="71"/>
        <v>16314.499999999996</v>
      </c>
      <c r="M105" s="3"/>
      <c r="N105" s="3">
        <f>+J105*$N$3</f>
        <v>16885.507499999996</v>
      </c>
      <c r="O105" s="3"/>
      <c r="P105" s="3">
        <f>+L105*$P$3</f>
        <v>17476.500262499994</v>
      </c>
    </row>
    <row r="106" spans="1:17" x14ac:dyDescent="0.25">
      <c r="D106" s="4" t="s">
        <v>131</v>
      </c>
      <c r="E106" s="12"/>
      <c r="F106" s="7"/>
      <c r="G106" s="8">
        <f>SUM(G102:G105)</f>
        <v>134080.45000000001</v>
      </c>
      <c r="H106" s="5">
        <f t="shared" ref="H106:J106" si="72">SUM(H102:H105)</f>
        <v>155165.42999999996</v>
      </c>
      <c r="I106" s="5">
        <f t="shared" si="72"/>
        <v>0</v>
      </c>
      <c r="J106" s="6">
        <f t="shared" si="72"/>
        <v>129682.55000000002</v>
      </c>
      <c r="K106" s="6">
        <f t="shared" ref="K106" si="73">SUM(K102:K105)</f>
        <v>0</v>
      </c>
      <c r="L106" s="6">
        <f t="shared" ref="L106" si="74">SUM(L102:L105)</f>
        <v>129682.55000000002</v>
      </c>
      <c r="M106" s="6">
        <f t="shared" ref="M106" si="75">SUM(M102:M105)</f>
        <v>0</v>
      </c>
      <c r="N106" s="6">
        <f t="shared" ref="N106" si="76">SUM(N102:N105)</f>
        <v>134221.43925000002</v>
      </c>
      <c r="O106" s="6">
        <f t="shared" ref="O106" si="77">SUM(O102:O105)</f>
        <v>0</v>
      </c>
      <c r="P106" s="6">
        <f t="shared" ref="P106" si="78">SUM(P102:P105)</f>
        <v>138919.18962374999</v>
      </c>
    </row>
    <row r="107" spans="1:17" x14ac:dyDescent="0.25">
      <c r="A107" s="10" t="s">
        <v>44</v>
      </c>
      <c r="B107" s="10"/>
      <c r="C107" s="10"/>
      <c r="D107" s="10"/>
      <c r="E107" s="10"/>
      <c r="F107" s="10"/>
      <c r="G107" s="11">
        <f>+G106</f>
        <v>134080.45000000001</v>
      </c>
      <c r="H107" s="11">
        <f t="shared" ref="H107:J107" si="79">+H106</f>
        <v>155165.42999999996</v>
      </c>
      <c r="I107" s="11">
        <f t="shared" si="79"/>
        <v>0</v>
      </c>
      <c r="J107" s="11">
        <f t="shared" si="79"/>
        <v>129682.55000000002</v>
      </c>
      <c r="K107" s="11">
        <f t="shared" ref="K107" si="80">+K106</f>
        <v>0</v>
      </c>
      <c r="L107" s="11">
        <f t="shared" ref="L107" si="81">+L106</f>
        <v>129682.55000000002</v>
      </c>
      <c r="M107" s="11">
        <f t="shared" ref="M107" si="82">+M106</f>
        <v>0</v>
      </c>
      <c r="N107" s="11">
        <f t="shared" ref="N107" si="83">+N106</f>
        <v>134221.43925000002</v>
      </c>
      <c r="O107" s="11">
        <f t="shared" ref="O107" si="84">+O106</f>
        <v>0</v>
      </c>
      <c r="P107" s="11">
        <f t="shared" ref="P107" si="85">+P106</f>
        <v>138919.18962374999</v>
      </c>
    </row>
    <row r="108" spans="1:17" x14ac:dyDescent="0.25">
      <c r="A108" t="s">
        <v>2</v>
      </c>
      <c r="B108">
        <v>2020</v>
      </c>
      <c r="C108" t="s">
        <v>99</v>
      </c>
      <c r="D108" t="s">
        <v>130</v>
      </c>
      <c r="E108" t="s">
        <v>74</v>
      </c>
      <c r="F108" t="s">
        <v>35</v>
      </c>
      <c r="G108" s="3"/>
      <c r="H108" s="3"/>
      <c r="I108" s="3">
        <v>19310</v>
      </c>
      <c r="J108" s="3"/>
      <c r="K108" s="3"/>
      <c r="L108" s="3">
        <f t="shared" ref="L108" si="86">SUM(J108:K108)</f>
        <v>0</v>
      </c>
      <c r="M108" s="3"/>
      <c r="N108" s="3">
        <f>+J108*$N$3</f>
        <v>0</v>
      </c>
      <c r="O108" s="3"/>
      <c r="P108" s="3">
        <f>+L108*$P$3</f>
        <v>0</v>
      </c>
      <c r="Q108" s="2"/>
    </row>
    <row r="109" spans="1:17" x14ac:dyDescent="0.25">
      <c r="D109" s="4" t="s">
        <v>131</v>
      </c>
      <c r="E109" s="12"/>
      <c r="F109" s="7"/>
      <c r="G109" s="8">
        <f>SUM(G108:G108)</f>
        <v>0</v>
      </c>
      <c r="H109" s="5">
        <f>SUM(H108:H108)</f>
        <v>0</v>
      </c>
      <c r="I109" s="5">
        <f>SUM(I108:I108)</f>
        <v>19310</v>
      </c>
      <c r="J109" s="6">
        <f>SUM(J108:J108)</f>
        <v>0</v>
      </c>
      <c r="K109" s="6"/>
      <c r="L109" s="6"/>
      <c r="M109" s="6"/>
      <c r="N109" s="6">
        <f t="shared" ref="N109:P109" si="87">SUM(N108:N108)</f>
        <v>0</v>
      </c>
      <c r="O109" s="6"/>
      <c r="P109" s="6">
        <f t="shared" si="87"/>
        <v>0</v>
      </c>
    </row>
    <row r="110" spans="1:17" x14ac:dyDescent="0.25">
      <c r="A110" s="10" t="s">
        <v>45</v>
      </c>
      <c r="B110" s="10"/>
      <c r="C110" s="10"/>
      <c r="D110" s="10"/>
      <c r="E110" s="10"/>
      <c r="F110" s="10"/>
      <c r="G110" s="11">
        <f>+G109</f>
        <v>0</v>
      </c>
      <c r="H110" s="11">
        <f t="shared" ref="H110:P110" si="88">+H109</f>
        <v>0</v>
      </c>
      <c r="I110" s="11">
        <f t="shared" si="88"/>
        <v>19310</v>
      </c>
      <c r="J110" s="11">
        <f t="shared" si="88"/>
        <v>0</v>
      </c>
      <c r="K110" s="11">
        <f t="shared" si="88"/>
        <v>0</v>
      </c>
      <c r="L110" s="11">
        <f t="shared" si="88"/>
        <v>0</v>
      </c>
      <c r="M110" s="11">
        <f t="shared" si="88"/>
        <v>0</v>
      </c>
      <c r="N110" s="11">
        <f t="shared" si="88"/>
        <v>0</v>
      </c>
      <c r="O110" s="11">
        <f t="shared" si="88"/>
        <v>0</v>
      </c>
      <c r="P110" s="11">
        <f t="shared" si="88"/>
        <v>0</v>
      </c>
    </row>
    <row r="111" spans="1:17" x14ac:dyDescent="0.25">
      <c r="A111" t="s">
        <v>8</v>
      </c>
      <c r="B111">
        <v>2021</v>
      </c>
      <c r="C111" t="s">
        <v>100</v>
      </c>
      <c r="D111" t="s">
        <v>130</v>
      </c>
      <c r="E111" t="s">
        <v>74</v>
      </c>
      <c r="F111" t="s">
        <v>35</v>
      </c>
      <c r="G111" s="3"/>
      <c r="H111" s="3"/>
      <c r="I111" s="3"/>
      <c r="J111" s="3">
        <v>18722.642267367217</v>
      </c>
      <c r="K111" s="3"/>
      <c r="L111" s="3">
        <f t="shared" ref="L111:L115" si="89">SUM(J111:K111)</f>
        <v>18722.642267367217</v>
      </c>
      <c r="M111" s="3"/>
      <c r="N111" s="3">
        <f>+J111*$N$3</f>
        <v>19377.934746725066</v>
      </c>
      <c r="O111" s="3"/>
      <c r="P111" s="3">
        <f>+L111*$P$3</f>
        <v>20056.162462860444</v>
      </c>
      <c r="Q111" s="2"/>
    </row>
    <row r="112" spans="1:17" x14ac:dyDescent="0.25">
      <c r="E112" t="s">
        <v>69</v>
      </c>
      <c r="F112" t="s">
        <v>35</v>
      </c>
      <c r="G112" s="3"/>
      <c r="H112" s="3"/>
      <c r="I112" s="3"/>
      <c r="J112" s="3">
        <v>16018.860000000006</v>
      </c>
      <c r="K112" s="3"/>
      <c r="L112" s="3">
        <f t="shared" si="89"/>
        <v>16018.860000000006</v>
      </c>
      <c r="M112" s="3"/>
      <c r="N112" s="3">
        <f>+J112*$N$3</f>
        <v>16579.520100000005</v>
      </c>
      <c r="O112" s="3"/>
      <c r="P112" s="3">
        <f>+L112*$P$3</f>
        <v>17159.803303500004</v>
      </c>
    </row>
    <row r="113" spans="1:17" x14ac:dyDescent="0.25">
      <c r="E113" t="s">
        <v>70</v>
      </c>
      <c r="F113" t="s">
        <v>35</v>
      </c>
      <c r="G113" s="3"/>
      <c r="H113" s="3"/>
      <c r="I113" s="3"/>
      <c r="J113" s="3">
        <v>0</v>
      </c>
      <c r="K113" s="3"/>
      <c r="L113" s="3">
        <f t="shared" si="89"/>
        <v>0</v>
      </c>
      <c r="M113" s="3"/>
      <c r="N113" s="3">
        <f>+J113*$N$3</f>
        <v>0</v>
      </c>
      <c r="O113" s="3"/>
      <c r="P113" s="3">
        <f>+L113*$P$3</f>
        <v>0</v>
      </c>
    </row>
    <row r="114" spans="1:17" x14ac:dyDescent="0.25">
      <c r="E114" t="s">
        <v>71</v>
      </c>
      <c r="F114" t="s">
        <v>35</v>
      </c>
      <c r="G114" s="3"/>
      <c r="H114" s="3"/>
      <c r="I114" s="3"/>
      <c r="J114" s="3">
        <v>12838.550000000001</v>
      </c>
      <c r="K114" s="3"/>
      <c r="L114" s="3">
        <f t="shared" si="89"/>
        <v>12838.550000000001</v>
      </c>
      <c r="M114" s="3"/>
      <c r="N114" s="3">
        <f>+J114*$N$3</f>
        <v>13287.89925</v>
      </c>
      <c r="O114" s="3"/>
      <c r="P114" s="3">
        <f>+L114*$P$3</f>
        <v>13752.97572375</v>
      </c>
    </row>
    <row r="115" spans="1:17" x14ac:dyDescent="0.25">
      <c r="E115" t="s">
        <v>75</v>
      </c>
      <c r="F115" t="s">
        <v>35</v>
      </c>
      <c r="G115" s="3"/>
      <c r="H115" s="3"/>
      <c r="I115" s="3"/>
      <c r="J115" s="3">
        <v>5190</v>
      </c>
      <c r="K115" s="3"/>
      <c r="L115" s="3">
        <f t="shared" si="89"/>
        <v>5190</v>
      </c>
      <c r="M115" s="3"/>
      <c r="N115" s="3">
        <f>+J115*$N$3</f>
        <v>5371.65</v>
      </c>
      <c r="O115" s="3"/>
      <c r="P115" s="3">
        <f>+L115*$P$3</f>
        <v>5559.6577499999994</v>
      </c>
    </row>
    <row r="116" spans="1:17" x14ac:dyDescent="0.25">
      <c r="D116" s="4" t="s">
        <v>131</v>
      </c>
      <c r="E116" s="12"/>
      <c r="F116" s="7"/>
      <c r="G116" s="8">
        <f>SUM(G111:G115)</f>
        <v>0</v>
      </c>
      <c r="H116" s="5">
        <f>SUM(H111:H115)</f>
        <v>0</v>
      </c>
      <c r="I116" s="5">
        <f>SUM(I111:I115)</f>
        <v>0</v>
      </c>
      <c r="J116" s="6">
        <f>SUM(J111:J115)</f>
        <v>52770.052267367224</v>
      </c>
      <c r="K116" s="6">
        <f t="shared" ref="K116:P116" si="90">SUM(K111:K115)</f>
        <v>0</v>
      </c>
      <c r="L116" s="6">
        <f t="shared" si="90"/>
        <v>52770.052267367224</v>
      </c>
      <c r="M116" s="6">
        <f t="shared" si="90"/>
        <v>0</v>
      </c>
      <c r="N116" s="6">
        <f t="shared" si="90"/>
        <v>54617.004096725075</v>
      </c>
      <c r="O116" s="6">
        <f t="shared" si="90"/>
        <v>0</v>
      </c>
      <c r="P116" s="6">
        <f t="shared" si="90"/>
        <v>56528.599240110445</v>
      </c>
    </row>
    <row r="117" spans="1:17" x14ac:dyDescent="0.25">
      <c r="D117" t="s">
        <v>129</v>
      </c>
      <c r="E117" t="s">
        <v>74</v>
      </c>
      <c r="F117" t="s">
        <v>33</v>
      </c>
      <c r="G117" s="3"/>
      <c r="H117" s="3"/>
      <c r="I117" s="3"/>
      <c r="J117" s="3">
        <v>39885.35773263278</v>
      </c>
      <c r="K117" s="3"/>
      <c r="L117" s="3">
        <f t="shared" ref="L117" si="91">SUM(J117:K117)</f>
        <v>39885.35773263278</v>
      </c>
      <c r="M117" s="3"/>
      <c r="N117" s="3">
        <f>+J117*$N$3</f>
        <v>41281.345253274922</v>
      </c>
      <c r="O117" s="3"/>
      <c r="P117" s="3">
        <f>+L117*$P$3</f>
        <v>42726.192337139546</v>
      </c>
      <c r="Q117" s="2"/>
    </row>
    <row r="118" spans="1:17" x14ac:dyDescent="0.25">
      <c r="D118" s="4" t="s">
        <v>132</v>
      </c>
      <c r="E118" s="12"/>
      <c r="F118" s="7"/>
      <c r="G118" s="8">
        <f t="shared" ref="G118:I118" si="92">SUM(G117)</f>
        <v>0</v>
      </c>
      <c r="H118" s="5">
        <f t="shared" si="92"/>
        <v>0</v>
      </c>
      <c r="I118" s="5">
        <f t="shared" si="92"/>
        <v>0</v>
      </c>
      <c r="J118" s="6">
        <f>SUM(J117)</f>
        <v>39885.35773263278</v>
      </c>
      <c r="K118" s="6">
        <f t="shared" ref="K118:O118" si="93">SUM(K117)</f>
        <v>0</v>
      </c>
      <c r="L118" s="6">
        <f t="shared" si="93"/>
        <v>39885.35773263278</v>
      </c>
      <c r="M118" s="6">
        <f t="shared" si="93"/>
        <v>0</v>
      </c>
      <c r="N118" s="6">
        <f t="shared" si="93"/>
        <v>41281.345253274922</v>
      </c>
      <c r="O118" s="6">
        <f t="shared" si="93"/>
        <v>0</v>
      </c>
      <c r="P118" s="6">
        <f t="shared" ref="P118" si="94">SUM(P117)</f>
        <v>42726.192337139546</v>
      </c>
    </row>
    <row r="119" spans="1:17" x14ac:dyDescent="0.25">
      <c r="A119" s="10" t="s">
        <v>46</v>
      </c>
      <c r="B119" s="10"/>
      <c r="C119" s="10"/>
      <c r="D119" s="10"/>
      <c r="E119" s="10"/>
      <c r="F119" s="10"/>
      <c r="G119" s="11">
        <f>+G116+G118</f>
        <v>0</v>
      </c>
      <c r="H119" s="11">
        <f t="shared" ref="H119:I119" si="95">+H116+H118</f>
        <v>0</v>
      </c>
      <c r="I119" s="11">
        <f t="shared" si="95"/>
        <v>0</v>
      </c>
      <c r="J119" s="11">
        <f>+J116+J118</f>
        <v>92655.41</v>
      </c>
      <c r="K119" s="11">
        <f t="shared" ref="K119:P119" si="96">+K116+K118</f>
        <v>0</v>
      </c>
      <c r="L119" s="11">
        <f t="shared" si="96"/>
        <v>92655.41</v>
      </c>
      <c r="M119" s="11">
        <f t="shared" si="96"/>
        <v>0</v>
      </c>
      <c r="N119" s="11">
        <f t="shared" si="96"/>
        <v>95898.349350000004</v>
      </c>
      <c r="O119" s="11">
        <f t="shared" si="96"/>
        <v>0</v>
      </c>
      <c r="P119" s="11">
        <f t="shared" si="96"/>
        <v>99254.791577249998</v>
      </c>
    </row>
    <row r="120" spans="1:17" x14ac:dyDescent="0.25">
      <c r="A120" t="s">
        <v>7</v>
      </c>
      <c r="B120">
        <v>2020</v>
      </c>
      <c r="C120" t="s">
        <v>101</v>
      </c>
      <c r="D120" t="s">
        <v>130</v>
      </c>
      <c r="E120" t="s">
        <v>74</v>
      </c>
      <c r="F120" t="s">
        <v>35</v>
      </c>
      <c r="G120" s="3"/>
      <c r="H120" s="3"/>
      <c r="I120" s="3">
        <v>74773.500000000015</v>
      </c>
      <c r="J120" s="3">
        <v>74407.239999999962</v>
      </c>
      <c r="K120" s="3"/>
      <c r="L120" s="3">
        <f t="shared" ref="L120:L123" si="97">SUM(J120:K120)</f>
        <v>74407.239999999962</v>
      </c>
      <c r="M120" s="3"/>
      <c r="N120" s="3">
        <f>+J120*$N$3</f>
        <v>77011.493399999948</v>
      </c>
      <c r="O120" s="3"/>
      <c r="P120" s="3">
        <f>+L120*$P$3</f>
        <v>79706.895668999947</v>
      </c>
    </row>
    <row r="121" spans="1:17" x14ac:dyDescent="0.25">
      <c r="B121">
        <v>2021</v>
      </c>
      <c r="C121" t="s">
        <v>102</v>
      </c>
      <c r="E121" t="s">
        <v>69</v>
      </c>
      <c r="F121" t="s">
        <v>35</v>
      </c>
      <c r="G121" s="3"/>
      <c r="H121" s="3"/>
      <c r="I121" s="3">
        <v>17188.439999999999</v>
      </c>
      <c r="J121" s="3">
        <v>24130.850000000002</v>
      </c>
      <c r="K121" s="3"/>
      <c r="L121" s="3">
        <f t="shared" si="97"/>
        <v>24130.850000000002</v>
      </c>
      <c r="M121" s="3"/>
      <c r="N121" s="3">
        <f>+J121*$N$3</f>
        <v>24975.429749999999</v>
      </c>
      <c r="O121" s="3"/>
      <c r="P121" s="3">
        <f>+L121*$P$3</f>
        <v>25849.56979125</v>
      </c>
    </row>
    <row r="122" spans="1:17" x14ac:dyDescent="0.25">
      <c r="E122" t="s">
        <v>70</v>
      </c>
      <c r="F122" t="s">
        <v>35</v>
      </c>
      <c r="G122" s="3"/>
      <c r="H122" s="3"/>
      <c r="I122" s="3">
        <v>33061.090000000004</v>
      </c>
      <c r="J122" s="3">
        <v>8056.5900000000029</v>
      </c>
      <c r="K122" s="3"/>
      <c r="L122" s="3">
        <f t="shared" si="97"/>
        <v>8056.5900000000029</v>
      </c>
      <c r="M122" s="3"/>
      <c r="N122" s="3">
        <f>+J122*$N$3</f>
        <v>8338.5706500000015</v>
      </c>
      <c r="O122" s="3"/>
      <c r="P122" s="3">
        <f>+L122*$P$3</f>
        <v>8630.4206227500017</v>
      </c>
    </row>
    <row r="123" spans="1:17" x14ac:dyDescent="0.25">
      <c r="E123" t="s">
        <v>71</v>
      </c>
      <c r="F123" t="s">
        <v>35</v>
      </c>
      <c r="G123" s="3"/>
      <c r="H123" s="3"/>
      <c r="I123" s="3">
        <v>5899.2199999999984</v>
      </c>
      <c r="J123" s="3">
        <v>15708.300000000003</v>
      </c>
      <c r="K123" s="3"/>
      <c r="L123" s="3">
        <f t="shared" si="97"/>
        <v>15708.300000000003</v>
      </c>
      <c r="M123" s="3"/>
      <c r="N123" s="3">
        <f>+J123*$N$3</f>
        <v>16258.090500000002</v>
      </c>
      <c r="O123" s="3"/>
      <c r="P123" s="3">
        <f>+L123*$P$3</f>
        <v>16827.1236675</v>
      </c>
    </row>
    <row r="124" spans="1:17" x14ac:dyDescent="0.25">
      <c r="D124" s="4" t="s">
        <v>131</v>
      </c>
      <c r="E124" s="12"/>
      <c r="F124" s="7"/>
      <c r="G124" s="8">
        <f>SUM(G120:G123)</f>
        <v>0</v>
      </c>
      <c r="H124" s="8">
        <f t="shared" ref="H124:P124" si="98">SUM(H120:H123)</f>
        <v>0</v>
      </c>
      <c r="I124" s="8">
        <f t="shared" si="98"/>
        <v>130922.25000000003</v>
      </c>
      <c r="J124" s="8">
        <f t="shared" si="98"/>
        <v>122302.97999999997</v>
      </c>
      <c r="K124" s="8">
        <f t="shared" ref="K124" si="99">SUM(K120:K123)</f>
        <v>0</v>
      </c>
      <c r="L124" s="8">
        <f t="shared" ref="L124" si="100">SUM(L120:L123)</f>
        <v>122302.97999999997</v>
      </c>
      <c r="M124" s="8">
        <f t="shared" ref="M124" si="101">SUM(M120:M123)</f>
        <v>0</v>
      </c>
      <c r="N124" s="8">
        <f t="shared" ref="N124" si="102">SUM(N120:N123)</f>
        <v>126583.58429999994</v>
      </c>
      <c r="O124" s="8">
        <f t="shared" ref="O124" si="103">SUM(O120:O123)</f>
        <v>0</v>
      </c>
      <c r="P124" s="8">
        <f t="shared" si="98"/>
        <v>131014.00975049994</v>
      </c>
    </row>
    <row r="125" spans="1:17" x14ac:dyDescent="0.25">
      <c r="A125" s="10" t="s">
        <v>47</v>
      </c>
      <c r="B125" s="10"/>
      <c r="C125" s="10"/>
      <c r="D125" s="10"/>
      <c r="E125" s="10"/>
      <c r="F125" s="10"/>
      <c r="G125" s="11"/>
      <c r="H125" s="11"/>
      <c r="I125" s="11">
        <f>+I124</f>
        <v>130922.25000000003</v>
      </c>
      <c r="J125" s="11">
        <f>+J124</f>
        <v>122302.97999999997</v>
      </c>
      <c r="K125" s="11">
        <f t="shared" ref="K125:P125" si="104">+K124</f>
        <v>0</v>
      </c>
      <c r="L125" s="11">
        <f t="shared" si="104"/>
        <v>122302.97999999997</v>
      </c>
      <c r="M125" s="11">
        <f t="shared" si="104"/>
        <v>0</v>
      </c>
      <c r="N125" s="11">
        <f t="shared" si="104"/>
        <v>126583.58429999994</v>
      </c>
      <c r="O125" s="11">
        <f t="shared" si="104"/>
        <v>0</v>
      </c>
      <c r="P125" s="11">
        <f t="shared" si="104"/>
        <v>131014.00975049994</v>
      </c>
    </row>
    <row r="126" spans="1:17" x14ac:dyDescent="0.25">
      <c r="A126" t="s">
        <v>15</v>
      </c>
      <c r="B126">
        <v>2018</v>
      </c>
      <c r="C126" s="18" t="s">
        <v>96</v>
      </c>
      <c r="D126" t="s">
        <v>130</v>
      </c>
      <c r="E126" t="s">
        <v>74</v>
      </c>
      <c r="F126" t="s">
        <v>35</v>
      </c>
      <c r="G126" s="3">
        <v>157500</v>
      </c>
      <c r="H126" s="3">
        <v>102225.57</v>
      </c>
      <c r="I126" s="3">
        <v>105825.05999999997</v>
      </c>
      <c r="J126" s="3">
        <v>129227.08000000003</v>
      </c>
      <c r="K126" s="3"/>
      <c r="L126" s="3">
        <f t="shared" ref="L126:L128" si="105">SUM(J126:K126)</f>
        <v>129227.08000000003</v>
      </c>
      <c r="M126" s="3"/>
      <c r="N126" s="3">
        <f>+J126*$N$3</f>
        <v>133750.02780000001</v>
      </c>
      <c r="O126" s="3"/>
      <c r="P126" s="3">
        <f>+L126*$P$3</f>
        <v>138431.27877300003</v>
      </c>
    </row>
    <row r="127" spans="1:17" x14ac:dyDescent="0.25">
      <c r="B127">
        <v>2019</v>
      </c>
      <c r="C127" s="18" t="s">
        <v>96</v>
      </c>
      <c r="E127" t="s">
        <v>69</v>
      </c>
      <c r="F127" t="s">
        <v>35</v>
      </c>
      <c r="G127" s="3">
        <v>25206.240000000009</v>
      </c>
      <c r="H127" s="3">
        <v>88551.98000000001</v>
      </c>
      <c r="I127" s="3">
        <v>115715.26</v>
      </c>
      <c r="J127" s="3">
        <v>180410.87</v>
      </c>
      <c r="K127" s="3"/>
      <c r="L127" s="3">
        <f t="shared" si="105"/>
        <v>180410.87</v>
      </c>
      <c r="M127" s="3"/>
      <c r="N127" s="3">
        <f>+J127*$N$3</f>
        <v>186725.25044999999</v>
      </c>
      <c r="O127" s="3"/>
      <c r="P127" s="3">
        <f>+L127*$P$3</f>
        <v>193260.63421574997</v>
      </c>
    </row>
    <row r="128" spans="1:17" x14ac:dyDescent="0.25">
      <c r="B128">
        <v>2020</v>
      </c>
      <c r="C128" s="18" t="s">
        <v>96</v>
      </c>
      <c r="E128" t="s">
        <v>71</v>
      </c>
      <c r="F128" t="s">
        <v>35</v>
      </c>
      <c r="G128" s="3">
        <v>178269.83999999994</v>
      </c>
      <c r="H128" s="3">
        <v>207883.98999999996</v>
      </c>
      <c r="I128" s="3">
        <v>224319.15999999995</v>
      </c>
      <c r="J128" s="3">
        <v>339193.49</v>
      </c>
      <c r="K128" s="3"/>
      <c r="L128" s="3">
        <f t="shared" si="105"/>
        <v>339193.49</v>
      </c>
      <c r="M128" s="3"/>
      <c r="N128" s="3">
        <f>+J128*$N$3</f>
        <v>351065.26214999997</v>
      </c>
      <c r="O128" s="3"/>
      <c r="P128" s="3">
        <f>+L128*$P$3</f>
        <v>363352.54632524995</v>
      </c>
    </row>
    <row r="129" spans="1:16" x14ac:dyDescent="0.25">
      <c r="B129">
        <v>2021</v>
      </c>
      <c r="C129" s="18" t="s">
        <v>96</v>
      </c>
      <c r="D129" s="4" t="s">
        <v>131</v>
      </c>
      <c r="E129" s="12"/>
      <c r="F129" s="7"/>
      <c r="G129" s="8">
        <f>SUM(G126:G128)</f>
        <v>360976.07999999996</v>
      </c>
      <c r="H129" s="5">
        <f t="shared" ref="H129:J129" si="106">SUM(H126:H128)</f>
        <v>398661.54</v>
      </c>
      <c r="I129" s="5">
        <f t="shared" si="106"/>
        <v>445859.47999999986</v>
      </c>
      <c r="J129" s="6">
        <f t="shared" si="106"/>
        <v>648831.43999999994</v>
      </c>
      <c r="K129" s="6">
        <f t="shared" ref="K129" si="107">SUM(K126:K128)</f>
        <v>0</v>
      </c>
      <c r="L129" s="6">
        <f t="shared" ref="L129" si="108">SUM(L126:L128)</f>
        <v>648831.43999999994</v>
      </c>
      <c r="M129" s="6">
        <f t="shared" ref="M129" si="109">SUM(M126:M128)</f>
        <v>0</v>
      </c>
      <c r="N129" s="6">
        <f t="shared" ref="N129" si="110">SUM(N126:N128)</f>
        <v>671540.54039999994</v>
      </c>
      <c r="O129" s="6">
        <f t="shared" ref="O129" si="111">SUM(O126:O128)</f>
        <v>0</v>
      </c>
      <c r="P129" s="6">
        <f t="shared" ref="P129" si="112">SUM(P126:P128)</f>
        <v>695044.45931399998</v>
      </c>
    </row>
    <row r="130" spans="1:16" x14ac:dyDescent="0.25">
      <c r="D130" t="s">
        <v>129</v>
      </c>
      <c r="E130" t="s">
        <v>74</v>
      </c>
      <c r="F130" t="s">
        <v>33</v>
      </c>
      <c r="G130" s="3"/>
      <c r="H130" s="3"/>
      <c r="I130" s="3">
        <v>12825.060000000001</v>
      </c>
      <c r="J130" s="3">
        <v>15823.699999999999</v>
      </c>
      <c r="K130" s="3"/>
      <c r="L130" s="3">
        <f t="shared" ref="L130" si="113">SUM(J130:K130)</f>
        <v>15823.699999999999</v>
      </c>
      <c r="M130" s="3"/>
      <c r="N130" s="3">
        <f>+J130*$N$3</f>
        <v>16377.529499999997</v>
      </c>
      <c r="O130" s="3"/>
      <c r="P130" s="3">
        <f>+L130*$P$3</f>
        <v>16950.743032499995</v>
      </c>
    </row>
    <row r="131" spans="1:16" x14ac:dyDescent="0.25">
      <c r="D131" s="4" t="s">
        <v>132</v>
      </c>
      <c r="E131" s="12"/>
      <c r="F131" s="7"/>
      <c r="G131" s="8"/>
      <c r="H131" s="5"/>
      <c r="I131" s="5">
        <f>+I130</f>
        <v>12825.060000000001</v>
      </c>
      <c r="J131" s="6">
        <f>+J130</f>
        <v>15823.699999999999</v>
      </c>
      <c r="K131" s="6">
        <f t="shared" ref="K131:P131" si="114">+K130</f>
        <v>0</v>
      </c>
      <c r="L131" s="6">
        <f t="shared" si="114"/>
        <v>15823.699999999999</v>
      </c>
      <c r="M131" s="6">
        <f t="shared" si="114"/>
        <v>0</v>
      </c>
      <c r="N131" s="6">
        <f t="shared" si="114"/>
        <v>16377.529499999997</v>
      </c>
      <c r="O131" s="6">
        <f t="shared" si="114"/>
        <v>0</v>
      </c>
      <c r="P131" s="6">
        <f t="shared" si="114"/>
        <v>16950.743032499995</v>
      </c>
    </row>
    <row r="132" spans="1:16" x14ac:dyDescent="0.25">
      <c r="A132" s="10" t="s">
        <v>52</v>
      </c>
      <c r="B132" s="10"/>
      <c r="C132" s="10"/>
      <c r="D132" s="10"/>
      <c r="E132" s="10"/>
      <c r="F132" s="10"/>
      <c r="G132" s="11">
        <f>+G129+G131</f>
        <v>360976.07999999996</v>
      </c>
      <c r="H132" s="11">
        <f t="shared" ref="H132:J132" si="115">+H129+H131</f>
        <v>398661.54</v>
      </c>
      <c r="I132" s="11">
        <f t="shared" si="115"/>
        <v>458684.53999999986</v>
      </c>
      <c r="J132" s="11">
        <f t="shared" si="115"/>
        <v>664655.1399999999</v>
      </c>
      <c r="K132" s="11">
        <f t="shared" ref="K132" si="116">+K129+K131</f>
        <v>0</v>
      </c>
      <c r="L132" s="11">
        <f t="shared" ref="L132" si="117">+L129+L131</f>
        <v>664655.1399999999</v>
      </c>
      <c r="M132" s="11">
        <f t="shared" ref="M132" si="118">+M129+M131</f>
        <v>0</v>
      </c>
      <c r="N132" s="11">
        <f t="shared" ref="N132" si="119">+N129+N131</f>
        <v>687918.06989999989</v>
      </c>
      <c r="O132" s="11">
        <f t="shared" ref="O132" si="120">+O129+O131</f>
        <v>0</v>
      </c>
      <c r="P132" s="11">
        <f t="shared" ref="P132" si="121">+P129+P131</f>
        <v>711995.20234650001</v>
      </c>
    </row>
    <row r="133" spans="1:16" x14ac:dyDescent="0.25">
      <c r="A133" t="s">
        <v>16</v>
      </c>
      <c r="B133">
        <v>2018</v>
      </c>
      <c r="C133" s="18" t="s">
        <v>103</v>
      </c>
      <c r="D133" t="s">
        <v>130</v>
      </c>
      <c r="E133" t="s">
        <v>74</v>
      </c>
      <c r="F133" t="s">
        <v>35</v>
      </c>
      <c r="G133" s="3">
        <v>74524.98</v>
      </c>
      <c r="H133" s="3">
        <v>63637.54</v>
      </c>
      <c r="I133" s="3">
        <v>69343.799999999974</v>
      </c>
      <c r="J133" s="3">
        <v>77713.390000000014</v>
      </c>
      <c r="K133" s="3"/>
      <c r="L133" s="3">
        <f t="shared" ref="L133:L135" si="122">SUM(J133:K133)</f>
        <v>77713.390000000014</v>
      </c>
      <c r="M133" s="3"/>
      <c r="N133" s="3">
        <f>+J133*$N$3</f>
        <v>80433.358650000009</v>
      </c>
      <c r="O133" s="3"/>
      <c r="P133" s="3">
        <f>+L133*$P$3</f>
        <v>83248.526202749999</v>
      </c>
    </row>
    <row r="134" spans="1:16" x14ac:dyDescent="0.25">
      <c r="B134">
        <v>2019</v>
      </c>
      <c r="C134" s="18" t="s">
        <v>103</v>
      </c>
      <c r="E134" t="s">
        <v>69</v>
      </c>
      <c r="F134" t="s">
        <v>35</v>
      </c>
      <c r="G134" s="3">
        <v>17931.32</v>
      </c>
      <c r="H134" s="3">
        <v>45124.3</v>
      </c>
      <c r="I134" s="3">
        <v>53994.19000000001</v>
      </c>
      <c r="J134" s="3">
        <v>59780.92</v>
      </c>
      <c r="K134" s="3"/>
      <c r="L134" s="3">
        <f t="shared" si="122"/>
        <v>59780.92</v>
      </c>
      <c r="M134" s="3"/>
      <c r="N134" s="3">
        <f>+J134*$N$3</f>
        <v>61873.252199999995</v>
      </c>
      <c r="O134" s="3"/>
      <c r="P134" s="3">
        <f>+L134*$P$3</f>
        <v>64038.816026999993</v>
      </c>
    </row>
    <row r="135" spans="1:16" x14ac:dyDescent="0.25">
      <c r="B135">
        <v>2020</v>
      </c>
      <c r="C135" s="18" t="s">
        <v>103</v>
      </c>
      <c r="E135" t="s">
        <v>71</v>
      </c>
      <c r="F135" t="s">
        <v>35</v>
      </c>
      <c r="G135" s="3">
        <v>58792.360000000015</v>
      </c>
      <c r="H135" s="3">
        <v>85927.799999999988</v>
      </c>
      <c r="I135" s="3">
        <v>92390.190000000017</v>
      </c>
      <c r="J135" s="3">
        <v>134920.01999999999</v>
      </c>
      <c r="K135" s="3"/>
      <c r="L135" s="3">
        <f t="shared" si="122"/>
        <v>134920.01999999999</v>
      </c>
      <c r="M135" s="3"/>
      <c r="N135" s="3">
        <f>+J135*$N$3</f>
        <v>139642.22069999998</v>
      </c>
      <c r="O135" s="3"/>
      <c r="P135" s="3">
        <f>+L135*$P$3</f>
        <v>144529.69842449998</v>
      </c>
    </row>
    <row r="136" spans="1:16" x14ac:dyDescent="0.25">
      <c r="B136">
        <v>2021</v>
      </c>
      <c r="C136" t="s">
        <v>104</v>
      </c>
      <c r="D136" s="4" t="s">
        <v>131</v>
      </c>
      <c r="E136" s="12"/>
      <c r="F136" s="7"/>
      <c r="G136" s="8">
        <f>SUM(G133:G135)</f>
        <v>151248.66</v>
      </c>
      <c r="H136" s="5">
        <f t="shared" ref="H136:J136" si="123">SUM(H133:H135)</f>
        <v>194689.63999999998</v>
      </c>
      <c r="I136" s="5">
        <f t="shared" si="123"/>
        <v>215728.18</v>
      </c>
      <c r="J136" s="6">
        <f t="shared" si="123"/>
        <v>272414.32999999996</v>
      </c>
      <c r="K136" s="6">
        <f t="shared" ref="K136" si="124">SUM(K133:K135)</f>
        <v>0</v>
      </c>
      <c r="L136" s="6">
        <f t="shared" ref="L136" si="125">SUM(L133:L135)</f>
        <v>272414.32999999996</v>
      </c>
      <c r="M136" s="6">
        <f t="shared" ref="M136" si="126">SUM(M133:M135)</f>
        <v>0</v>
      </c>
      <c r="N136" s="6">
        <f t="shared" ref="N136" si="127">SUM(N133:N135)</f>
        <v>281948.83155</v>
      </c>
      <c r="O136" s="6">
        <f t="shared" ref="O136" si="128">SUM(O133:O135)</f>
        <v>0</v>
      </c>
      <c r="P136" s="6">
        <f t="shared" ref="P136" si="129">SUM(P133:P135)</f>
        <v>291817.04065424995</v>
      </c>
    </row>
    <row r="137" spans="1:16" x14ac:dyDescent="0.25">
      <c r="D137" t="s">
        <v>129</v>
      </c>
      <c r="E137" t="s">
        <v>74</v>
      </c>
      <c r="F137" t="s">
        <v>33</v>
      </c>
      <c r="G137" s="3"/>
      <c r="H137" s="3"/>
      <c r="I137" s="3">
        <v>6736.1999999999989</v>
      </c>
      <c r="J137" s="3">
        <v>8712.1500000000015</v>
      </c>
      <c r="K137" s="3"/>
      <c r="L137" s="3">
        <f t="shared" ref="L137" si="130">SUM(J137:K137)</f>
        <v>8712.1500000000015</v>
      </c>
      <c r="M137" s="3"/>
      <c r="N137" s="3">
        <f>+J137*$N$3</f>
        <v>9017.0752500000017</v>
      </c>
      <c r="O137" s="3"/>
      <c r="P137" s="3">
        <f>+L137*$P$3</f>
        <v>9332.6728837500013</v>
      </c>
    </row>
    <row r="138" spans="1:16" x14ac:dyDescent="0.25">
      <c r="D138" s="4" t="s">
        <v>132</v>
      </c>
      <c r="E138" s="12"/>
      <c r="F138" s="7"/>
      <c r="G138" s="8"/>
      <c r="H138" s="5"/>
      <c r="I138" s="5">
        <f>+I137</f>
        <v>6736.1999999999989</v>
      </c>
      <c r="J138" s="6">
        <f>+J137</f>
        <v>8712.1500000000015</v>
      </c>
      <c r="K138" s="6">
        <f t="shared" ref="K138:P138" si="131">+K137</f>
        <v>0</v>
      </c>
      <c r="L138" s="6">
        <f t="shared" si="131"/>
        <v>8712.1500000000015</v>
      </c>
      <c r="M138" s="6">
        <f t="shared" si="131"/>
        <v>0</v>
      </c>
      <c r="N138" s="6">
        <f t="shared" si="131"/>
        <v>9017.0752500000017</v>
      </c>
      <c r="O138" s="6">
        <f t="shared" si="131"/>
        <v>0</v>
      </c>
      <c r="P138" s="6">
        <f t="shared" si="131"/>
        <v>9332.6728837500013</v>
      </c>
    </row>
    <row r="139" spans="1:16" x14ac:dyDescent="0.25">
      <c r="A139" s="10" t="s">
        <v>53</v>
      </c>
      <c r="B139" s="10"/>
      <c r="C139" s="10"/>
      <c r="D139" s="10"/>
      <c r="E139" s="10"/>
      <c r="F139" s="10"/>
      <c r="G139" s="11">
        <f>+G136+G138</f>
        <v>151248.66</v>
      </c>
      <c r="H139" s="11">
        <f t="shared" ref="H139:J139" si="132">+H136+H138</f>
        <v>194689.63999999998</v>
      </c>
      <c r="I139" s="11">
        <f t="shared" si="132"/>
        <v>222464.38</v>
      </c>
      <c r="J139" s="11">
        <f t="shared" si="132"/>
        <v>281126.48</v>
      </c>
      <c r="K139" s="11">
        <f t="shared" ref="K139" si="133">+K136+K138</f>
        <v>0</v>
      </c>
      <c r="L139" s="11">
        <f t="shared" ref="L139" si="134">+L136+L138</f>
        <v>281126.48</v>
      </c>
      <c r="M139" s="11">
        <f t="shared" ref="M139" si="135">+M136+M138</f>
        <v>0</v>
      </c>
      <c r="N139" s="11">
        <f t="shared" ref="N139" si="136">+N136+N138</f>
        <v>290965.9068</v>
      </c>
      <c r="O139" s="11">
        <f t="shared" ref="O139" si="137">+O136+O138</f>
        <v>0</v>
      </c>
      <c r="P139" s="11">
        <f t="shared" ref="P139" si="138">+P136+P138</f>
        <v>301149.71353799995</v>
      </c>
    </row>
    <row r="140" spans="1:16" x14ac:dyDescent="0.25">
      <c r="A140" t="s">
        <v>27</v>
      </c>
      <c r="B140">
        <v>2018</v>
      </c>
      <c r="C140" s="19" t="s">
        <v>105</v>
      </c>
      <c r="D140" t="s">
        <v>130</v>
      </c>
      <c r="E140" t="s">
        <v>74</v>
      </c>
      <c r="F140" t="s">
        <v>35</v>
      </c>
      <c r="G140" s="3">
        <v>38968.39999999998</v>
      </c>
      <c r="H140" s="3">
        <v>36225</v>
      </c>
      <c r="I140" s="3">
        <v>45092.34</v>
      </c>
      <c r="J140" s="3">
        <v>44424.720000000008</v>
      </c>
      <c r="K140" s="3"/>
      <c r="L140" s="3">
        <f t="shared" ref="L140:L143" si="139">SUM(J140:K140)</f>
        <v>44424.720000000008</v>
      </c>
      <c r="M140" s="3"/>
      <c r="N140" s="3">
        <f>+J140*$N$3</f>
        <v>45979.585200000009</v>
      </c>
      <c r="O140" s="3"/>
      <c r="P140" s="3">
        <f>+L140*$P$3</f>
        <v>47588.870682000001</v>
      </c>
    </row>
    <row r="141" spans="1:16" x14ac:dyDescent="0.25">
      <c r="B141">
        <v>2019</v>
      </c>
      <c r="C141" s="18" t="s">
        <v>91</v>
      </c>
      <c r="E141" t="s">
        <v>69</v>
      </c>
      <c r="F141" t="s">
        <v>35</v>
      </c>
      <c r="G141" s="3">
        <v>-2598.4499999999989</v>
      </c>
      <c r="H141" s="3">
        <v>11324.77</v>
      </c>
      <c r="I141" s="3">
        <v>20284.070000000003</v>
      </c>
      <c r="J141" s="3">
        <v>18380.91</v>
      </c>
      <c r="K141" s="3"/>
      <c r="L141" s="3">
        <f t="shared" si="139"/>
        <v>18380.91</v>
      </c>
      <c r="M141" s="3"/>
      <c r="N141" s="3">
        <f>+J141*$N$3</f>
        <v>19024.241849999999</v>
      </c>
      <c r="O141" s="3"/>
      <c r="P141" s="3">
        <f>+L141*$P$3</f>
        <v>19690.090314749996</v>
      </c>
    </row>
    <row r="142" spans="1:16" x14ac:dyDescent="0.25">
      <c r="B142">
        <v>2020</v>
      </c>
      <c r="C142" t="s">
        <v>105</v>
      </c>
      <c r="E142" t="s">
        <v>70</v>
      </c>
      <c r="F142" t="s">
        <v>35</v>
      </c>
      <c r="G142" s="3">
        <v>-13868.100000000002</v>
      </c>
      <c r="H142" s="3">
        <v>19161.159999999996</v>
      </c>
      <c r="I142" s="3">
        <v>14984.919999999998</v>
      </c>
      <c r="J142" s="3">
        <v>4757.9599999999991</v>
      </c>
      <c r="K142" s="3"/>
      <c r="L142" s="3">
        <f t="shared" si="139"/>
        <v>4757.9599999999991</v>
      </c>
      <c r="M142" s="3"/>
      <c r="N142" s="3">
        <f>+J142*$N$3</f>
        <v>4924.4885999999988</v>
      </c>
      <c r="O142" s="3"/>
      <c r="P142" s="3">
        <f>+L142*$P$3</f>
        <v>5096.8457009999984</v>
      </c>
    </row>
    <row r="143" spans="1:16" x14ac:dyDescent="0.25">
      <c r="B143">
        <v>2021</v>
      </c>
      <c r="C143" t="s">
        <v>105</v>
      </c>
      <c r="E143" t="s">
        <v>71</v>
      </c>
      <c r="F143" t="s">
        <v>35</v>
      </c>
      <c r="G143" s="3"/>
      <c r="H143" s="3"/>
      <c r="I143" s="3">
        <v>4775.0999999999995</v>
      </c>
      <c r="J143" s="3">
        <v>12547.43</v>
      </c>
      <c r="K143" s="3"/>
      <c r="L143" s="3">
        <f t="shared" si="139"/>
        <v>12547.43</v>
      </c>
      <c r="M143" s="3"/>
      <c r="N143" s="3">
        <f>+J143*$N$3</f>
        <v>12986.590049999999</v>
      </c>
      <c r="O143" s="3"/>
      <c r="P143" s="3">
        <f>+L143*$P$3</f>
        <v>13441.120701749998</v>
      </c>
    </row>
    <row r="144" spans="1:16" x14ac:dyDescent="0.25">
      <c r="D144" s="4" t="s">
        <v>131</v>
      </c>
      <c r="E144" s="12"/>
      <c r="F144" s="7"/>
      <c r="G144" s="8">
        <f>SUM(G140:G143)</f>
        <v>22501.84999999998</v>
      </c>
      <c r="H144" s="5">
        <f t="shared" ref="H144:J144" si="140">SUM(H140:H143)</f>
        <v>66710.929999999993</v>
      </c>
      <c r="I144" s="5">
        <f t="shared" si="140"/>
        <v>85136.430000000008</v>
      </c>
      <c r="J144" s="6">
        <f t="shared" si="140"/>
        <v>80111.01999999999</v>
      </c>
      <c r="K144" s="6">
        <f t="shared" ref="K144" si="141">SUM(K140:K143)</f>
        <v>0</v>
      </c>
      <c r="L144" s="6">
        <f t="shared" ref="L144" si="142">SUM(L140:L143)</f>
        <v>80111.01999999999</v>
      </c>
      <c r="M144" s="6">
        <f t="shared" ref="M144" si="143">SUM(M140:M143)</f>
        <v>0</v>
      </c>
      <c r="N144" s="6">
        <f t="shared" ref="N144" si="144">SUM(N140:N143)</f>
        <v>82914.905700000003</v>
      </c>
      <c r="O144" s="6">
        <f t="shared" ref="O144" si="145">SUM(O140:O143)</f>
        <v>0</v>
      </c>
      <c r="P144" s="6">
        <f t="shared" ref="P144" si="146">SUM(P140:P143)</f>
        <v>85816.927399499997</v>
      </c>
    </row>
    <row r="145" spans="1:16" x14ac:dyDescent="0.25">
      <c r="D145" t="s">
        <v>129</v>
      </c>
      <c r="E145" t="s">
        <v>74</v>
      </c>
      <c r="F145" t="s">
        <v>33</v>
      </c>
      <c r="G145" s="3"/>
      <c r="H145" s="3"/>
      <c r="I145" s="3">
        <v>6871.1999999999971</v>
      </c>
      <c r="J145" s="3">
        <v>7330.0400000000018</v>
      </c>
      <c r="K145" s="3"/>
      <c r="L145" s="3">
        <f t="shared" ref="L145:L147" si="147">SUM(J145:K145)</f>
        <v>7330.0400000000018</v>
      </c>
      <c r="M145" s="3"/>
      <c r="N145" s="3">
        <f>+J145*$N$3</f>
        <v>7586.5914000000012</v>
      </c>
      <c r="O145" s="3"/>
      <c r="P145" s="3">
        <f>+L145*$P$3</f>
        <v>7852.1220990000011</v>
      </c>
    </row>
    <row r="146" spans="1:16" x14ac:dyDescent="0.25">
      <c r="E146" t="s">
        <v>69</v>
      </c>
      <c r="F146" t="s">
        <v>33</v>
      </c>
      <c r="G146" s="3"/>
      <c r="H146" s="3"/>
      <c r="I146" s="3"/>
      <c r="J146" s="3">
        <v>2379.3000000000002</v>
      </c>
      <c r="K146" s="3"/>
      <c r="L146" s="3">
        <f t="shared" si="147"/>
        <v>2379.3000000000002</v>
      </c>
      <c r="M146" s="3"/>
      <c r="N146" s="3">
        <f>+J146*$N$3</f>
        <v>2462.5754999999999</v>
      </c>
      <c r="O146" s="3"/>
      <c r="P146" s="3">
        <f>+L146*$P$3</f>
        <v>2548.7656425</v>
      </c>
    </row>
    <row r="147" spans="1:16" x14ac:dyDescent="0.25">
      <c r="E147" t="s">
        <v>70</v>
      </c>
      <c r="F147" t="s">
        <v>33</v>
      </c>
      <c r="G147" s="3"/>
      <c r="H147" s="3"/>
      <c r="I147" s="3"/>
      <c r="J147" s="3">
        <v>2676.71</v>
      </c>
      <c r="K147" s="3"/>
      <c r="L147" s="3">
        <f t="shared" si="147"/>
        <v>2676.71</v>
      </c>
      <c r="M147" s="3"/>
      <c r="N147" s="3">
        <f>+J147*$N$3</f>
        <v>2770.3948499999997</v>
      </c>
      <c r="O147" s="3"/>
      <c r="P147" s="3">
        <f>+L147*$P$3</f>
        <v>2867.3586697499995</v>
      </c>
    </row>
    <row r="148" spans="1:16" x14ac:dyDescent="0.25">
      <c r="D148" s="4" t="s">
        <v>132</v>
      </c>
      <c r="E148" s="12"/>
      <c r="F148" s="7"/>
      <c r="G148" s="8">
        <f>SUM(G145:G147)</f>
        <v>0</v>
      </c>
      <c r="H148" s="5">
        <f t="shared" ref="H148:J148" si="148">SUM(H145:H147)</f>
        <v>0</v>
      </c>
      <c r="I148" s="5">
        <f t="shared" si="148"/>
        <v>6871.1999999999971</v>
      </c>
      <c r="J148" s="6">
        <f t="shared" si="148"/>
        <v>12386.050000000003</v>
      </c>
      <c r="K148" s="6">
        <f t="shared" ref="K148" si="149">SUM(K145:K147)</f>
        <v>0</v>
      </c>
      <c r="L148" s="6">
        <f t="shared" ref="L148" si="150">SUM(L145:L147)</f>
        <v>12386.050000000003</v>
      </c>
      <c r="M148" s="6">
        <f t="shared" ref="M148" si="151">SUM(M145:M147)</f>
        <v>0</v>
      </c>
      <c r="N148" s="6">
        <f t="shared" ref="N148" si="152">SUM(N145:N147)</f>
        <v>12819.561750000001</v>
      </c>
      <c r="O148" s="6">
        <f t="shared" ref="O148" si="153">SUM(O145:O147)</f>
        <v>0</v>
      </c>
      <c r="P148" s="6">
        <f t="shared" ref="P148" si="154">SUM(P145:P147)</f>
        <v>13268.24641125</v>
      </c>
    </row>
    <row r="149" spans="1:16" x14ac:dyDescent="0.25">
      <c r="A149" s="10" t="s">
        <v>54</v>
      </c>
      <c r="B149" s="10"/>
      <c r="C149" s="10"/>
      <c r="D149" s="10"/>
      <c r="E149" s="10"/>
      <c r="F149" s="10"/>
      <c r="G149" s="11">
        <f>+G144+G148</f>
        <v>22501.84999999998</v>
      </c>
      <c r="H149" s="11">
        <f t="shared" ref="H149:J149" si="155">+H144+H148</f>
        <v>66710.929999999993</v>
      </c>
      <c r="I149" s="11">
        <f t="shared" si="155"/>
        <v>92007.63</v>
      </c>
      <c r="J149" s="11">
        <f t="shared" si="155"/>
        <v>92497.069999999992</v>
      </c>
      <c r="K149" s="11">
        <f t="shared" ref="K149" si="156">+K144+K148</f>
        <v>0</v>
      </c>
      <c r="L149" s="11">
        <f t="shared" ref="L149" si="157">+L144+L148</f>
        <v>92497.069999999992</v>
      </c>
      <c r="M149" s="11">
        <f t="shared" ref="M149" si="158">+M144+M148</f>
        <v>0</v>
      </c>
      <c r="N149" s="11">
        <f t="shared" ref="N149" si="159">+N144+N148</f>
        <v>95734.467449999996</v>
      </c>
      <c r="O149" s="11">
        <f t="shared" ref="O149" si="160">+O144+O148</f>
        <v>0</v>
      </c>
      <c r="P149" s="11">
        <f t="shared" ref="P149" si="161">+P144+P148</f>
        <v>99085.173810749999</v>
      </c>
    </row>
    <row r="150" spans="1:16" x14ac:dyDescent="0.25">
      <c r="A150" t="s">
        <v>31</v>
      </c>
      <c r="B150">
        <v>2018</v>
      </c>
      <c r="C150" s="19" t="s">
        <v>106</v>
      </c>
      <c r="D150" t="s">
        <v>130</v>
      </c>
      <c r="E150" t="s">
        <v>74</v>
      </c>
      <c r="F150" t="s">
        <v>35</v>
      </c>
      <c r="G150" s="3">
        <v>17733.3</v>
      </c>
      <c r="H150" s="3"/>
      <c r="I150" s="3"/>
      <c r="J150" s="3"/>
      <c r="K150" s="3"/>
      <c r="L150" s="3">
        <f t="shared" ref="L150:L152" si="162">SUM(J150:K150)</f>
        <v>0</v>
      </c>
      <c r="M150" s="3"/>
      <c r="N150" s="3">
        <f>+J150*$N$3</f>
        <v>0</v>
      </c>
      <c r="O150" s="3"/>
      <c r="P150" s="3">
        <f>+L150*$P$3</f>
        <v>0</v>
      </c>
    </row>
    <row r="151" spans="1:16" x14ac:dyDescent="0.25">
      <c r="E151" t="s">
        <v>69</v>
      </c>
      <c r="F151" t="s">
        <v>35</v>
      </c>
      <c r="G151" s="3">
        <v>-5530.2800000000007</v>
      </c>
      <c r="H151" s="3"/>
      <c r="I151" s="3"/>
      <c r="J151" s="3"/>
      <c r="K151" s="3"/>
      <c r="L151" s="3">
        <f t="shared" si="162"/>
        <v>0</v>
      </c>
      <c r="M151" s="3"/>
      <c r="N151" s="3">
        <f>+J151*$N$3</f>
        <v>0</v>
      </c>
      <c r="O151" s="3"/>
      <c r="P151" s="3">
        <f>+L151*$P$3</f>
        <v>0</v>
      </c>
    </row>
    <row r="152" spans="1:16" x14ac:dyDescent="0.25">
      <c r="E152" t="s">
        <v>71</v>
      </c>
      <c r="F152" t="s">
        <v>35</v>
      </c>
      <c r="G152" s="3">
        <v>28510.549999999996</v>
      </c>
      <c r="H152" s="3"/>
      <c r="I152" s="3"/>
      <c r="J152" s="3"/>
      <c r="K152" s="3"/>
      <c r="L152" s="3">
        <f t="shared" si="162"/>
        <v>0</v>
      </c>
      <c r="M152" s="3"/>
      <c r="N152" s="3">
        <f>+J152*$N$3</f>
        <v>0</v>
      </c>
      <c r="O152" s="3"/>
      <c r="P152" s="3">
        <f>+L152*$P$3</f>
        <v>0</v>
      </c>
    </row>
    <row r="153" spans="1:16" x14ac:dyDescent="0.25">
      <c r="D153" s="4" t="s">
        <v>131</v>
      </c>
      <c r="E153" s="12"/>
      <c r="F153" s="7"/>
      <c r="G153" s="8">
        <f>SUM(G150:G152)</f>
        <v>40713.569999999992</v>
      </c>
      <c r="H153" s="5"/>
      <c r="I153" s="5"/>
      <c r="J153" s="6"/>
      <c r="K153" s="6"/>
      <c r="L153" s="6"/>
      <c r="M153" s="6"/>
      <c r="N153" s="6"/>
      <c r="O153" s="6"/>
      <c r="P153" s="6"/>
    </row>
    <row r="154" spans="1:16" x14ac:dyDescent="0.25">
      <c r="A154" s="10" t="s">
        <v>55</v>
      </c>
      <c r="B154" s="10"/>
      <c r="C154" s="10"/>
      <c r="D154" s="10"/>
      <c r="E154" s="10"/>
      <c r="F154" s="10"/>
      <c r="G154" s="11">
        <f>+G153</f>
        <v>40713.569999999992</v>
      </c>
      <c r="H154" s="11">
        <f t="shared" ref="H154:J154" si="163">+H153</f>
        <v>0</v>
      </c>
      <c r="I154" s="11">
        <f t="shared" si="163"/>
        <v>0</v>
      </c>
      <c r="J154" s="11">
        <f t="shared" si="163"/>
        <v>0</v>
      </c>
      <c r="K154" s="11">
        <f t="shared" ref="K154" si="164">+K153</f>
        <v>0</v>
      </c>
      <c r="L154" s="11">
        <f t="shared" ref="L154" si="165">+L153</f>
        <v>0</v>
      </c>
      <c r="M154" s="11">
        <f t="shared" ref="M154" si="166">+M153</f>
        <v>0</v>
      </c>
      <c r="N154" s="11">
        <f t="shared" ref="N154" si="167">+N153</f>
        <v>0</v>
      </c>
      <c r="O154" s="11">
        <f t="shared" ref="O154" si="168">+O153</f>
        <v>0</v>
      </c>
      <c r="P154" s="11">
        <f t="shared" ref="P154" si="169">+P153</f>
        <v>0</v>
      </c>
    </row>
    <row r="155" spans="1:16" x14ac:dyDescent="0.25">
      <c r="A155" t="s">
        <v>17</v>
      </c>
      <c r="B155">
        <v>2018</v>
      </c>
      <c r="C155" s="18" t="s">
        <v>107</v>
      </c>
      <c r="D155" t="s">
        <v>130</v>
      </c>
      <c r="E155" t="s">
        <v>74</v>
      </c>
      <c r="F155" t="s">
        <v>35</v>
      </c>
      <c r="G155" s="3">
        <v>73360.079999999973</v>
      </c>
      <c r="H155" s="3">
        <v>73939.789999999979</v>
      </c>
      <c r="I155" s="3">
        <v>66173.700000000026</v>
      </c>
      <c r="J155" s="3">
        <v>73642.310000000012</v>
      </c>
      <c r="K155" s="3"/>
      <c r="L155" s="3">
        <f t="shared" ref="L155:L157" si="170">SUM(J155:K155)</f>
        <v>73642.310000000012</v>
      </c>
      <c r="M155" s="3"/>
      <c r="N155" s="3">
        <f>+J155*$N$3</f>
        <v>76219.790850000005</v>
      </c>
      <c r="O155" s="3"/>
      <c r="P155" s="3">
        <f>+L155*$P$3</f>
        <v>78887.48352975001</v>
      </c>
    </row>
    <row r="156" spans="1:16" x14ac:dyDescent="0.25">
      <c r="B156">
        <v>2019</v>
      </c>
      <c r="C156" s="18" t="s">
        <v>107</v>
      </c>
      <c r="E156" t="s">
        <v>69</v>
      </c>
      <c r="F156" t="s">
        <v>35</v>
      </c>
      <c r="G156" s="3">
        <v>77756.930000000008</v>
      </c>
      <c r="H156" s="3">
        <v>58397.8</v>
      </c>
      <c r="I156" s="3">
        <v>48642.929999999986</v>
      </c>
      <c r="J156" s="3">
        <v>59135.56</v>
      </c>
      <c r="K156" s="3"/>
      <c r="L156" s="3">
        <f t="shared" si="170"/>
        <v>59135.56</v>
      </c>
      <c r="M156" s="3"/>
      <c r="N156" s="3">
        <f>+J156*$N$3</f>
        <v>61205.304599999996</v>
      </c>
      <c r="O156" s="3"/>
      <c r="P156" s="3">
        <f>+L156*$P$3</f>
        <v>63347.490260999992</v>
      </c>
    </row>
    <row r="157" spans="1:16" x14ac:dyDescent="0.25">
      <c r="B157">
        <v>2020</v>
      </c>
      <c r="C157" t="s">
        <v>107</v>
      </c>
      <c r="E157" t="s">
        <v>71</v>
      </c>
      <c r="F157" t="s">
        <v>35</v>
      </c>
      <c r="G157" s="3">
        <v>56331.969999999994</v>
      </c>
      <c r="H157" s="3">
        <v>100119.12</v>
      </c>
      <c r="I157" s="3">
        <v>94203.229999999981</v>
      </c>
      <c r="J157" s="3">
        <v>134242.72</v>
      </c>
      <c r="K157" s="3"/>
      <c r="L157" s="3">
        <f t="shared" si="170"/>
        <v>134242.72</v>
      </c>
      <c r="M157" s="3"/>
      <c r="N157" s="3">
        <f>+J157*$N$3</f>
        <v>138941.21519999998</v>
      </c>
      <c r="O157" s="3"/>
      <c r="P157" s="3">
        <f>+L157*$P$3</f>
        <v>143804.15773199999</v>
      </c>
    </row>
    <row r="158" spans="1:16" x14ac:dyDescent="0.25">
      <c r="B158">
        <v>2021</v>
      </c>
      <c r="C158" t="s">
        <v>107</v>
      </c>
      <c r="D158" s="4" t="s">
        <v>131</v>
      </c>
      <c r="E158" s="12"/>
      <c r="F158" s="7"/>
      <c r="G158" s="8">
        <f>SUM(G155:G157)</f>
        <v>207448.97999999998</v>
      </c>
      <c r="H158" s="8">
        <f t="shared" ref="H158:J158" si="171">SUM(H155:H157)</f>
        <v>232456.70999999996</v>
      </c>
      <c r="I158" s="8">
        <f t="shared" si="171"/>
        <v>209019.86</v>
      </c>
      <c r="J158" s="8">
        <f t="shared" si="171"/>
        <v>267020.58999999997</v>
      </c>
      <c r="K158" s="8">
        <f t="shared" ref="K158" si="172">SUM(K155:K157)</f>
        <v>0</v>
      </c>
      <c r="L158" s="8">
        <f t="shared" ref="L158" si="173">SUM(L155:L157)</f>
        <v>267020.58999999997</v>
      </c>
      <c r="M158" s="8">
        <f t="shared" ref="M158" si="174">SUM(M155:M157)</f>
        <v>0</v>
      </c>
      <c r="N158" s="8">
        <f t="shared" ref="N158" si="175">SUM(N155:N157)</f>
        <v>276366.31065</v>
      </c>
      <c r="O158" s="8">
        <f t="shared" ref="O158" si="176">SUM(O155:O157)</f>
        <v>0</v>
      </c>
      <c r="P158" s="8">
        <f t="shared" ref="P158" si="177">SUM(P155:P157)</f>
        <v>286039.13152275002</v>
      </c>
    </row>
    <row r="159" spans="1:16" x14ac:dyDescent="0.25">
      <c r="D159" t="s">
        <v>129</v>
      </c>
      <c r="E159" t="s">
        <v>74</v>
      </c>
      <c r="F159" t="s">
        <v>33</v>
      </c>
      <c r="G159" s="3"/>
      <c r="H159" s="3"/>
      <c r="I159" s="3">
        <v>10698.78</v>
      </c>
      <c r="J159" s="3">
        <v>11763.630000000001</v>
      </c>
      <c r="K159" s="3"/>
      <c r="L159" s="3">
        <f t="shared" ref="L159:L161" si="178">SUM(J159:K159)</f>
        <v>11763.630000000001</v>
      </c>
      <c r="M159" s="3"/>
      <c r="N159" s="3">
        <v>11763.630000000001</v>
      </c>
      <c r="O159" s="3"/>
      <c r="P159" s="3">
        <v>11763.630000000001</v>
      </c>
    </row>
    <row r="160" spans="1:16" x14ac:dyDescent="0.25">
      <c r="E160" t="s">
        <v>69</v>
      </c>
      <c r="F160" t="s">
        <v>33</v>
      </c>
      <c r="G160" s="3"/>
      <c r="H160" s="3"/>
      <c r="I160" s="3">
        <v>0</v>
      </c>
      <c r="J160" s="3"/>
      <c r="K160" s="3"/>
      <c r="L160" s="3">
        <f t="shared" si="178"/>
        <v>0</v>
      </c>
      <c r="M160" s="3"/>
      <c r="N160" s="3">
        <f>+J160*$N$3</f>
        <v>0</v>
      </c>
      <c r="O160" s="3"/>
      <c r="P160" s="3">
        <f>+L160*$P$3</f>
        <v>0</v>
      </c>
    </row>
    <row r="161" spans="1:16" x14ac:dyDescent="0.25">
      <c r="E161" t="s">
        <v>71</v>
      </c>
      <c r="F161" t="s">
        <v>33</v>
      </c>
      <c r="G161" s="3"/>
      <c r="H161" s="3"/>
      <c r="I161" s="3">
        <v>0</v>
      </c>
      <c r="J161" s="3"/>
      <c r="K161" s="3"/>
      <c r="L161" s="3">
        <f t="shared" si="178"/>
        <v>0</v>
      </c>
      <c r="M161" s="3"/>
      <c r="N161" s="3">
        <f>+J161*$N$3</f>
        <v>0</v>
      </c>
      <c r="O161" s="3"/>
      <c r="P161" s="3">
        <f>+L161*$P$3</f>
        <v>0</v>
      </c>
    </row>
    <row r="162" spans="1:16" x14ac:dyDescent="0.25">
      <c r="D162" s="4" t="s">
        <v>132</v>
      </c>
      <c r="E162" s="12"/>
      <c r="F162" s="7"/>
      <c r="G162" s="8">
        <f>SUM(G159:G161)</f>
        <v>0</v>
      </c>
      <c r="H162" s="8">
        <f t="shared" ref="H162:J162" si="179">SUM(H159:H161)</f>
        <v>0</v>
      </c>
      <c r="I162" s="8">
        <f t="shared" si="179"/>
        <v>10698.78</v>
      </c>
      <c r="J162" s="8">
        <f t="shared" si="179"/>
        <v>11763.630000000001</v>
      </c>
      <c r="K162" s="8">
        <f t="shared" ref="K162" si="180">SUM(K159:K161)</f>
        <v>0</v>
      </c>
      <c r="L162" s="8">
        <f t="shared" ref="L162" si="181">SUM(L159:L161)</f>
        <v>11763.630000000001</v>
      </c>
      <c r="M162" s="8">
        <f t="shared" ref="M162" si="182">SUM(M159:M161)</f>
        <v>0</v>
      </c>
      <c r="N162" s="8">
        <f t="shared" ref="N162" si="183">SUM(N159:N161)</f>
        <v>11763.630000000001</v>
      </c>
      <c r="O162" s="8">
        <f t="shared" ref="O162" si="184">SUM(O159:O161)</f>
        <v>0</v>
      </c>
      <c r="P162" s="8">
        <f t="shared" ref="P162" si="185">SUM(P159:P161)</f>
        <v>11763.630000000001</v>
      </c>
    </row>
    <row r="163" spans="1:16" x14ac:dyDescent="0.25">
      <c r="A163" s="10" t="s">
        <v>56</v>
      </c>
      <c r="B163" s="10"/>
      <c r="C163" s="10"/>
      <c r="D163" s="10"/>
      <c r="E163" s="10"/>
      <c r="F163" s="10"/>
      <c r="G163" s="11">
        <f>+G158+G162</f>
        <v>207448.97999999998</v>
      </c>
      <c r="H163" s="11">
        <f t="shared" ref="H163:J163" si="186">+H158+H162</f>
        <v>232456.70999999996</v>
      </c>
      <c r="I163" s="11">
        <f t="shared" si="186"/>
        <v>219718.63999999998</v>
      </c>
      <c r="J163" s="11">
        <f t="shared" si="186"/>
        <v>278784.21999999997</v>
      </c>
      <c r="K163" s="11">
        <f t="shared" ref="K163" si="187">+K158+K162</f>
        <v>0</v>
      </c>
      <c r="L163" s="11">
        <f t="shared" ref="L163" si="188">+L158+L162</f>
        <v>278784.21999999997</v>
      </c>
      <c r="M163" s="11">
        <f t="shared" ref="M163" si="189">+M158+M162</f>
        <v>0</v>
      </c>
      <c r="N163" s="11">
        <f t="shared" ref="N163" si="190">+N158+N162</f>
        <v>288129.94065</v>
      </c>
      <c r="O163" s="11">
        <f t="shared" ref="O163" si="191">+O158+O162</f>
        <v>0</v>
      </c>
      <c r="P163" s="11">
        <f t="shared" ref="P163" si="192">+P158+P162</f>
        <v>297802.76152275002</v>
      </c>
    </row>
    <row r="164" spans="1:16" x14ac:dyDescent="0.25">
      <c r="A164" t="s">
        <v>25</v>
      </c>
      <c r="B164">
        <v>2021</v>
      </c>
      <c r="C164" t="s">
        <v>108</v>
      </c>
      <c r="D164" t="s">
        <v>130</v>
      </c>
      <c r="E164" t="s">
        <v>74</v>
      </c>
      <c r="F164" t="s">
        <v>35</v>
      </c>
      <c r="G164" s="3"/>
      <c r="H164" s="3"/>
      <c r="I164" s="3"/>
      <c r="J164" s="3">
        <v>22371.830000000005</v>
      </c>
      <c r="K164" s="3"/>
      <c r="L164" s="3">
        <f t="shared" ref="L164:L165" si="193">SUM(J164:K164)</f>
        <v>22371.830000000005</v>
      </c>
      <c r="M164" s="3"/>
      <c r="N164" s="3">
        <f>+J164*$N$3</f>
        <v>23154.844050000003</v>
      </c>
      <c r="O164" s="3"/>
      <c r="P164" s="3">
        <f>+L164*$P$3</f>
        <v>23965.263591750005</v>
      </c>
    </row>
    <row r="165" spans="1:16" x14ac:dyDescent="0.25">
      <c r="E165" t="s">
        <v>72</v>
      </c>
      <c r="F165" t="s">
        <v>35</v>
      </c>
      <c r="G165" s="3"/>
      <c r="H165" s="3"/>
      <c r="I165" s="3"/>
      <c r="J165" s="3">
        <v>3584.6200000000008</v>
      </c>
      <c r="K165" s="3"/>
      <c r="L165" s="3">
        <f t="shared" si="193"/>
        <v>3584.6200000000008</v>
      </c>
      <c r="M165" s="3"/>
      <c r="N165" s="3">
        <f>+J165*$N$3</f>
        <v>3710.0817000000006</v>
      </c>
      <c r="O165" s="3"/>
      <c r="P165" s="3">
        <f>+L165*$P$3</f>
        <v>3839.9345595000004</v>
      </c>
    </row>
    <row r="166" spans="1:16" x14ac:dyDescent="0.25">
      <c r="D166" s="4" t="s">
        <v>131</v>
      </c>
      <c r="E166" s="12"/>
      <c r="F166" s="7"/>
      <c r="G166" s="8"/>
      <c r="H166" s="5"/>
      <c r="I166" s="5"/>
      <c r="J166" s="6">
        <f>SUM(J164:J165)</f>
        <v>25956.450000000004</v>
      </c>
      <c r="K166" s="6">
        <f t="shared" ref="K166:P166" si="194">SUM(K164:K165)</f>
        <v>0</v>
      </c>
      <c r="L166" s="6">
        <f t="shared" si="194"/>
        <v>25956.450000000004</v>
      </c>
      <c r="M166" s="6">
        <f t="shared" si="194"/>
        <v>0</v>
      </c>
      <c r="N166" s="6">
        <f t="shared" si="194"/>
        <v>26864.925750000002</v>
      </c>
      <c r="O166" s="6">
        <f t="shared" si="194"/>
        <v>0</v>
      </c>
      <c r="P166" s="6">
        <f t="shared" si="194"/>
        <v>27805.198151250006</v>
      </c>
    </row>
    <row r="167" spans="1:16" x14ac:dyDescent="0.25">
      <c r="A167" s="10" t="s">
        <v>57</v>
      </c>
      <c r="B167" s="10"/>
      <c r="C167" s="10"/>
      <c r="D167" s="10"/>
      <c r="E167" s="10"/>
      <c r="F167" s="10"/>
      <c r="G167" s="11">
        <f t="shared" ref="G167:I167" si="195">+G166</f>
        <v>0</v>
      </c>
      <c r="H167" s="11">
        <f t="shared" si="195"/>
        <v>0</v>
      </c>
      <c r="I167" s="11">
        <f t="shared" si="195"/>
        <v>0</v>
      </c>
      <c r="J167" s="11">
        <f>+J166</f>
        <v>25956.450000000004</v>
      </c>
      <c r="K167" s="11">
        <f t="shared" ref="K167:P167" si="196">+K166</f>
        <v>0</v>
      </c>
      <c r="L167" s="11">
        <f t="shared" si="196"/>
        <v>25956.450000000004</v>
      </c>
      <c r="M167" s="11">
        <f t="shared" si="196"/>
        <v>0</v>
      </c>
      <c r="N167" s="11">
        <f t="shared" si="196"/>
        <v>26864.925750000002</v>
      </c>
      <c r="O167" s="11">
        <f t="shared" si="196"/>
        <v>0</v>
      </c>
      <c r="P167" s="11">
        <f t="shared" si="196"/>
        <v>27805.198151250006</v>
      </c>
    </row>
    <row r="168" spans="1:16" x14ac:dyDescent="0.25">
      <c r="A168" t="s">
        <v>18</v>
      </c>
      <c r="B168">
        <v>2018</v>
      </c>
      <c r="C168" s="19" t="s">
        <v>109</v>
      </c>
      <c r="D168" t="s">
        <v>130</v>
      </c>
      <c r="E168" t="s">
        <v>74</v>
      </c>
      <c r="F168" t="s">
        <v>35</v>
      </c>
      <c r="G168" s="3">
        <v>62872.5</v>
      </c>
      <c r="H168" s="3">
        <v>62474.76</v>
      </c>
      <c r="I168" s="3">
        <v>61743.12000000001</v>
      </c>
      <c r="J168" s="3">
        <v>60812.340000000018</v>
      </c>
      <c r="K168" s="3"/>
      <c r="L168" s="3">
        <f t="shared" ref="L168:L171" si="197">SUM(J168:K168)</f>
        <v>60812.340000000018</v>
      </c>
      <c r="M168" s="3"/>
      <c r="N168" s="3">
        <f>+J168*$N$3</f>
        <v>62940.771900000014</v>
      </c>
      <c r="O168" s="3"/>
      <c r="P168" s="3">
        <f>+L168*$P$3</f>
        <v>65143.698916500012</v>
      </c>
    </row>
    <row r="169" spans="1:16" x14ac:dyDescent="0.25">
      <c r="B169">
        <v>2019</v>
      </c>
      <c r="C169" s="19" t="s">
        <v>109</v>
      </c>
      <c r="E169" t="s">
        <v>69</v>
      </c>
      <c r="F169" t="s">
        <v>35</v>
      </c>
      <c r="G169" s="3">
        <v>18163.080000000009</v>
      </c>
      <c r="H169" s="3">
        <v>33739.439999999995</v>
      </c>
      <c r="I169" s="3">
        <v>28928.48</v>
      </c>
      <c r="J169" s="3">
        <v>36330.54</v>
      </c>
      <c r="K169" s="3"/>
      <c r="L169" s="3">
        <f t="shared" si="197"/>
        <v>36330.54</v>
      </c>
      <c r="M169" s="3"/>
      <c r="N169" s="3">
        <f>+J169*$N$3</f>
        <v>37602.108899999999</v>
      </c>
      <c r="O169" s="3"/>
      <c r="P169" s="3">
        <f>+L169*$P$3</f>
        <v>38918.182711499998</v>
      </c>
    </row>
    <row r="170" spans="1:16" x14ac:dyDescent="0.25">
      <c r="B170">
        <v>2020</v>
      </c>
      <c r="C170" s="19" t="s">
        <v>109</v>
      </c>
      <c r="E170" t="s">
        <v>70</v>
      </c>
      <c r="F170" t="s">
        <v>35</v>
      </c>
      <c r="G170" s="3">
        <v>-19608.990000000005</v>
      </c>
      <c r="H170" s="3"/>
      <c r="I170" s="3"/>
      <c r="J170" s="3"/>
      <c r="K170" s="3"/>
      <c r="L170" s="3">
        <f t="shared" si="197"/>
        <v>0</v>
      </c>
      <c r="M170" s="3"/>
      <c r="N170" s="3">
        <f>+J170*$N$3</f>
        <v>0</v>
      </c>
      <c r="O170" s="3"/>
      <c r="P170" s="3">
        <f>+L170*$P$3</f>
        <v>0</v>
      </c>
    </row>
    <row r="171" spans="1:16" x14ac:dyDescent="0.25">
      <c r="B171">
        <v>2021</v>
      </c>
      <c r="C171" s="19" t="s">
        <v>109</v>
      </c>
      <c r="E171" t="s">
        <v>71</v>
      </c>
      <c r="F171" t="s">
        <v>35</v>
      </c>
      <c r="G171" s="3">
        <v>41210.759999999995</v>
      </c>
      <c r="H171" s="3">
        <v>46615.560000000005</v>
      </c>
      <c r="I171" s="3">
        <v>43880.49</v>
      </c>
      <c r="J171" s="3">
        <v>53596.380000000005</v>
      </c>
      <c r="K171" s="3"/>
      <c r="L171" s="3">
        <f t="shared" si="197"/>
        <v>53596.380000000005</v>
      </c>
      <c r="M171" s="3"/>
      <c r="N171" s="3">
        <f>+J171*$N$3</f>
        <v>55472.253300000004</v>
      </c>
      <c r="O171" s="3"/>
      <c r="P171" s="3">
        <f>+L171*$P$3</f>
        <v>57413.782165500001</v>
      </c>
    </row>
    <row r="172" spans="1:16" x14ac:dyDescent="0.25">
      <c r="D172" s="4" t="s">
        <v>131</v>
      </c>
      <c r="E172" s="12"/>
      <c r="F172" s="7"/>
      <c r="G172" s="8">
        <f>SUM(G168:G171)</f>
        <v>102637.35</v>
      </c>
      <c r="H172" s="8">
        <f t="shared" ref="H172:J172" si="198">SUM(H168:H171)</f>
        <v>142829.76000000001</v>
      </c>
      <c r="I172" s="8">
        <f t="shared" si="198"/>
        <v>134552.09</v>
      </c>
      <c r="J172" s="8">
        <f t="shared" si="198"/>
        <v>150739.26</v>
      </c>
      <c r="K172" s="8">
        <f t="shared" ref="K172" si="199">SUM(K168:K171)</f>
        <v>0</v>
      </c>
      <c r="L172" s="8">
        <f t="shared" ref="L172" si="200">SUM(L168:L171)</f>
        <v>150739.26</v>
      </c>
      <c r="M172" s="8">
        <f t="shared" ref="M172" si="201">SUM(M168:M171)</f>
        <v>0</v>
      </c>
      <c r="N172" s="8">
        <f t="shared" ref="N172" si="202">SUM(N168:N171)</f>
        <v>156015.13410000002</v>
      </c>
      <c r="O172" s="8">
        <f t="shared" ref="O172" si="203">SUM(O168:O171)</f>
        <v>0</v>
      </c>
      <c r="P172" s="8">
        <f t="shared" ref="P172" si="204">SUM(P168:P171)</f>
        <v>161475.66379349999</v>
      </c>
    </row>
    <row r="173" spans="1:16" x14ac:dyDescent="0.25">
      <c r="D173" t="s">
        <v>129</v>
      </c>
      <c r="E173" t="s">
        <v>74</v>
      </c>
      <c r="F173" t="s">
        <v>33</v>
      </c>
      <c r="G173" s="3"/>
      <c r="H173" s="3"/>
      <c r="I173" s="3">
        <v>4644.3599999999988</v>
      </c>
      <c r="J173" s="3">
        <v>4539.9100000000008</v>
      </c>
      <c r="K173" s="3"/>
      <c r="L173" s="3">
        <f t="shared" ref="L173" si="205">SUM(J173:K173)</f>
        <v>4539.9100000000008</v>
      </c>
      <c r="M173" s="3"/>
      <c r="N173" s="3">
        <f>+J173*$N$3</f>
        <v>4698.8068500000008</v>
      </c>
      <c r="O173" s="3"/>
      <c r="P173" s="3">
        <f>+L173*$P$3</f>
        <v>4863.2650897499998</v>
      </c>
    </row>
    <row r="174" spans="1:16" x14ac:dyDescent="0.25">
      <c r="D174" s="4" t="s">
        <v>132</v>
      </c>
      <c r="E174" s="12"/>
      <c r="F174" s="7"/>
      <c r="G174" s="8">
        <f>+G173</f>
        <v>0</v>
      </c>
      <c r="H174" s="8">
        <f t="shared" ref="H174:J174" si="206">+H173</f>
        <v>0</v>
      </c>
      <c r="I174" s="8">
        <f t="shared" si="206"/>
        <v>4644.3599999999988</v>
      </c>
      <c r="J174" s="8">
        <f t="shared" si="206"/>
        <v>4539.9100000000008</v>
      </c>
      <c r="K174" s="8">
        <f t="shared" ref="K174" si="207">+K173</f>
        <v>0</v>
      </c>
      <c r="L174" s="8">
        <f t="shared" ref="L174" si="208">+L173</f>
        <v>4539.9100000000008</v>
      </c>
      <c r="M174" s="8">
        <f t="shared" ref="M174" si="209">+M173</f>
        <v>0</v>
      </c>
      <c r="N174" s="8">
        <f t="shared" ref="N174" si="210">+N173</f>
        <v>4698.8068500000008</v>
      </c>
      <c r="O174" s="8">
        <f t="shared" ref="O174" si="211">+O173</f>
        <v>0</v>
      </c>
      <c r="P174" s="8">
        <f t="shared" ref="P174" si="212">+P173</f>
        <v>4863.2650897499998</v>
      </c>
    </row>
    <row r="175" spans="1:16" x14ac:dyDescent="0.25">
      <c r="A175" s="10" t="s">
        <v>58</v>
      </c>
      <c r="B175" s="10"/>
      <c r="C175" s="10"/>
      <c r="D175" s="10"/>
      <c r="E175" s="10"/>
      <c r="F175" s="10"/>
      <c r="G175" s="11">
        <f>+G172+G174</f>
        <v>102637.35</v>
      </c>
      <c r="H175" s="11">
        <f t="shared" ref="H175:J175" si="213">+H172+H174</f>
        <v>142829.76000000001</v>
      </c>
      <c r="I175" s="11">
        <f t="shared" si="213"/>
        <v>139196.44999999998</v>
      </c>
      <c r="J175" s="11">
        <f t="shared" si="213"/>
        <v>155279.17000000001</v>
      </c>
      <c r="K175" s="11">
        <f t="shared" ref="K175" si="214">+K172+K174</f>
        <v>0</v>
      </c>
      <c r="L175" s="11">
        <f t="shared" ref="L175" si="215">+L172+L174</f>
        <v>155279.17000000001</v>
      </c>
      <c r="M175" s="11">
        <f t="shared" ref="M175" si="216">+M172+M174</f>
        <v>0</v>
      </c>
      <c r="N175" s="11">
        <f t="shared" ref="N175" si="217">+N172+N174</f>
        <v>160713.94095000002</v>
      </c>
      <c r="O175" s="11">
        <f t="shared" ref="O175" si="218">+O172+O174</f>
        <v>0</v>
      </c>
      <c r="P175" s="11">
        <f t="shared" ref="P175" si="219">+P172+P174</f>
        <v>166338.92888324999</v>
      </c>
    </row>
    <row r="176" spans="1:16" x14ac:dyDescent="0.25">
      <c r="A176" t="s">
        <v>21</v>
      </c>
      <c r="B176">
        <v>2018</v>
      </c>
      <c r="C176" s="19" t="s">
        <v>110</v>
      </c>
      <c r="D176" t="s">
        <v>130</v>
      </c>
      <c r="E176" t="s">
        <v>74</v>
      </c>
      <c r="F176" t="s">
        <v>35</v>
      </c>
      <c r="G176" s="3">
        <v>67852.619999999981</v>
      </c>
      <c r="H176" s="3">
        <v>66079.079999999973</v>
      </c>
      <c r="I176" s="3">
        <v>70107.539999999979</v>
      </c>
      <c r="J176" s="3">
        <v>61795.900000000016</v>
      </c>
      <c r="K176" s="3"/>
      <c r="L176" s="3">
        <f t="shared" ref="L176:L179" si="220">SUM(J176:K176)</f>
        <v>61795.900000000016</v>
      </c>
      <c r="M176" s="3"/>
      <c r="N176" s="3">
        <f>+J176*$N$3</f>
        <v>63958.75650000001</v>
      </c>
      <c r="O176" s="3"/>
      <c r="P176" s="3">
        <f>+L176*$P$3</f>
        <v>66197.312977500012</v>
      </c>
    </row>
    <row r="177" spans="1:16" x14ac:dyDescent="0.25">
      <c r="B177">
        <v>2019</v>
      </c>
      <c r="C177" s="20" t="s">
        <v>110</v>
      </c>
      <c r="E177" t="s">
        <v>69</v>
      </c>
      <c r="F177" t="s">
        <v>35</v>
      </c>
      <c r="G177" s="3">
        <v>29675.83</v>
      </c>
      <c r="H177" s="3">
        <v>37291.94</v>
      </c>
      <c r="I177" s="3">
        <v>31650.399999999998</v>
      </c>
      <c r="J177" s="3">
        <v>33940.380000000005</v>
      </c>
      <c r="K177" s="3"/>
      <c r="L177" s="3">
        <f t="shared" si="220"/>
        <v>33940.380000000005</v>
      </c>
      <c r="M177" s="3"/>
      <c r="N177" s="3">
        <f>+J177*$N$3</f>
        <v>35128.293300000005</v>
      </c>
      <c r="O177" s="3"/>
      <c r="P177" s="3">
        <f>+L177*$P$3</f>
        <v>36357.783565500002</v>
      </c>
    </row>
    <row r="178" spans="1:16" x14ac:dyDescent="0.25">
      <c r="B178">
        <v>2020</v>
      </c>
      <c r="C178" s="20" t="s">
        <v>110</v>
      </c>
      <c r="E178" t="s">
        <v>71</v>
      </c>
      <c r="F178" t="s">
        <v>35</v>
      </c>
      <c r="G178" s="3">
        <v>33761.410000000003</v>
      </c>
      <c r="H178" s="3">
        <v>119801.86999999997</v>
      </c>
      <c r="I178" s="3">
        <v>112681.83000000002</v>
      </c>
      <c r="J178" s="3">
        <v>55551.740000000013</v>
      </c>
      <c r="K178" s="3"/>
      <c r="L178" s="3">
        <f t="shared" si="220"/>
        <v>55551.740000000013</v>
      </c>
      <c r="M178" s="3"/>
      <c r="N178" s="3">
        <f>+J178*$N$3</f>
        <v>57496.050900000009</v>
      </c>
      <c r="O178" s="3"/>
      <c r="P178" s="3">
        <f>+L178*$P$3</f>
        <v>59508.412681500005</v>
      </c>
    </row>
    <row r="179" spans="1:16" x14ac:dyDescent="0.25">
      <c r="B179">
        <v>2021</v>
      </c>
      <c r="C179" t="s">
        <v>110</v>
      </c>
      <c r="E179" t="s">
        <v>76</v>
      </c>
      <c r="F179" t="s">
        <v>35</v>
      </c>
      <c r="G179" s="3"/>
      <c r="H179" s="3"/>
      <c r="I179" s="3"/>
      <c r="J179" s="3">
        <v>2347.91</v>
      </c>
      <c r="K179" s="3"/>
      <c r="L179" s="3">
        <f t="shared" si="220"/>
        <v>2347.91</v>
      </c>
      <c r="M179" s="3"/>
      <c r="N179" s="3">
        <f>+J179*$N$3</f>
        <v>2430.0868499999997</v>
      </c>
      <c r="O179" s="3"/>
      <c r="P179" s="3">
        <f>+L179*$P$3</f>
        <v>2515.1398897499994</v>
      </c>
    </row>
    <row r="180" spans="1:16" x14ac:dyDescent="0.25">
      <c r="D180" s="4" t="s">
        <v>131</v>
      </c>
      <c r="E180" s="12"/>
      <c r="F180" s="7"/>
      <c r="G180" s="8">
        <f>SUM(G176:G179)</f>
        <v>131289.85999999999</v>
      </c>
      <c r="H180" s="5">
        <f t="shared" ref="H180:J180" si="221">SUM(H176:H179)</f>
        <v>223172.88999999996</v>
      </c>
      <c r="I180" s="5">
        <f t="shared" si="221"/>
        <v>214439.77</v>
      </c>
      <c r="J180" s="6">
        <f t="shared" si="221"/>
        <v>153635.93000000005</v>
      </c>
      <c r="K180" s="6">
        <f t="shared" ref="K180" si="222">SUM(K176:K179)</f>
        <v>0</v>
      </c>
      <c r="L180" s="6">
        <f t="shared" ref="L180" si="223">SUM(L176:L179)</f>
        <v>153635.93000000005</v>
      </c>
      <c r="M180" s="6">
        <f t="shared" ref="M180" si="224">SUM(M176:M179)</f>
        <v>0</v>
      </c>
      <c r="N180" s="6">
        <f t="shared" ref="N180" si="225">SUM(N176:N179)</f>
        <v>159013.18755</v>
      </c>
      <c r="O180" s="6">
        <f t="shared" ref="O180" si="226">SUM(O176:O179)</f>
        <v>0</v>
      </c>
      <c r="P180" s="6">
        <f t="shared" ref="P180" si="227">SUM(P176:P179)</f>
        <v>164578.64911425003</v>
      </c>
    </row>
    <row r="181" spans="1:16" x14ac:dyDescent="0.25">
      <c r="A181" s="10" t="s">
        <v>59</v>
      </c>
      <c r="B181" s="10"/>
      <c r="C181" s="10"/>
      <c r="D181" s="10"/>
      <c r="E181" s="10"/>
      <c r="F181" s="10"/>
      <c r="G181" s="11">
        <f>+G180</f>
        <v>131289.85999999999</v>
      </c>
      <c r="H181" s="11">
        <f t="shared" ref="H181:J181" si="228">+H180</f>
        <v>223172.88999999996</v>
      </c>
      <c r="I181" s="11">
        <f t="shared" si="228"/>
        <v>214439.77</v>
      </c>
      <c r="J181" s="11">
        <f t="shared" si="228"/>
        <v>153635.93000000005</v>
      </c>
      <c r="K181" s="11">
        <f t="shared" ref="K181" si="229">+K180</f>
        <v>0</v>
      </c>
      <c r="L181" s="11">
        <f t="shared" ref="L181" si="230">+L180</f>
        <v>153635.93000000005</v>
      </c>
      <c r="M181" s="11">
        <f t="shared" ref="M181" si="231">+M180</f>
        <v>0</v>
      </c>
      <c r="N181" s="11">
        <f t="shared" ref="N181" si="232">+N180</f>
        <v>159013.18755</v>
      </c>
      <c r="O181" s="11">
        <f t="shared" ref="O181" si="233">+O180</f>
        <v>0</v>
      </c>
      <c r="P181" s="11">
        <f t="shared" ref="P181" si="234">+P180</f>
        <v>164578.64911425003</v>
      </c>
    </row>
    <row r="182" spans="1:16" x14ac:dyDescent="0.25">
      <c r="A182" t="s">
        <v>13</v>
      </c>
      <c r="B182">
        <v>2018</v>
      </c>
      <c r="C182" s="19" t="s">
        <v>111</v>
      </c>
      <c r="D182" t="s">
        <v>130</v>
      </c>
      <c r="E182" t="s">
        <v>74</v>
      </c>
      <c r="F182" t="s">
        <v>35</v>
      </c>
      <c r="G182" s="3">
        <v>55877.460000000006</v>
      </c>
      <c r="H182" s="3">
        <v>19843.620000000003</v>
      </c>
      <c r="I182" s="3"/>
      <c r="J182" s="3"/>
      <c r="K182" s="3"/>
      <c r="L182" s="3">
        <f t="shared" ref="L182:L184" si="235">SUM(J182:K182)</f>
        <v>0</v>
      </c>
      <c r="M182" s="3"/>
      <c r="N182" s="3">
        <f>+J182*$N$3</f>
        <v>0</v>
      </c>
      <c r="O182" s="3"/>
      <c r="P182" s="3">
        <f>+L182*$P$3</f>
        <v>0</v>
      </c>
    </row>
    <row r="183" spans="1:16" x14ac:dyDescent="0.25">
      <c r="B183">
        <v>2019</v>
      </c>
      <c r="C183" s="19" t="s">
        <v>111</v>
      </c>
      <c r="E183" t="s">
        <v>69</v>
      </c>
      <c r="F183" t="s">
        <v>35</v>
      </c>
      <c r="G183" s="3">
        <v>14127.789999999999</v>
      </c>
      <c r="H183" s="3">
        <v>992.07000000000062</v>
      </c>
      <c r="I183" s="3"/>
      <c r="J183" s="3"/>
      <c r="K183" s="3"/>
      <c r="L183" s="3">
        <f t="shared" si="235"/>
        <v>0</v>
      </c>
      <c r="M183" s="3"/>
      <c r="N183" s="3">
        <f>+J183*$N$3</f>
        <v>0</v>
      </c>
      <c r="O183" s="3"/>
      <c r="P183" s="3">
        <f>+L183*$P$3</f>
        <v>0</v>
      </c>
    </row>
    <row r="184" spans="1:16" x14ac:dyDescent="0.25">
      <c r="E184" t="s">
        <v>70</v>
      </c>
      <c r="F184" t="s">
        <v>35</v>
      </c>
      <c r="G184" s="3">
        <v>15089.949999999995</v>
      </c>
      <c r="H184" s="3">
        <v>-13665.680000000004</v>
      </c>
      <c r="I184" s="3"/>
      <c r="J184" s="3"/>
      <c r="K184" s="3"/>
      <c r="L184" s="3">
        <f t="shared" si="235"/>
        <v>0</v>
      </c>
      <c r="M184" s="3"/>
      <c r="N184" s="3">
        <f>+J184*$N$3</f>
        <v>0</v>
      </c>
      <c r="O184" s="3"/>
      <c r="P184" s="3">
        <f>+L184*$P$3</f>
        <v>0</v>
      </c>
    </row>
    <row r="185" spans="1:16" x14ac:dyDescent="0.25">
      <c r="D185" s="4" t="s">
        <v>131</v>
      </c>
      <c r="E185" s="12"/>
      <c r="F185" s="7"/>
      <c r="G185" s="8">
        <f>SUM(G182:G184)</f>
        <v>85095.2</v>
      </c>
      <c r="H185" s="8">
        <f t="shared" ref="H185:P185" si="236">SUM(H182:H184)</f>
        <v>7170.0099999999984</v>
      </c>
      <c r="I185" s="8">
        <f t="shared" si="236"/>
        <v>0</v>
      </c>
      <c r="J185" s="8">
        <f t="shared" si="236"/>
        <v>0</v>
      </c>
      <c r="K185" s="8">
        <f t="shared" si="236"/>
        <v>0</v>
      </c>
      <c r="L185" s="8">
        <f t="shared" si="236"/>
        <v>0</v>
      </c>
      <c r="M185" s="8">
        <f t="shared" si="236"/>
        <v>0</v>
      </c>
      <c r="N185" s="8">
        <f t="shared" si="236"/>
        <v>0</v>
      </c>
      <c r="O185" s="8">
        <f t="shared" si="236"/>
        <v>0</v>
      </c>
      <c r="P185" s="8">
        <f t="shared" si="236"/>
        <v>0</v>
      </c>
    </row>
    <row r="186" spans="1:16" x14ac:dyDescent="0.25">
      <c r="A186" s="10" t="s">
        <v>64</v>
      </c>
      <c r="B186" s="10"/>
      <c r="C186" s="10"/>
      <c r="D186" s="10"/>
      <c r="E186" s="10"/>
      <c r="F186" s="10"/>
      <c r="G186" s="11">
        <f>+G185</f>
        <v>85095.2</v>
      </c>
      <c r="H186" s="11">
        <f t="shared" ref="H186:J186" si="237">+H185</f>
        <v>7170.0099999999984</v>
      </c>
      <c r="I186" s="11">
        <f t="shared" si="237"/>
        <v>0</v>
      </c>
      <c r="J186" s="11">
        <f t="shared" si="237"/>
        <v>0</v>
      </c>
      <c r="K186" s="11">
        <f t="shared" ref="K186" si="238">+K185</f>
        <v>0</v>
      </c>
      <c r="L186" s="11">
        <f t="shared" ref="L186" si="239">+L185</f>
        <v>0</v>
      </c>
      <c r="M186" s="11">
        <f t="shared" ref="M186" si="240">+M185</f>
        <v>0</v>
      </c>
      <c r="N186" s="11">
        <f t="shared" ref="N186" si="241">+N185</f>
        <v>0</v>
      </c>
      <c r="O186" s="11">
        <f t="shared" ref="O186" si="242">+O185</f>
        <v>0</v>
      </c>
      <c r="P186" s="11">
        <f t="shared" ref="P186" si="243">+P185</f>
        <v>0</v>
      </c>
    </row>
    <row r="187" spans="1:16" x14ac:dyDescent="0.25">
      <c r="A187" t="s">
        <v>19</v>
      </c>
      <c r="B187">
        <v>2019</v>
      </c>
      <c r="C187" t="s">
        <v>112</v>
      </c>
      <c r="D187" t="s">
        <v>130</v>
      </c>
      <c r="E187" t="s">
        <v>74</v>
      </c>
      <c r="F187" t="s">
        <v>35</v>
      </c>
      <c r="G187" s="3"/>
      <c r="H187" s="3">
        <v>33913.549999999988</v>
      </c>
      <c r="I187" s="3">
        <v>51440.209999999985</v>
      </c>
      <c r="J187" s="3">
        <v>51215.05999999999</v>
      </c>
      <c r="K187" s="3"/>
      <c r="L187" s="3">
        <f t="shared" ref="L187:L191" si="244">SUM(J187:K187)</f>
        <v>51215.05999999999</v>
      </c>
      <c r="M187" s="3"/>
      <c r="N187" s="3">
        <f>+J187*$N$3</f>
        <v>53007.587099999982</v>
      </c>
      <c r="O187" s="3"/>
      <c r="P187" s="3">
        <f>+L187*$P$3</f>
        <v>54862.852648499982</v>
      </c>
    </row>
    <row r="188" spans="1:16" x14ac:dyDescent="0.25">
      <c r="B188">
        <v>2020</v>
      </c>
      <c r="C188" t="s">
        <v>112</v>
      </c>
      <c r="E188" t="s">
        <v>69</v>
      </c>
      <c r="F188" t="s">
        <v>35</v>
      </c>
      <c r="G188" s="3"/>
      <c r="H188" s="3">
        <v>16344.240000000002</v>
      </c>
      <c r="I188" s="3">
        <v>19110.280000000002</v>
      </c>
      <c r="J188" s="3">
        <v>23139.69</v>
      </c>
      <c r="K188" s="3"/>
      <c r="L188" s="3">
        <f t="shared" si="244"/>
        <v>23139.69</v>
      </c>
      <c r="M188" s="3"/>
      <c r="N188" s="3">
        <f>+J188*$N$3</f>
        <v>23949.579149999998</v>
      </c>
      <c r="O188" s="3"/>
      <c r="P188" s="3">
        <f>+L188*$P$3</f>
        <v>24787.814420249997</v>
      </c>
    </row>
    <row r="189" spans="1:16" x14ac:dyDescent="0.25">
      <c r="B189">
        <v>2021</v>
      </c>
      <c r="C189" t="s">
        <v>113</v>
      </c>
      <c r="E189" t="s">
        <v>70</v>
      </c>
      <c r="F189" t="s">
        <v>35</v>
      </c>
      <c r="G189" s="3"/>
      <c r="H189" s="3">
        <v>41830.36</v>
      </c>
      <c r="I189" s="3">
        <v>26213.41</v>
      </c>
      <c r="J189" s="3">
        <v>9746.66</v>
      </c>
      <c r="K189" s="3"/>
      <c r="L189" s="3">
        <f t="shared" si="244"/>
        <v>9746.66</v>
      </c>
      <c r="M189" s="3"/>
      <c r="N189" s="3">
        <f>+J189*$N$3</f>
        <v>10087.793099999999</v>
      </c>
      <c r="O189" s="3"/>
      <c r="P189" s="3">
        <f>+L189*$P$3</f>
        <v>10440.865858499999</v>
      </c>
    </row>
    <row r="190" spans="1:16" x14ac:dyDescent="0.25">
      <c r="E190" t="s">
        <v>71</v>
      </c>
      <c r="F190" t="s">
        <v>35</v>
      </c>
      <c r="G190" s="3"/>
      <c r="H190" s="3"/>
      <c r="I190" s="3">
        <v>5439.15</v>
      </c>
      <c r="J190" s="3">
        <v>14400.27</v>
      </c>
      <c r="K190" s="3"/>
      <c r="L190" s="3">
        <f t="shared" si="244"/>
        <v>14400.27</v>
      </c>
      <c r="M190" s="3"/>
      <c r="N190" s="3">
        <f>+J190*$N$3</f>
        <v>14904.27945</v>
      </c>
      <c r="O190" s="3"/>
      <c r="P190" s="3">
        <f>+L190*$P$3</f>
        <v>15425.929230749998</v>
      </c>
    </row>
    <row r="191" spans="1:16" x14ac:dyDescent="0.25">
      <c r="E191" t="s">
        <v>76</v>
      </c>
      <c r="F191" t="s">
        <v>35</v>
      </c>
      <c r="G191" s="3"/>
      <c r="H191" s="3">
        <v>5350</v>
      </c>
      <c r="I191" s="3"/>
      <c r="J191" s="3"/>
      <c r="K191" s="3"/>
      <c r="L191" s="3">
        <f t="shared" si="244"/>
        <v>0</v>
      </c>
      <c r="M191" s="3"/>
      <c r="N191" s="3">
        <f>+J191*$N$3</f>
        <v>0</v>
      </c>
      <c r="O191" s="3"/>
      <c r="P191" s="3">
        <f>+L191*$P$3</f>
        <v>0</v>
      </c>
    </row>
    <row r="192" spans="1:16" x14ac:dyDescent="0.25">
      <c r="D192" s="4" t="s">
        <v>131</v>
      </c>
      <c r="E192" s="12"/>
      <c r="F192" s="7"/>
      <c r="G192" s="8">
        <f>SUM(G187:G191)</f>
        <v>0</v>
      </c>
      <c r="H192" s="8">
        <f t="shared" ref="H192:J192" si="245">SUM(H187:H191)</f>
        <v>97438.15</v>
      </c>
      <c r="I192" s="8">
        <f t="shared" si="245"/>
        <v>102203.04999999999</v>
      </c>
      <c r="J192" s="8">
        <f t="shared" si="245"/>
        <v>98501.68</v>
      </c>
      <c r="K192" s="8">
        <f t="shared" ref="K192" si="246">SUM(K187:K191)</f>
        <v>0</v>
      </c>
      <c r="L192" s="8">
        <f t="shared" ref="L192" si="247">SUM(L187:L191)</f>
        <v>98501.68</v>
      </c>
      <c r="M192" s="8">
        <f t="shared" ref="M192" si="248">SUM(M187:M191)</f>
        <v>0</v>
      </c>
      <c r="N192" s="8">
        <f t="shared" ref="N192" si="249">SUM(N187:N191)</f>
        <v>101949.23879999998</v>
      </c>
      <c r="O192" s="8">
        <f t="shared" ref="O192" si="250">SUM(O187:O191)</f>
        <v>0</v>
      </c>
      <c r="P192" s="8">
        <f t="shared" ref="P192" si="251">SUM(P187:P191)</f>
        <v>105517.46215799998</v>
      </c>
    </row>
    <row r="193" spans="1:16" x14ac:dyDescent="0.25">
      <c r="D193" t="s">
        <v>129</v>
      </c>
      <c r="E193" t="s">
        <v>74</v>
      </c>
      <c r="F193" t="s">
        <v>33</v>
      </c>
      <c r="G193" s="3"/>
      <c r="H193" s="3"/>
      <c r="I193" s="3">
        <v>7728.029999999997</v>
      </c>
      <c r="J193" s="3">
        <v>8325.64</v>
      </c>
      <c r="K193" s="3"/>
      <c r="L193" s="3"/>
      <c r="M193" s="3"/>
      <c r="N193" s="3">
        <f>+J193*$N$3</f>
        <v>8617.0373999999993</v>
      </c>
      <c r="O193" s="3"/>
      <c r="P193" s="3">
        <f>+L193*$P$3</f>
        <v>0</v>
      </c>
    </row>
    <row r="194" spans="1:16" x14ac:dyDescent="0.25">
      <c r="D194" s="4" t="s">
        <v>132</v>
      </c>
      <c r="E194" s="12"/>
      <c r="F194" s="7"/>
      <c r="G194" s="8">
        <f>+G193</f>
        <v>0</v>
      </c>
      <c r="H194" s="8">
        <f t="shared" ref="H194:J194" si="252">+H193</f>
        <v>0</v>
      </c>
      <c r="I194" s="8">
        <f t="shared" si="252"/>
        <v>7728.029999999997</v>
      </c>
      <c r="J194" s="8">
        <f t="shared" si="252"/>
        <v>8325.64</v>
      </c>
      <c r="K194" s="8">
        <f t="shared" ref="K194" si="253">+K193</f>
        <v>0</v>
      </c>
      <c r="L194" s="8">
        <f t="shared" ref="L194" si="254">+L193</f>
        <v>0</v>
      </c>
      <c r="M194" s="8">
        <f t="shared" ref="M194" si="255">+M193</f>
        <v>0</v>
      </c>
      <c r="N194" s="8">
        <f t="shared" ref="N194" si="256">+N193</f>
        <v>8617.0373999999993</v>
      </c>
      <c r="O194" s="8">
        <f t="shared" ref="O194" si="257">+O193</f>
        <v>0</v>
      </c>
      <c r="P194" s="8">
        <f t="shared" ref="P194" si="258">+P193</f>
        <v>0</v>
      </c>
    </row>
    <row r="195" spans="1:16" x14ac:dyDescent="0.25">
      <c r="A195" s="10" t="s">
        <v>65</v>
      </c>
      <c r="B195" s="10"/>
      <c r="C195" s="10"/>
      <c r="D195" s="10"/>
      <c r="E195" s="10"/>
      <c r="F195" s="10"/>
      <c r="G195" s="11">
        <f>+G192+G194</f>
        <v>0</v>
      </c>
      <c r="H195" s="11">
        <f t="shared" ref="H195:J195" si="259">+H192+H194</f>
        <v>97438.15</v>
      </c>
      <c r="I195" s="11">
        <f t="shared" si="259"/>
        <v>109931.07999999999</v>
      </c>
      <c r="J195" s="11">
        <f t="shared" si="259"/>
        <v>106827.31999999999</v>
      </c>
      <c r="K195" s="11">
        <f t="shared" ref="K195" si="260">+K192+K194</f>
        <v>0</v>
      </c>
      <c r="L195" s="11">
        <f t="shared" ref="L195" si="261">+L192+L194</f>
        <v>98501.68</v>
      </c>
      <c r="M195" s="11">
        <f t="shared" ref="M195" si="262">+M192+M194</f>
        <v>0</v>
      </c>
      <c r="N195" s="11">
        <f t="shared" ref="N195" si="263">+N192+N194</f>
        <v>110566.27619999998</v>
      </c>
      <c r="O195" s="11">
        <f t="shared" ref="O195" si="264">+O192+O194</f>
        <v>0</v>
      </c>
      <c r="P195" s="11">
        <f t="shared" ref="P195" si="265">+P192+P194</f>
        <v>105517.46215799998</v>
      </c>
    </row>
    <row r="196" spans="1:16" x14ac:dyDescent="0.25">
      <c r="A196" t="s">
        <v>23</v>
      </c>
      <c r="B196">
        <v>2020</v>
      </c>
      <c r="C196" t="s">
        <v>114</v>
      </c>
      <c r="D196" t="s">
        <v>130</v>
      </c>
      <c r="E196" t="s">
        <v>74</v>
      </c>
      <c r="F196" t="s">
        <v>35</v>
      </c>
      <c r="G196" s="3"/>
      <c r="H196" s="3"/>
      <c r="I196" s="3">
        <v>64331.220000000016</v>
      </c>
      <c r="J196" s="3">
        <v>63695.100000000013</v>
      </c>
      <c r="K196" s="3"/>
      <c r="L196" s="3">
        <f t="shared" ref="L196:L199" si="266">SUM(J196:K196)</f>
        <v>63695.100000000013</v>
      </c>
      <c r="M196" s="3"/>
      <c r="N196" s="3">
        <f>+J196*$N$3</f>
        <v>65924.428500000009</v>
      </c>
      <c r="O196" s="3"/>
      <c r="P196" s="3">
        <f>+L196*$P$3</f>
        <v>68231.783497500001</v>
      </c>
    </row>
    <row r="197" spans="1:16" x14ac:dyDescent="0.25">
      <c r="B197">
        <v>2021</v>
      </c>
      <c r="C197" t="s">
        <v>115</v>
      </c>
      <c r="E197" t="s">
        <v>69</v>
      </c>
      <c r="F197" t="s">
        <v>35</v>
      </c>
      <c r="G197" s="3"/>
      <c r="H197" s="3"/>
      <c r="I197" s="3">
        <v>29987.999999999993</v>
      </c>
      <c r="J197" s="3">
        <v>40231.79</v>
      </c>
      <c r="K197" s="3"/>
      <c r="L197" s="3">
        <f t="shared" si="266"/>
        <v>40231.79</v>
      </c>
      <c r="M197" s="3"/>
      <c r="N197" s="3">
        <f>+J197*$N$3</f>
        <v>41639.902649999996</v>
      </c>
      <c r="O197" s="3"/>
      <c r="P197" s="3">
        <f>+L197*$P$3</f>
        <v>43097.299242749999</v>
      </c>
    </row>
    <row r="198" spans="1:16" x14ac:dyDescent="0.25">
      <c r="E198" t="s">
        <v>70</v>
      </c>
      <c r="F198" t="s">
        <v>35</v>
      </c>
      <c r="G198" s="3"/>
      <c r="H198" s="3"/>
      <c r="I198" s="3">
        <v>14912.130000000001</v>
      </c>
      <c r="J198" s="3">
        <v>13687.989999999998</v>
      </c>
      <c r="K198" s="3"/>
      <c r="L198" s="3">
        <f t="shared" si="266"/>
        <v>13687.989999999998</v>
      </c>
      <c r="M198" s="3"/>
      <c r="N198" s="3">
        <f>+J198*$N$3</f>
        <v>14167.069649999998</v>
      </c>
      <c r="O198" s="3"/>
      <c r="P198" s="3">
        <f>+L198*$P$3</f>
        <v>14662.917087749996</v>
      </c>
    </row>
    <row r="199" spans="1:16" x14ac:dyDescent="0.25">
      <c r="E199" t="s">
        <v>71</v>
      </c>
      <c r="F199" t="s">
        <v>35</v>
      </c>
      <c r="G199" s="3"/>
      <c r="H199" s="3"/>
      <c r="I199" s="3">
        <v>82107.150000000009</v>
      </c>
      <c r="J199" s="3">
        <v>89901.180000000008</v>
      </c>
      <c r="K199" s="3"/>
      <c r="L199" s="3">
        <f t="shared" si="266"/>
        <v>89901.180000000008</v>
      </c>
      <c r="M199" s="3"/>
      <c r="N199" s="3">
        <f>+J199*$N$3</f>
        <v>93047.721300000005</v>
      </c>
      <c r="O199" s="3"/>
      <c r="P199" s="3">
        <f>+L199*$P$3</f>
        <v>96304.391545499995</v>
      </c>
    </row>
    <row r="200" spans="1:16" x14ac:dyDescent="0.25">
      <c r="D200" s="4" t="s">
        <v>131</v>
      </c>
      <c r="E200" s="12"/>
      <c r="F200" s="7"/>
      <c r="G200" s="8">
        <f>SUM(G196:G199)</f>
        <v>0</v>
      </c>
      <c r="H200" s="8">
        <f t="shared" ref="H200:J200" si="267">SUM(H196:H199)</f>
        <v>0</v>
      </c>
      <c r="I200" s="8">
        <f t="shared" si="267"/>
        <v>191338.5</v>
      </c>
      <c r="J200" s="8">
        <f t="shared" si="267"/>
        <v>207516.06</v>
      </c>
      <c r="K200" s="8">
        <f t="shared" ref="K200" si="268">SUM(K196:K199)</f>
        <v>0</v>
      </c>
      <c r="L200" s="8">
        <f t="shared" ref="L200" si="269">SUM(L196:L199)</f>
        <v>207516.06</v>
      </c>
      <c r="M200" s="8">
        <f t="shared" ref="M200" si="270">SUM(M196:M199)</f>
        <v>0</v>
      </c>
      <c r="N200" s="8">
        <f t="shared" ref="N200" si="271">SUM(N196:N199)</f>
        <v>214779.12210000001</v>
      </c>
      <c r="O200" s="8">
        <f t="shared" ref="O200" si="272">SUM(O196:O199)</f>
        <v>0</v>
      </c>
      <c r="P200" s="8">
        <f t="shared" ref="P200" si="273">SUM(P196:P199)</f>
        <v>222296.3913735</v>
      </c>
    </row>
    <row r="201" spans="1:16" x14ac:dyDescent="0.25">
      <c r="D201" t="s">
        <v>129</v>
      </c>
      <c r="E201" t="s">
        <v>74</v>
      </c>
      <c r="F201" t="s">
        <v>33</v>
      </c>
      <c r="G201" s="3"/>
      <c r="H201" s="3"/>
      <c r="I201" s="3">
        <v>9400.02</v>
      </c>
      <c r="J201" s="3">
        <v>10191.900000000003</v>
      </c>
      <c r="K201" s="3"/>
      <c r="L201" s="3">
        <f t="shared" ref="L201" si="274">SUM(J201:K201)</f>
        <v>10191.900000000003</v>
      </c>
      <c r="M201" s="3"/>
      <c r="N201" s="3">
        <f>+J201*$N$3</f>
        <v>10548.616500000002</v>
      </c>
      <c r="O201" s="3"/>
      <c r="P201" s="3">
        <f>+L201*$P$3</f>
        <v>10917.818077500002</v>
      </c>
    </row>
    <row r="202" spans="1:16" x14ac:dyDescent="0.25">
      <c r="D202" s="4" t="s">
        <v>132</v>
      </c>
      <c r="E202" s="12"/>
      <c r="F202" s="7"/>
      <c r="G202" s="8">
        <f>+G201</f>
        <v>0</v>
      </c>
      <c r="H202" s="8">
        <f t="shared" ref="H202:J202" si="275">+H201</f>
        <v>0</v>
      </c>
      <c r="I202" s="8">
        <f t="shared" si="275"/>
        <v>9400.02</v>
      </c>
      <c r="J202" s="8">
        <f t="shared" si="275"/>
        <v>10191.900000000003</v>
      </c>
      <c r="K202" s="8">
        <f t="shared" ref="K202" si="276">+K201</f>
        <v>0</v>
      </c>
      <c r="L202" s="8">
        <f t="shared" ref="L202" si="277">+L201</f>
        <v>10191.900000000003</v>
      </c>
      <c r="M202" s="8">
        <f t="shared" ref="M202" si="278">+M201</f>
        <v>0</v>
      </c>
      <c r="N202" s="8">
        <f t="shared" ref="N202" si="279">+N201</f>
        <v>10548.616500000002</v>
      </c>
      <c r="O202" s="8">
        <f t="shared" ref="O202" si="280">+O201</f>
        <v>0</v>
      </c>
      <c r="P202" s="8">
        <f t="shared" ref="P202" si="281">+P201</f>
        <v>10917.818077500002</v>
      </c>
    </row>
    <row r="203" spans="1:16" x14ac:dyDescent="0.25">
      <c r="A203" s="10" t="s">
        <v>66</v>
      </c>
      <c r="B203" s="10"/>
      <c r="C203" s="10"/>
      <c r="D203" s="10"/>
      <c r="E203" s="10"/>
      <c r="F203" s="10"/>
      <c r="G203" s="11">
        <f>+G200+G202</f>
        <v>0</v>
      </c>
      <c r="H203" s="11">
        <f t="shared" ref="H203:J203" si="282">+H200+H202</f>
        <v>0</v>
      </c>
      <c r="I203" s="11">
        <f t="shared" si="282"/>
        <v>200738.52</v>
      </c>
      <c r="J203" s="11">
        <f t="shared" si="282"/>
        <v>217707.96</v>
      </c>
      <c r="K203" s="11">
        <f t="shared" ref="K203" si="283">+K200+K202</f>
        <v>0</v>
      </c>
      <c r="L203" s="11">
        <f t="shared" ref="L203" si="284">+L200+L202</f>
        <v>217707.96</v>
      </c>
      <c r="M203" s="11">
        <f t="shared" ref="M203" si="285">+M200+M202</f>
        <v>0</v>
      </c>
      <c r="N203" s="11">
        <f t="shared" ref="N203" si="286">+N200+N202</f>
        <v>225327.73860000001</v>
      </c>
      <c r="O203" s="11">
        <f t="shared" ref="O203" si="287">+O200+O202</f>
        <v>0</v>
      </c>
      <c r="P203" s="11">
        <f t="shared" ref="P203" si="288">+P200+P202</f>
        <v>233214.209451</v>
      </c>
    </row>
    <row r="204" spans="1:16" x14ac:dyDescent="0.25">
      <c r="A204" t="s">
        <v>24</v>
      </c>
      <c r="B204">
        <v>2020</v>
      </c>
      <c r="C204" t="s">
        <v>116</v>
      </c>
      <c r="D204" t="s">
        <v>130</v>
      </c>
      <c r="E204" t="s">
        <v>74</v>
      </c>
      <c r="F204" t="s">
        <v>35</v>
      </c>
      <c r="G204" s="3"/>
      <c r="H204" s="3"/>
      <c r="I204" s="3">
        <v>78000</v>
      </c>
      <c r="J204" s="3">
        <v>76654.709999999992</v>
      </c>
      <c r="K204" s="3"/>
      <c r="L204" s="3">
        <f t="shared" ref="L204:L207" si="289">SUM(J204:K204)</f>
        <v>76654.709999999992</v>
      </c>
      <c r="M204" s="3"/>
      <c r="N204" s="3">
        <f>+J204*$N$3</f>
        <v>79337.624849999978</v>
      </c>
      <c r="O204" s="3"/>
      <c r="P204" s="3">
        <f>+L204*$P$3</f>
        <v>82114.441719749986</v>
      </c>
    </row>
    <row r="205" spans="1:16" x14ac:dyDescent="0.25">
      <c r="B205">
        <v>2021</v>
      </c>
      <c r="C205" t="s">
        <v>98</v>
      </c>
      <c r="E205" t="s">
        <v>69</v>
      </c>
      <c r="F205" t="s">
        <v>35</v>
      </c>
      <c r="G205" s="3"/>
      <c r="H205" s="3"/>
      <c r="I205" s="3">
        <v>36288</v>
      </c>
      <c r="J205" s="3">
        <v>48374.130000000005</v>
      </c>
      <c r="K205" s="3"/>
      <c r="L205" s="3">
        <f t="shared" si="289"/>
        <v>48374.130000000005</v>
      </c>
      <c r="M205" s="3"/>
      <c r="N205" s="3">
        <f>+J205*$N$3</f>
        <v>50067.224549999999</v>
      </c>
      <c r="O205" s="3"/>
      <c r="P205" s="3">
        <f>+L205*$P$3</f>
        <v>51819.57740925</v>
      </c>
    </row>
    <row r="206" spans="1:16" x14ac:dyDescent="0.25">
      <c r="E206" t="s">
        <v>71</v>
      </c>
      <c r="F206" t="s">
        <v>35</v>
      </c>
      <c r="G206" s="3"/>
      <c r="H206" s="3"/>
      <c r="I206" s="3">
        <v>150244.71</v>
      </c>
      <c r="J206" s="3">
        <v>102831.67000000001</v>
      </c>
      <c r="K206" s="3"/>
      <c r="L206" s="3">
        <f t="shared" si="289"/>
        <v>102831.67000000001</v>
      </c>
      <c r="M206" s="3"/>
      <c r="N206" s="3">
        <f>+J206*$N$3</f>
        <v>106430.77845</v>
      </c>
      <c r="O206" s="3"/>
      <c r="P206" s="3">
        <f>+L206*$P$3</f>
        <v>110155.85569575</v>
      </c>
    </row>
    <row r="207" spans="1:16" x14ac:dyDescent="0.25">
      <c r="E207" t="s">
        <v>76</v>
      </c>
      <c r="F207" t="s">
        <v>35</v>
      </c>
      <c r="G207" s="3"/>
      <c r="H207" s="3"/>
      <c r="I207" s="3">
        <v>11664</v>
      </c>
      <c r="J207" s="3">
        <v>10260.01</v>
      </c>
      <c r="K207" s="3"/>
      <c r="L207" s="3">
        <f t="shared" si="289"/>
        <v>10260.01</v>
      </c>
      <c r="M207" s="3"/>
      <c r="N207" s="3">
        <f>+J207*$N$3</f>
        <v>10619.110349999999</v>
      </c>
      <c r="O207" s="3"/>
      <c r="P207" s="3">
        <f>+L207*$P$3</f>
        <v>10990.77921225</v>
      </c>
    </row>
    <row r="208" spans="1:16" x14ac:dyDescent="0.25">
      <c r="D208" s="4" t="s">
        <v>131</v>
      </c>
      <c r="E208" s="12"/>
      <c r="F208" s="7"/>
      <c r="G208" s="8">
        <f>SUM(G204:G207)</f>
        <v>0</v>
      </c>
      <c r="H208" s="8">
        <f t="shared" ref="H208:J208" si="290">SUM(H204:H207)</f>
        <v>0</v>
      </c>
      <c r="I208" s="8">
        <f t="shared" si="290"/>
        <v>276196.70999999996</v>
      </c>
      <c r="J208" s="8">
        <f t="shared" si="290"/>
        <v>238120.52000000002</v>
      </c>
      <c r="K208" s="8">
        <f t="shared" ref="K208" si="291">SUM(K204:K207)</f>
        <v>0</v>
      </c>
      <c r="L208" s="8">
        <f t="shared" ref="L208" si="292">SUM(L204:L207)</f>
        <v>238120.52000000002</v>
      </c>
      <c r="M208" s="8">
        <f t="shared" ref="M208" si="293">SUM(M204:M207)</f>
        <v>0</v>
      </c>
      <c r="N208" s="8">
        <f t="shared" ref="N208" si="294">SUM(N204:N207)</f>
        <v>246454.73819999999</v>
      </c>
      <c r="O208" s="8">
        <f t="shared" ref="O208" si="295">SUM(O204:O207)</f>
        <v>0</v>
      </c>
      <c r="P208" s="8">
        <f t="shared" ref="P208" si="296">SUM(P204:P207)</f>
        <v>255080.654037</v>
      </c>
    </row>
    <row r="209" spans="1:17" x14ac:dyDescent="0.25">
      <c r="D209" t="s">
        <v>129</v>
      </c>
      <c r="E209" t="s">
        <v>74</v>
      </c>
      <c r="F209" t="s">
        <v>33</v>
      </c>
      <c r="G209" s="3"/>
      <c r="H209" s="3"/>
      <c r="I209" s="3">
        <v>9600</v>
      </c>
      <c r="J209" s="3">
        <v>10191.900000000003</v>
      </c>
      <c r="K209" s="3"/>
      <c r="L209" s="3">
        <f t="shared" ref="L209" si="297">SUM(J209:K209)</f>
        <v>10191.900000000003</v>
      </c>
      <c r="M209" s="3"/>
      <c r="N209" s="3">
        <f>+J209*$N$3</f>
        <v>10548.616500000002</v>
      </c>
      <c r="O209" s="3"/>
      <c r="P209" s="3">
        <f>+L209*$P$3</f>
        <v>10917.818077500002</v>
      </c>
    </row>
    <row r="210" spans="1:17" x14ac:dyDescent="0.25">
      <c r="D210" s="4" t="s">
        <v>132</v>
      </c>
      <c r="E210" s="12"/>
      <c r="F210" s="7"/>
      <c r="G210" s="8">
        <f>+G209</f>
        <v>0</v>
      </c>
      <c r="H210" s="8">
        <f t="shared" ref="H210:J210" si="298">+H209</f>
        <v>0</v>
      </c>
      <c r="I210" s="8">
        <f t="shared" si="298"/>
        <v>9600</v>
      </c>
      <c r="J210" s="8">
        <f t="shared" si="298"/>
        <v>10191.900000000003</v>
      </c>
      <c r="K210" s="8">
        <f t="shared" ref="K210" si="299">+K209</f>
        <v>0</v>
      </c>
      <c r="L210" s="8">
        <f t="shared" ref="L210" si="300">+L209</f>
        <v>10191.900000000003</v>
      </c>
      <c r="M210" s="8">
        <f t="shared" ref="M210" si="301">+M209</f>
        <v>0</v>
      </c>
      <c r="N210" s="8">
        <f t="shared" ref="N210" si="302">+N209</f>
        <v>10548.616500000002</v>
      </c>
      <c r="O210" s="8">
        <f t="shared" ref="O210" si="303">+O209</f>
        <v>0</v>
      </c>
      <c r="P210" s="8">
        <f t="shared" ref="P210" si="304">+P209</f>
        <v>10917.818077500002</v>
      </c>
    </row>
    <row r="211" spans="1:17" x14ac:dyDescent="0.25">
      <c r="A211" s="10" t="s">
        <v>67</v>
      </c>
      <c r="B211" s="10"/>
      <c r="C211" s="10"/>
      <c r="D211" s="10"/>
      <c r="E211" s="10"/>
      <c r="F211" s="10"/>
      <c r="G211" s="11">
        <f>+G208+G210</f>
        <v>0</v>
      </c>
      <c r="H211" s="11">
        <f t="shared" ref="H211:J211" si="305">+H208+H210</f>
        <v>0</v>
      </c>
      <c r="I211" s="11">
        <f t="shared" si="305"/>
        <v>285796.70999999996</v>
      </c>
      <c r="J211" s="11">
        <f t="shared" si="305"/>
        <v>248312.42</v>
      </c>
      <c r="K211" s="11">
        <f t="shared" ref="K211" si="306">+K208+K210</f>
        <v>0</v>
      </c>
      <c r="L211" s="11">
        <f t="shared" ref="L211" si="307">+L208+L210</f>
        <v>248312.42</v>
      </c>
      <c r="M211" s="11">
        <f t="shared" ref="M211" si="308">+M208+M210</f>
        <v>0</v>
      </c>
      <c r="N211" s="11">
        <f t="shared" ref="N211" si="309">+N208+N210</f>
        <v>257003.3547</v>
      </c>
      <c r="O211" s="11">
        <f t="shared" ref="O211" si="310">+O208+O210</f>
        <v>0</v>
      </c>
      <c r="P211" s="11">
        <f t="shared" ref="P211" si="311">+P208+P210</f>
        <v>265998.47211450001</v>
      </c>
    </row>
    <row r="212" spans="1:17" x14ac:dyDescent="0.25">
      <c r="A212" t="s">
        <v>1</v>
      </c>
      <c r="B212">
        <v>2018</v>
      </c>
      <c r="C212" s="19" t="s">
        <v>117</v>
      </c>
      <c r="D212" t="s">
        <v>130</v>
      </c>
      <c r="E212" t="s">
        <v>77</v>
      </c>
      <c r="F212" t="s">
        <v>34</v>
      </c>
      <c r="G212" s="3">
        <v>54492.059618053136</v>
      </c>
      <c r="H212" s="3">
        <v>12676.289999999999</v>
      </c>
      <c r="I212" s="3"/>
      <c r="J212" s="3"/>
      <c r="K212" s="3"/>
      <c r="L212" s="3">
        <f t="shared" ref="L212:L219" si="312">SUM(J212:K212)</f>
        <v>0</v>
      </c>
      <c r="M212" s="3"/>
      <c r="N212" s="3">
        <f>+J212*$N$3</f>
        <v>0</v>
      </c>
      <c r="O212" s="3"/>
      <c r="P212" s="3">
        <f>+L212*$P$3</f>
        <v>0</v>
      </c>
      <c r="Q212" s="2"/>
    </row>
    <row r="213" spans="1:17" x14ac:dyDescent="0.25">
      <c r="B213">
        <v>2019</v>
      </c>
      <c r="C213" s="20" t="s">
        <v>118</v>
      </c>
      <c r="E213" t="s">
        <v>74</v>
      </c>
      <c r="F213" t="s">
        <v>35</v>
      </c>
      <c r="G213" s="3">
        <v>65893.105730937998</v>
      </c>
      <c r="H213" s="3">
        <v>51348.21</v>
      </c>
      <c r="I213" s="3"/>
      <c r="J213" s="3"/>
      <c r="K213" s="3"/>
      <c r="L213" s="3">
        <f t="shared" si="312"/>
        <v>0</v>
      </c>
      <c r="M213" s="3"/>
      <c r="N213" s="3">
        <f>+J213*$N$3</f>
        <v>0</v>
      </c>
      <c r="O213" s="3"/>
      <c r="P213" s="3">
        <f>+L213*$P$3</f>
        <v>0</v>
      </c>
      <c r="Q213" s="2"/>
    </row>
    <row r="214" spans="1:17" x14ac:dyDescent="0.25">
      <c r="E214" t="s">
        <v>69</v>
      </c>
      <c r="F214" t="s">
        <v>35</v>
      </c>
      <c r="G214" s="3">
        <v>21570.599999999995</v>
      </c>
      <c r="H214" s="3">
        <v>8439.0500000000011</v>
      </c>
      <c r="I214" s="3"/>
      <c r="J214" s="3"/>
      <c r="K214" s="3"/>
      <c r="L214" s="3">
        <f t="shared" si="312"/>
        <v>0</v>
      </c>
      <c r="M214" s="3"/>
      <c r="N214" s="3">
        <f>+J214*$N$3</f>
        <v>0</v>
      </c>
      <c r="O214" s="3"/>
      <c r="P214" s="3">
        <f>+L214*$P$3</f>
        <v>0</v>
      </c>
    </row>
    <row r="215" spans="1:17" x14ac:dyDescent="0.25">
      <c r="E215" t="s">
        <v>70</v>
      </c>
      <c r="F215" t="s">
        <v>35</v>
      </c>
      <c r="G215" s="3">
        <v>20898.040000000005</v>
      </c>
      <c r="H215" s="3">
        <v>-1427.6099999999997</v>
      </c>
      <c r="I215" s="3"/>
      <c r="J215" s="3"/>
      <c r="K215" s="3"/>
      <c r="L215" s="3">
        <f t="shared" si="312"/>
        <v>0</v>
      </c>
      <c r="M215" s="3"/>
      <c r="N215" s="3">
        <f>+J215*$N$3</f>
        <v>0</v>
      </c>
      <c r="O215" s="3"/>
      <c r="P215" s="3">
        <f>+L215*$P$3</f>
        <v>0</v>
      </c>
    </row>
    <row r="216" spans="1:17" x14ac:dyDescent="0.25">
      <c r="D216" s="4" t="s">
        <v>131</v>
      </c>
      <c r="E216" s="12"/>
      <c r="F216" s="7"/>
      <c r="G216" s="8">
        <f>SUM(G212:G215)</f>
        <v>162853.80534899115</v>
      </c>
      <c r="H216" s="5">
        <f>SUM(H212:H215)</f>
        <v>71035.94</v>
      </c>
      <c r="I216" s="5">
        <f>SUM(I212:I215)</f>
        <v>0</v>
      </c>
      <c r="J216" s="6">
        <f>SUM(J212:J215)</f>
        <v>0</v>
      </c>
      <c r="K216" s="6">
        <f t="shared" ref="K216:P216" si="313">SUM(K212:K215)</f>
        <v>0</v>
      </c>
      <c r="L216" s="6">
        <f t="shared" si="313"/>
        <v>0</v>
      </c>
      <c r="M216" s="6">
        <f t="shared" si="313"/>
        <v>0</v>
      </c>
      <c r="N216" s="6">
        <f t="shared" si="313"/>
        <v>0</v>
      </c>
      <c r="O216" s="6">
        <f t="shared" si="313"/>
        <v>0</v>
      </c>
      <c r="P216" s="6">
        <f t="shared" si="313"/>
        <v>0</v>
      </c>
    </row>
    <row r="217" spans="1:17" x14ac:dyDescent="0.25">
      <c r="D217" t="s">
        <v>129</v>
      </c>
      <c r="E217" t="s">
        <v>74</v>
      </c>
      <c r="F217" t="s">
        <v>33</v>
      </c>
      <c r="G217" s="3">
        <v>11897.834651008865</v>
      </c>
      <c r="H217" s="3">
        <v>24969.799999999996</v>
      </c>
      <c r="I217" s="3"/>
      <c r="J217" s="3"/>
      <c r="K217" s="3"/>
      <c r="L217" s="3">
        <f t="shared" si="312"/>
        <v>0</v>
      </c>
      <c r="M217" s="3"/>
      <c r="N217" s="3">
        <f>+J217*$N$3</f>
        <v>0</v>
      </c>
      <c r="O217" s="3"/>
      <c r="P217" s="3">
        <f>+L217*$P$3</f>
        <v>0</v>
      </c>
      <c r="Q217" s="2"/>
    </row>
    <row r="218" spans="1:17" x14ac:dyDescent="0.25">
      <c r="E218" t="s">
        <v>69</v>
      </c>
      <c r="F218" t="s">
        <v>33</v>
      </c>
      <c r="G218" s="3">
        <v>3893.6000000000004</v>
      </c>
      <c r="H218" s="3">
        <v>2962.9</v>
      </c>
      <c r="I218" s="3"/>
      <c r="J218" s="3"/>
      <c r="K218" s="3"/>
      <c r="L218" s="3">
        <f t="shared" si="312"/>
        <v>0</v>
      </c>
      <c r="M218" s="3"/>
      <c r="N218" s="3">
        <f>+J218*$N$3</f>
        <v>0</v>
      </c>
      <c r="O218" s="3"/>
      <c r="P218" s="3">
        <f>+L218*$P$3</f>
        <v>0</v>
      </c>
    </row>
    <row r="219" spans="1:17" x14ac:dyDescent="0.25">
      <c r="E219" t="s">
        <v>70</v>
      </c>
      <c r="F219" t="s">
        <v>33</v>
      </c>
      <c r="G219" s="3">
        <v>3772.2000000000003</v>
      </c>
      <c r="H219" s="3">
        <v>-2345.5</v>
      </c>
      <c r="I219" s="3"/>
      <c r="J219" s="3"/>
      <c r="K219" s="3"/>
      <c r="L219" s="3">
        <f t="shared" si="312"/>
        <v>0</v>
      </c>
      <c r="M219" s="3"/>
      <c r="N219" s="3">
        <f>+J219*$N$3</f>
        <v>0</v>
      </c>
      <c r="O219" s="3"/>
      <c r="P219" s="3">
        <f>+L219*$P$3</f>
        <v>0</v>
      </c>
    </row>
    <row r="220" spans="1:17" x14ac:dyDescent="0.25">
      <c r="D220" s="4" t="s">
        <v>132</v>
      </c>
      <c r="E220" s="12"/>
      <c r="F220" s="7"/>
      <c r="G220" s="8">
        <f>SUM(G217:G219)</f>
        <v>19563.634651008866</v>
      </c>
      <c r="H220" s="5">
        <f>SUM(H217:H219)</f>
        <v>25587.199999999997</v>
      </c>
      <c r="I220" s="5">
        <f>SUM(I217:I219)</f>
        <v>0</v>
      </c>
      <c r="J220" s="6">
        <f>SUM(J217:J219)</f>
        <v>0</v>
      </c>
      <c r="K220" s="6">
        <f t="shared" ref="K220:P220" si="314">SUM(K217:K219)</f>
        <v>0</v>
      </c>
      <c r="L220" s="6">
        <f t="shared" si="314"/>
        <v>0</v>
      </c>
      <c r="M220" s="6">
        <f t="shared" si="314"/>
        <v>0</v>
      </c>
      <c r="N220" s="6">
        <f t="shared" si="314"/>
        <v>0</v>
      </c>
      <c r="O220" s="6">
        <f t="shared" si="314"/>
        <v>0</v>
      </c>
      <c r="P220" s="6">
        <f t="shared" si="314"/>
        <v>0</v>
      </c>
    </row>
    <row r="221" spans="1:17" x14ac:dyDescent="0.25">
      <c r="A221" s="10" t="s">
        <v>39</v>
      </c>
      <c r="B221" s="10"/>
      <c r="C221" s="10"/>
      <c r="D221" s="10"/>
      <c r="E221" s="10"/>
      <c r="F221" s="10"/>
      <c r="G221" s="11">
        <f>+G216+G220</f>
        <v>182417.44000000003</v>
      </c>
      <c r="H221" s="11">
        <f>+H216+H220</f>
        <v>96623.14</v>
      </c>
      <c r="I221" s="11">
        <f>+I216+I220</f>
        <v>0</v>
      </c>
      <c r="J221" s="11">
        <f>+J216+J220</f>
        <v>0</v>
      </c>
      <c r="K221" s="11">
        <f t="shared" ref="K221:P221" si="315">+K216+K220</f>
        <v>0</v>
      </c>
      <c r="L221" s="11">
        <f t="shared" si="315"/>
        <v>0</v>
      </c>
      <c r="M221" s="11">
        <f t="shared" si="315"/>
        <v>0</v>
      </c>
      <c r="N221" s="11">
        <f t="shared" si="315"/>
        <v>0</v>
      </c>
      <c r="O221" s="11">
        <f t="shared" si="315"/>
        <v>0</v>
      </c>
      <c r="P221" s="11">
        <f t="shared" si="315"/>
        <v>0</v>
      </c>
    </row>
    <row r="222" spans="1:17" x14ac:dyDescent="0.25">
      <c r="A222" t="s">
        <v>12</v>
      </c>
      <c r="B222">
        <v>2019</v>
      </c>
      <c r="C222" s="18" t="s">
        <v>94</v>
      </c>
      <c r="D222" t="s">
        <v>130</v>
      </c>
      <c r="E222" t="s">
        <v>74</v>
      </c>
      <c r="F222" t="s">
        <v>35</v>
      </c>
      <c r="G222" s="3"/>
      <c r="H222" s="3">
        <v>35437.980000000003</v>
      </c>
      <c r="I222" s="3">
        <v>64725.729999999989</v>
      </c>
      <c r="J222" s="3">
        <v>76008.029999999984</v>
      </c>
      <c r="K222" s="3"/>
      <c r="L222" s="3">
        <f t="shared" ref="L222:L225" si="316">SUM(J222:K222)</f>
        <v>76008.029999999984</v>
      </c>
      <c r="M222" s="3"/>
      <c r="N222" s="3">
        <f>+J222*$N$3</f>
        <v>78668.311049999975</v>
      </c>
      <c r="O222" s="3"/>
      <c r="P222" s="3">
        <f>+L222*$P$3</f>
        <v>81421.701936749974</v>
      </c>
    </row>
    <row r="223" spans="1:17" x14ac:dyDescent="0.25">
      <c r="B223">
        <v>2020</v>
      </c>
      <c r="C223" t="s">
        <v>119</v>
      </c>
      <c r="E223" t="s">
        <v>69</v>
      </c>
      <c r="F223" t="s">
        <v>35</v>
      </c>
      <c r="G223" s="3"/>
      <c r="H223" s="3">
        <v>10956</v>
      </c>
      <c r="I223" s="3">
        <v>21245.720000000005</v>
      </c>
      <c r="J223" s="3">
        <v>45463.95</v>
      </c>
      <c r="K223" s="3"/>
      <c r="L223" s="3">
        <f t="shared" si="316"/>
        <v>45463.95</v>
      </c>
      <c r="M223" s="3"/>
      <c r="N223" s="3">
        <f>+J223*$N$3</f>
        <v>47055.188249999992</v>
      </c>
      <c r="O223" s="3"/>
      <c r="P223" s="3">
        <f>+L223*$P$3</f>
        <v>48702.11983874999</v>
      </c>
    </row>
    <row r="224" spans="1:17" x14ac:dyDescent="0.25">
      <c r="B224">
        <v>2021</v>
      </c>
      <c r="C224" t="s">
        <v>119</v>
      </c>
      <c r="E224" t="s">
        <v>70</v>
      </c>
      <c r="F224" t="s">
        <v>35</v>
      </c>
      <c r="G224" s="3"/>
      <c r="H224" s="3">
        <v>19320.8</v>
      </c>
      <c r="I224" s="3">
        <v>23408.959999999999</v>
      </c>
      <c r="J224" s="3">
        <v>13897.41</v>
      </c>
      <c r="K224" s="3"/>
      <c r="L224" s="3">
        <f t="shared" si="316"/>
        <v>13897.41</v>
      </c>
      <c r="M224" s="3"/>
      <c r="N224" s="3">
        <f>+J224*$N$3</f>
        <v>14383.819349999998</v>
      </c>
      <c r="O224" s="3"/>
      <c r="P224" s="3">
        <f>+L224*$P$3</f>
        <v>14887.253027249999</v>
      </c>
    </row>
    <row r="225" spans="1:17" x14ac:dyDescent="0.25">
      <c r="E225" t="s">
        <v>71</v>
      </c>
      <c r="F225" t="s">
        <v>35</v>
      </c>
      <c r="G225" s="3"/>
      <c r="H225" s="3"/>
      <c r="I225" s="3">
        <v>6132.7800000000007</v>
      </c>
      <c r="J225" s="3">
        <v>27483.33</v>
      </c>
      <c r="K225" s="3"/>
      <c r="L225" s="3">
        <f t="shared" si="316"/>
        <v>27483.33</v>
      </c>
      <c r="M225" s="3"/>
      <c r="N225" s="3">
        <f>+J225*$N$3</f>
        <v>28445.24655</v>
      </c>
      <c r="O225" s="3"/>
      <c r="P225" s="3">
        <f>+L225*$P$3</f>
        <v>29440.830179249999</v>
      </c>
    </row>
    <row r="226" spans="1:17" x14ac:dyDescent="0.25">
      <c r="D226" s="4" t="s">
        <v>131</v>
      </c>
      <c r="E226" s="12"/>
      <c r="F226" s="7"/>
      <c r="G226" s="8">
        <f>SUM(G222:G225)</f>
        <v>0</v>
      </c>
      <c r="H226" s="8">
        <f t="shared" ref="H226:P226" si="317">SUM(H222:H225)</f>
        <v>65714.78</v>
      </c>
      <c r="I226" s="8">
        <f t="shared" si="317"/>
        <v>115513.19</v>
      </c>
      <c r="J226" s="8">
        <f t="shared" si="317"/>
        <v>162852.71999999997</v>
      </c>
      <c r="K226" s="8">
        <f t="shared" ref="K226" si="318">SUM(K222:K225)</f>
        <v>0</v>
      </c>
      <c r="L226" s="8">
        <f t="shared" ref="L226" si="319">SUM(L222:L225)</f>
        <v>162852.71999999997</v>
      </c>
      <c r="M226" s="8">
        <f t="shared" ref="M226" si="320">SUM(M222:M225)</f>
        <v>0</v>
      </c>
      <c r="N226" s="8">
        <f t="shared" ref="N226" si="321">SUM(N222:N225)</f>
        <v>168552.56519999998</v>
      </c>
      <c r="O226" s="8">
        <f t="shared" ref="O226" si="322">SUM(O222:O225)</f>
        <v>0</v>
      </c>
      <c r="P226" s="8">
        <f t="shared" si="317"/>
        <v>174451.90498199995</v>
      </c>
    </row>
    <row r="227" spans="1:17" x14ac:dyDescent="0.25">
      <c r="A227" s="10" t="s">
        <v>60</v>
      </c>
      <c r="B227" s="10"/>
      <c r="C227" s="10"/>
      <c r="D227" s="10"/>
      <c r="E227" s="10"/>
      <c r="F227" s="10"/>
      <c r="G227" s="11">
        <f>+G226</f>
        <v>0</v>
      </c>
      <c r="H227" s="11">
        <f t="shared" ref="H227:J227" si="323">+H226</f>
        <v>65714.78</v>
      </c>
      <c r="I227" s="11">
        <f t="shared" si="323"/>
        <v>115513.19</v>
      </c>
      <c r="J227" s="11">
        <f t="shared" si="323"/>
        <v>162852.71999999997</v>
      </c>
      <c r="K227" s="11">
        <f t="shared" ref="K227" si="324">+K226</f>
        <v>0</v>
      </c>
      <c r="L227" s="11">
        <f t="shared" ref="L227" si="325">+L226</f>
        <v>162852.71999999997</v>
      </c>
      <c r="M227" s="11">
        <f t="shared" ref="M227" si="326">+M226</f>
        <v>0</v>
      </c>
      <c r="N227" s="11">
        <f t="shared" ref="N227" si="327">+N226</f>
        <v>168552.56519999998</v>
      </c>
      <c r="O227" s="11">
        <f t="shared" ref="O227" si="328">+O226</f>
        <v>0</v>
      </c>
      <c r="P227" s="11">
        <f t="shared" ref="P227" si="329">+P226</f>
        <v>174451.90498199995</v>
      </c>
    </row>
    <row r="228" spans="1:17" x14ac:dyDescent="0.25">
      <c r="A228" t="s">
        <v>28</v>
      </c>
      <c r="B228">
        <v>2021</v>
      </c>
      <c r="C228" t="s">
        <v>120</v>
      </c>
      <c r="D228" t="s">
        <v>130</v>
      </c>
      <c r="E228" t="s">
        <v>74</v>
      </c>
      <c r="F228" t="s">
        <v>35</v>
      </c>
      <c r="G228" s="3"/>
      <c r="H228" s="3"/>
      <c r="I228" s="3"/>
      <c r="J228" s="3">
        <v>22531.309999999998</v>
      </c>
      <c r="K228" s="3">
        <v>32546</v>
      </c>
      <c r="L228" s="3">
        <f>SUM(J228:K228)</f>
        <v>55077.31</v>
      </c>
      <c r="M228" s="3"/>
      <c r="N228" s="3">
        <f>+L228*$N$3</f>
        <v>57005.015849999996</v>
      </c>
      <c r="O228" s="3"/>
      <c r="P228" s="3">
        <f>+L228*$P$3</f>
        <v>59000.191404749989</v>
      </c>
    </row>
    <row r="229" spans="1:17" x14ac:dyDescent="0.25">
      <c r="E229" t="s">
        <v>69</v>
      </c>
      <c r="F229" t="s">
        <v>35</v>
      </c>
      <c r="G229" s="3"/>
      <c r="H229" s="3"/>
      <c r="I229" s="3"/>
      <c r="J229" s="3"/>
      <c r="K229" s="3">
        <v>4371</v>
      </c>
      <c r="L229" s="3">
        <f t="shared" ref="L229:L231" si="330">SUM(J229:K229)</f>
        <v>4371</v>
      </c>
      <c r="M229" s="3"/>
      <c r="N229" s="3">
        <f t="shared" ref="N229:N231" si="331">+L229*$N$3</f>
        <v>4523.9849999999997</v>
      </c>
      <c r="O229" s="3"/>
      <c r="P229" s="3">
        <f t="shared" ref="P229:P236" si="332">+L229*$P$3</f>
        <v>4682.3244749999994</v>
      </c>
    </row>
    <row r="230" spans="1:17" x14ac:dyDescent="0.25">
      <c r="E230" t="s">
        <v>70</v>
      </c>
      <c r="F230" t="s">
        <v>35</v>
      </c>
      <c r="G230" s="3"/>
      <c r="H230" s="3"/>
      <c r="I230" s="3"/>
      <c r="J230" s="3"/>
      <c r="K230" s="3"/>
      <c r="L230" s="3">
        <f t="shared" si="330"/>
        <v>0</v>
      </c>
      <c r="M230" s="3"/>
      <c r="N230" s="3">
        <f t="shared" si="331"/>
        <v>0</v>
      </c>
      <c r="O230" s="3"/>
      <c r="P230" s="3">
        <f t="shared" si="332"/>
        <v>0</v>
      </c>
    </row>
    <row r="231" spans="1:17" x14ac:dyDescent="0.25">
      <c r="E231" t="s">
        <v>71</v>
      </c>
      <c r="F231" t="s">
        <v>35</v>
      </c>
      <c r="G231" s="3"/>
      <c r="H231" s="3"/>
      <c r="I231" s="3"/>
      <c r="J231" s="3"/>
      <c r="K231" s="3">
        <v>7098.7202000000007</v>
      </c>
      <c r="L231" s="3">
        <f t="shared" si="330"/>
        <v>7098.7202000000007</v>
      </c>
      <c r="M231" s="3"/>
      <c r="N231" s="3">
        <f t="shared" si="331"/>
        <v>7347.1754069999997</v>
      </c>
      <c r="O231" s="3"/>
      <c r="P231" s="3">
        <f t="shared" si="332"/>
        <v>7604.3265462449999</v>
      </c>
    </row>
    <row r="232" spans="1:17" x14ac:dyDescent="0.25">
      <c r="D232" s="4" t="s">
        <v>131</v>
      </c>
      <c r="E232" s="12"/>
      <c r="F232" s="7"/>
      <c r="G232" s="6">
        <f t="shared" ref="G232:I232" si="333">SUM(G228:G231)</f>
        <v>0</v>
      </c>
      <c r="H232" s="6">
        <f t="shared" si="333"/>
        <v>0</v>
      </c>
      <c r="I232" s="6">
        <f t="shared" si="333"/>
        <v>0</v>
      </c>
      <c r="J232" s="6">
        <f>SUM(J228:J231)</f>
        <v>22531.309999999998</v>
      </c>
      <c r="K232" s="6">
        <f t="shared" ref="K232:P232" si="334">SUM(K228:K231)</f>
        <v>44015.720200000003</v>
      </c>
      <c r="L232" s="6">
        <f t="shared" si="334"/>
        <v>66547.030199999994</v>
      </c>
      <c r="M232" s="6">
        <f t="shared" si="334"/>
        <v>0</v>
      </c>
      <c r="N232" s="6">
        <f>SUM(N228:N231)</f>
        <v>68876.176256999999</v>
      </c>
      <c r="O232" s="6">
        <f t="shared" si="334"/>
        <v>0</v>
      </c>
      <c r="P232" s="6">
        <f t="shared" si="334"/>
        <v>71286.842425994982</v>
      </c>
    </row>
    <row r="233" spans="1:17" x14ac:dyDescent="0.25">
      <c r="D233" t="s">
        <v>129</v>
      </c>
      <c r="E233" t="s">
        <v>74</v>
      </c>
      <c r="F233" t="s">
        <v>33</v>
      </c>
      <c r="G233" s="3"/>
      <c r="H233" s="3"/>
      <c r="I233" s="3"/>
      <c r="J233" s="3">
        <v>3193.6900000000005</v>
      </c>
      <c r="K233" s="3"/>
      <c r="L233" s="3">
        <f t="shared" ref="L233:L236" si="335">SUM(J233:K233)</f>
        <v>3193.6900000000005</v>
      </c>
      <c r="M233" s="3"/>
      <c r="N233" s="3">
        <f>+L233*$N$3</f>
        <v>3305.4691500000004</v>
      </c>
      <c r="O233" s="3"/>
      <c r="P233" s="3">
        <f t="shared" si="332"/>
        <v>3421.1605702500001</v>
      </c>
    </row>
    <row r="234" spans="1:17" x14ac:dyDescent="0.25">
      <c r="E234" t="s">
        <v>69</v>
      </c>
      <c r="F234" t="s">
        <v>33</v>
      </c>
      <c r="G234" s="3"/>
      <c r="H234" s="3"/>
      <c r="I234" s="3"/>
      <c r="J234" s="3"/>
      <c r="K234" s="3"/>
      <c r="L234" s="3">
        <f t="shared" si="335"/>
        <v>0</v>
      </c>
      <c r="M234" s="3"/>
      <c r="N234" s="3">
        <f>+L234*$N$3</f>
        <v>0</v>
      </c>
      <c r="O234" s="3"/>
      <c r="P234" s="3">
        <f t="shared" si="332"/>
        <v>0</v>
      </c>
    </row>
    <row r="235" spans="1:17" x14ac:dyDescent="0.25">
      <c r="E235" t="s">
        <v>70</v>
      </c>
      <c r="F235" t="s">
        <v>33</v>
      </c>
      <c r="G235" s="3"/>
      <c r="H235" s="3"/>
      <c r="I235" s="3"/>
      <c r="J235" s="3"/>
      <c r="K235" s="3"/>
      <c r="L235" s="3">
        <f t="shared" si="335"/>
        <v>0</v>
      </c>
      <c r="M235" s="3"/>
      <c r="N235" s="3">
        <f t="shared" ref="N235:N236" si="336">+L235*$N$3</f>
        <v>0</v>
      </c>
      <c r="O235" s="3"/>
      <c r="P235" s="3">
        <f t="shared" si="332"/>
        <v>0</v>
      </c>
    </row>
    <row r="236" spans="1:17" x14ac:dyDescent="0.25">
      <c r="E236" t="s">
        <v>71</v>
      </c>
      <c r="F236" t="s">
        <v>33</v>
      </c>
      <c r="G236" s="3"/>
      <c r="H236" s="3"/>
      <c r="I236" s="3"/>
      <c r="J236" s="3"/>
      <c r="K236" s="3"/>
      <c r="L236" s="3">
        <f t="shared" si="335"/>
        <v>0</v>
      </c>
      <c r="M236" s="3"/>
      <c r="N236" s="3">
        <f t="shared" si="336"/>
        <v>0</v>
      </c>
      <c r="O236" s="3"/>
      <c r="P236" s="3">
        <f t="shared" si="332"/>
        <v>0</v>
      </c>
    </row>
    <row r="237" spans="1:17" x14ac:dyDescent="0.25">
      <c r="D237" s="4" t="s">
        <v>132</v>
      </c>
      <c r="E237" s="12"/>
      <c r="F237" s="7"/>
      <c r="G237" s="8">
        <f t="shared" ref="G237:I237" si="337">SUM(G233:G236)</f>
        <v>0</v>
      </c>
      <c r="H237" s="8">
        <f t="shared" si="337"/>
        <v>0</v>
      </c>
      <c r="I237" s="8">
        <f t="shared" si="337"/>
        <v>0</v>
      </c>
      <c r="J237" s="8">
        <f>SUM(J233:J236)</f>
        <v>3193.6900000000005</v>
      </c>
      <c r="K237" s="8">
        <f t="shared" ref="K237:P237" si="338">SUM(K233:K236)</f>
        <v>0</v>
      </c>
      <c r="L237" s="8">
        <f t="shared" si="338"/>
        <v>3193.6900000000005</v>
      </c>
      <c r="M237" s="8">
        <f t="shared" si="338"/>
        <v>0</v>
      </c>
      <c r="N237" s="8">
        <f t="shared" si="338"/>
        <v>3305.4691500000004</v>
      </c>
      <c r="O237" s="8">
        <f t="shared" si="338"/>
        <v>0</v>
      </c>
      <c r="P237" s="8">
        <f t="shared" si="338"/>
        <v>3421.1605702500001</v>
      </c>
    </row>
    <row r="238" spans="1:17" x14ac:dyDescent="0.25">
      <c r="A238" s="10" t="s">
        <v>61</v>
      </c>
      <c r="B238" s="10"/>
      <c r="C238" s="10"/>
      <c r="D238" s="10"/>
      <c r="E238" s="10"/>
      <c r="F238" s="10"/>
      <c r="G238" s="11">
        <f t="shared" ref="G238:I238" si="339">+G232+G237</f>
        <v>0</v>
      </c>
      <c r="H238" s="11">
        <f t="shared" si="339"/>
        <v>0</v>
      </c>
      <c r="I238" s="11">
        <f t="shared" si="339"/>
        <v>0</v>
      </c>
      <c r="J238" s="11">
        <f>+J232+J237</f>
        <v>25725</v>
      </c>
      <c r="K238" s="11">
        <f t="shared" ref="K238:P238" si="340">+K232+K237</f>
        <v>44015.720200000003</v>
      </c>
      <c r="L238" s="11">
        <f t="shared" si="340"/>
        <v>69740.720199999996</v>
      </c>
      <c r="M238" s="11">
        <f t="shared" si="340"/>
        <v>0</v>
      </c>
      <c r="N238" s="11">
        <f t="shared" si="340"/>
        <v>72181.645407000004</v>
      </c>
      <c r="O238" s="11">
        <f t="shared" si="340"/>
        <v>0</v>
      </c>
      <c r="P238" s="11">
        <f t="shared" si="340"/>
        <v>74708.002996244977</v>
      </c>
    </row>
    <row r="239" spans="1:17" x14ac:dyDescent="0.25">
      <c r="A239" t="s">
        <v>20</v>
      </c>
      <c r="B239">
        <v>2018</v>
      </c>
      <c r="C239" s="19" t="s">
        <v>121</v>
      </c>
      <c r="D239" t="s">
        <v>130</v>
      </c>
      <c r="E239" t="s">
        <v>74</v>
      </c>
      <c r="F239" t="s">
        <v>35</v>
      </c>
      <c r="G239" s="3">
        <v>69018</v>
      </c>
      <c r="H239" s="3">
        <v>23654</v>
      </c>
      <c r="I239" s="3"/>
      <c r="J239" s="3"/>
      <c r="K239" s="3"/>
      <c r="L239" s="3">
        <f t="shared" ref="L239:L241" si="341">SUM(J239:K239)</f>
        <v>0</v>
      </c>
      <c r="M239" s="3"/>
      <c r="N239" s="3">
        <f>+J239*$N$3</f>
        <v>0</v>
      </c>
      <c r="O239" s="3"/>
      <c r="P239" s="3">
        <f>+L239*$P$3</f>
        <v>0</v>
      </c>
      <c r="Q239" s="2"/>
    </row>
    <row r="240" spans="1:17" x14ac:dyDescent="0.25">
      <c r="B240">
        <v>2019</v>
      </c>
      <c r="C240" s="19" t="s">
        <v>121</v>
      </c>
      <c r="E240" t="s">
        <v>69</v>
      </c>
      <c r="F240" t="s">
        <v>35</v>
      </c>
      <c r="G240" s="3">
        <v>12596.849999999995</v>
      </c>
      <c r="H240" s="3">
        <v>1887.6500000000012</v>
      </c>
      <c r="I240" s="3"/>
      <c r="J240" s="3"/>
      <c r="K240" s="3"/>
      <c r="L240" s="3">
        <f t="shared" si="341"/>
        <v>0</v>
      </c>
      <c r="M240" s="3"/>
      <c r="N240" s="3">
        <f>+J240*$N$3</f>
        <v>0</v>
      </c>
      <c r="O240" s="3"/>
      <c r="P240" s="3">
        <f>+L240*$P$3</f>
        <v>0</v>
      </c>
    </row>
    <row r="241" spans="1:17" x14ac:dyDescent="0.25">
      <c r="E241" t="s">
        <v>70</v>
      </c>
      <c r="F241" t="s">
        <v>35</v>
      </c>
      <c r="G241" s="3">
        <v>18184.23</v>
      </c>
      <c r="H241" s="3">
        <v>-14398.960000000003</v>
      </c>
      <c r="I241" s="3"/>
      <c r="J241" s="3"/>
      <c r="K241" s="3"/>
      <c r="L241" s="3">
        <f t="shared" si="341"/>
        <v>0</v>
      </c>
      <c r="M241" s="3"/>
      <c r="N241" s="3">
        <f>+J241*$N$3</f>
        <v>0</v>
      </c>
      <c r="O241" s="3"/>
      <c r="P241" s="3">
        <f>+L241*$P$3</f>
        <v>0</v>
      </c>
      <c r="Q241" s="2"/>
    </row>
    <row r="242" spans="1:17" x14ac:dyDescent="0.25">
      <c r="D242" s="4" t="s">
        <v>131</v>
      </c>
      <c r="E242" s="12"/>
      <c r="F242" s="7"/>
      <c r="G242" s="8">
        <f>SUM(G239:G241)</f>
        <v>99799.079999999987</v>
      </c>
      <c r="H242" s="5">
        <f>SUM(H239:H241)</f>
        <v>11142.689999999999</v>
      </c>
      <c r="I242" s="5">
        <f>SUM(I239:I241)</f>
        <v>0</v>
      </c>
      <c r="J242" s="6">
        <f>SUM(J239:J241)</f>
        <v>0</v>
      </c>
      <c r="K242" s="6">
        <f t="shared" ref="K242:P242" si="342">SUM(K239:K241)</f>
        <v>0</v>
      </c>
      <c r="L242" s="6">
        <f t="shared" si="342"/>
        <v>0</v>
      </c>
      <c r="M242" s="6">
        <f t="shared" si="342"/>
        <v>0</v>
      </c>
      <c r="N242" s="6">
        <f t="shared" si="342"/>
        <v>0</v>
      </c>
      <c r="O242" s="6">
        <f t="shared" si="342"/>
        <v>0</v>
      </c>
      <c r="P242" s="6">
        <f t="shared" si="342"/>
        <v>0</v>
      </c>
      <c r="Q242" s="2"/>
    </row>
    <row r="243" spans="1:17" x14ac:dyDescent="0.25">
      <c r="A243" s="10" t="s">
        <v>62</v>
      </c>
      <c r="B243" s="10"/>
      <c r="C243" s="10"/>
      <c r="D243" s="10"/>
      <c r="E243" s="10"/>
      <c r="F243" s="10"/>
      <c r="G243" s="11">
        <f>+G242</f>
        <v>99799.079999999987</v>
      </c>
      <c r="H243" s="11">
        <f t="shared" ref="H243:P243" si="343">+H242</f>
        <v>11142.689999999999</v>
      </c>
      <c r="I243" s="11">
        <f t="shared" si="343"/>
        <v>0</v>
      </c>
      <c r="J243" s="11">
        <f t="shared" si="343"/>
        <v>0</v>
      </c>
      <c r="K243" s="11">
        <f t="shared" si="343"/>
        <v>0</v>
      </c>
      <c r="L243" s="11">
        <f t="shared" si="343"/>
        <v>0</v>
      </c>
      <c r="M243" s="11">
        <f t="shared" si="343"/>
        <v>0</v>
      </c>
      <c r="N243" s="11">
        <f t="shared" si="343"/>
        <v>0</v>
      </c>
      <c r="O243" s="11">
        <f t="shared" si="343"/>
        <v>0</v>
      </c>
      <c r="P243" s="11">
        <f t="shared" si="343"/>
        <v>0</v>
      </c>
      <c r="Q243" s="2"/>
    </row>
    <row r="244" spans="1:17" x14ac:dyDescent="0.25">
      <c r="A244" t="s">
        <v>22</v>
      </c>
      <c r="B244">
        <v>2018</v>
      </c>
      <c r="C244" s="19" t="s">
        <v>122</v>
      </c>
      <c r="D244" t="s">
        <v>130</v>
      </c>
      <c r="E244" t="s">
        <v>74</v>
      </c>
      <c r="F244" t="s">
        <v>35</v>
      </c>
      <c r="G244" s="3">
        <v>41658</v>
      </c>
      <c r="H244" s="3">
        <v>38959</v>
      </c>
      <c r="I244" s="3">
        <v>45422</v>
      </c>
      <c r="J244" s="3">
        <v>58211</v>
      </c>
      <c r="K244" s="3">
        <v>-17648.000773117848</v>
      </c>
      <c r="L244" s="3">
        <f>SUM(J244:K244)</f>
        <v>40562.999226882152</v>
      </c>
      <c r="M244" s="3"/>
      <c r="N244" s="3">
        <f>+L244*$N$3</f>
        <v>41982.704199823027</v>
      </c>
      <c r="O244" s="3"/>
      <c r="P244" s="3">
        <f>+L244*$P$3</f>
        <v>43452.098846816829</v>
      </c>
      <c r="Q244" s="2"/>
    </row>
    <row r="245" spans="1:17" x14ac:dyDescent="0.25">
      <c r="B245">
        <v>2019</v>
      </c>
      <c r="C245" s="19" t="s">
        <v>122</v>
      </c>
      <c r="E245" t="s">
        <v>69</v>
      </c>
      <c r="F245" t="s">
        <v>35</v>
      </c>
      <c r="G245" s="3">
        <v>11645.74</v>
      </c>
      <c r="H245" s="3">
        <v>14449.180000000002</v>
      </c>
      <c r="I245" s="3">
        <v>16440.68</v>
      </c>
      <c r="J245" s="3">
        <v>30167.399999999998</v>
      </c>
      <c r="K245" s="3">
        <v>-13026.087920000002</v>
      </c>
      <c r="L245" s="3">
        <f t="shared" ref="L245:L247" si="344">SUM(J245:K245)</f>
        <v>17141.312079999996</v>
      </c>
      <c r="M245" s="3"/>
      <c r="N245" s="3">
        <f>+L245*$N$3</f>
        <v>17741.258002799994</v>
      </c>
      <c r="O245" s="3"/>
      <c r="P245" s="3">
        <f t="shared" ref="P245:P247" si="345">+L245*$P$3</f>
        <v>18362.202032897992</v>
      </c>
      <c r="Q245" s="2"/>
    </row>
    <row r="246" spans="1:17" x14ac:dyDescent="0.25">
      <c r="B246">
        <v>2020</v>
      </c>
      <c r="C246" s="19" t="s">
        <v>122</v>
      </c>
      <c r="E246" t="s">
        <v>70</v>
      </c>
      <c r="F246" t="s">
        <v>35</v>
      </c>
      <c r="G246" s="3">
        <v>12317.189999999999</v>
      </c>
      <c r="H246" s="3">
        <v>19754.580000000002</v>
      </c>
      <c r="I246" s="3">
        <v>13604.019999999999</v>
      </c>
      <c r="J246" s="3">
        <v>6163.1200000000017</v>
      </c>
      <c r="K246" s="3">
        <v>-6430.7780000000002</v>
      </c>
      <c r="L246" s="3">
        <f t="shared" si="344"/>
        <v>-267.65799999999854</v>
      </c>
      <c r="M246" s="3"/>
      <c r="N246" s="3">
        <f t="shared" ref="N246:N247" si="346">+L246*$N$3</f>
        <v>-277.02602999999846</v>
      </c>
      <c r="O246" s="3"/>
      <c r="P246" s="3">
        <f t="shared" si="345"/>
        <v>-286.72194104999841</v>
      </c>
      <c r="Q246" s="2"/>
    </row>
    <row r="247" spans="1:17" x14ac:dyDescent="0.25">
      <c r="B247">
        <v>2021</v>
      </c>
      <c r="C247" s="19" t="s">
        <v>122</v>
      </c>
      <c r="E247" t="s">
        <v>71</v>
      </c>
      <c r="F247" t="s">
        <v>35</v>
      </c>
      <c r="G247" s="3"/>
      <c r="H247" s="3"/>
      <c r="I247" s="3">
        <v>4335.42</v>
      </c>
      <c r="J247" s="3">
        <v>15582.19</v>
      </c>
      <c r="K247" s="3">
        <v>635.29790666667395</v>
      </c>
      <c r="L247" s="3">
        <f t="shared" si="344"/>
        <v>16217.487906666674</v>
      </c>
      <c r="M247" s="3"/>
      <c r="N247" s="3">
        <f t="shared" si="346"/>
        <v>16785.099983400007</v>
      </c>
      <c r="O247" s="3"/>
      <c r="P247" s="3">
        <f t="shared" si="345"/>
        <v>17372.578482819008</v>
      </c>
      <c r="Q247" s="2"/>
    </row>
    <row r="248" spans="1:17" x14ac:dyDescent="0.25">
      <c r="D248" s="4" t="s">
        <v>131</v>
      </c>
      <c r="E248" s="12"/>
      <c r="F248" s="7"/>
      <c r="G248" s="8">
        <f>SUM(G244:G247)</f>
        <v>65620.929999999993</v>
      </c>
      <c r="H248" s="5">
        <f>SUM(H244:H247)</f>
        <v>73162.760000000009</v>
      </c>
      <c r="I248" s="5">
        <f>SUM(I244:I247)</f>
        <v>79802.12</v>
      </c>
      <c r="J248" s="5">
        <f t="shared" ref="J248:P248" si="347">SUM(J244:J247)</f>
        <v>110123.70999999999</v>
      </c>
      <c r="K248" s="5">
        <f t="shared" si="347"/>
        <v>-36469.568786451178</v>
      </c>
      <c r="L248" s="5">
        <f t="shared" si="347"/>
        <v>73654.141213548821</v>
      </c>
      <c r="M248" s="5">
        <f t="shared" si="347"/>
        <v>0</v>
      </c>
      <c r="N248" s="5">
        <f t="shared" si="347"/>
        <v>76232.036156023023</v>
      </c>
      <c r="O248" s="5">
        <f t="shared" si="347"/>
        <v>0</v>
      </c>
      <c r="P248" s="5">
        <f t="shared" si="347"/>
        <v>78900.157421483833</v>
      </c>
      <c r="Q248" s="2"/>
    </row>
    <row r="249" spans="1:17" x14ac:dyDescent="0.25">
      <c r="A249" s="10" t="s">
        <v>63</v>
      </c>
      <c r="B249" s="10"/>
      <c r="C249" s="10"/>
      <c r="D249" s="10"/>
      <c r="E249" s="10"/>
      <c r="F249" s="10"/>
      <c r="G249" s="11">
        <f>G248</f>
        <v>65620.929999999993</v>
      </c>
      <c r="H249" s="11">
        <f t="shared" ref="H249:P249" si="348">H248</f>
        <v>73162.760000000009</v>
      </c>
      <c r="I249" s="11">
        <f t="shared" si="348"/>
        <v>79802.12</v>
      </c>
      <c r="J249" s="11">
        <f t="shared" si="348"/>
        <v>110123.70999999999</v>
      </c>
      <c r="K249" s="11">
        <f t="shared" si="348"/>
        <v>-36469.568786451178</v>
      </c>
      <c r="L249" s="11">
        <f t="shared" si="348"/>
        <v>73654.141213548821</v>
      </c>
      <c r="M249" s="11">
        <f t="shared" si="348"/>
        <v>0</v>
      </c>
      <c r="N249" s="11">
        <f t="shared" si="348"/>
        <v>76232.036156023023</v>
      </c>
      <c r="O249" s="11">
        <f t="shared" si="348"/>
        <v>0</v>
      </c>
      <c r="P249" s="11">
        <f t="shared" si="348"/>
        <v>78900.157421483833</v>
      </c>
    </row>
  </sheetData>
  <autoFilter ref="A6:J249"/>
  <mergeCells count="2">
    <mergeCell ref="N2:P2"/>
    <mergeCell ref="A3:L4"/>
  </mergeCells>
  <pageMargins left="0.7" right="0.7" top="0.75" bottom="0.75" header="0.3" footer="0.3"/>
  <pageSetup orientation="portrait" r:id="rId1"/>
  <ignoredErrors>
    <ignoredError sqref="L8:P15 G12:K12 L39:P48 L147:P147 L120:M128 L145:M146 M129:M144 L155:P157 L187:P191 L201:P207 L222:P231 L17:P23 L16:N16 P16 L67:L85 L87:P89 L108 L159:P171 M158:P158 L173:P178 L193:P199 L192:M192" formulaRange="1"/>
    <ignoredError sqref="L24:P28 L29:L36 L49:P49 N120:P146 L129:L144 L200:P200 L208:P208 L209 L232:P232 O16 L90:P90 L158 L172:P172 N192:P192" formula="1" formulaRange="1"/>
    <ignoredError sqref="L37:P37 M29:P36 L50:P64 N79:P79 N116:P119 M209:P209 L216:P216 N74:P74 L116" formula="1"/>
  </ignoredErrors>
</worksheet>
</file>

<file path=customXML/item.xml>��< ? x m l   v e r s i o n = " 1 . 0 "   e n c o d i n g = " u t f - 1 6 " ? >  
 < p r o p e r t i e s   x m l n s = " h t t p : / / w w w . i m a n a g e . c o m / w o r k / x m l s c h e m a " >  
     < d o c u m e n t i d > A C T I V E ! 1 5 6 5 2 0 0 3 . 1 < / d o c u m e n t i d >  
     < s e n d e r i d > K E A B E T < / s e n d e r i d >  
     < s e n d e r e m a i l > B K E A T I N G @ G U N S T E R . C O M < / s e n d e r e m a i l >  
     < l a s t m o d i f i e d > 2 0 2 2 - 0 6 - 2 4 T 1 3 : 3 6 : 5 2 . 0 0 0 0 0 0 0 - 0 4 : 0 0 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49</vt:lpstr>
    </vt:vector>
  </TitlesOfParts>
  <Company>Chesapeake Utilities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Murchison, Arleen</dc:creator>
  <cp:lastModifiedBy>Welch, Kathy</cp:lastModifiedBy>
  <dcterms:created xsi:type="dcterms:W3CDTF">2022-06-15T20:24:33Z</dcterms:created>
  <dcterms:modified xsi:type="dcterms:W3CDTF">2022-06-24T17:36:52Z</dcterms:modified>
</cp:coreProperties>
</file>